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Working Parties\Field Testing WG\5 Field Testing Exercises\FT 2019\Public Field Testing Package\"/>
    </mc:Choice>
  </mc:AlternateContent>
  <bookViews>
    <workbookView xWindow="0" yWindow="0" windowWidth="18870" windowHeight="7695" tabRatio="932"/>
  </bookViews>
  <sheets>
    <sheet name="AM19.Read-Me" sheetId="32" r:id="rId1"/>
    <sheet name="AM19.Entity Input" sheetId="5" r:id="rId2"/>
    <sheet name="AM19.Capital Instruments" sheetId="25" r:id="rId3"/>
    <sheet name="AM19.Scaling Options" sheetId="17" r:id="rId4"/>
    <sheet name="AM19.Summary by Entity Category" sheetId="28" r:id="rId5"/>
    <sheet name="AM19.Summary" sheetId="10" r:id="rId6"/>
    <sheet name="AM19.Param" sheetId="7" r:id="rId7"/>
  </sheets>
  <definedNames>
    <definedName name="_xlnm._FilterDatabase" localSheetId="1" hidden="1">'AM19.Entity Input'!$A$16:$AV$217</definedName>
    <definedName name="_xlnm._FilterDatabase" localSheetId="3" hidden="1">'AM19.Scaling Options'!$A$7:$V$50</definedName>
    <definedName name="_Order1" hidden="1">255</definedName>
    <definedName name="_Order2" hidden="1">255</definedName>
    <definedName name="anscount" hidden="1">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41526.5625694444</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RatingAgencies">'AM19.Param'!$C$330:$C$338</definedName>
    <definedName name="RatingScaleAreas">'AM19.Param'!$D$330:$D$338</definedName>
    <definedName name="RatingScales">'AM19.Param'!$E$330:$V$338</definedName>
    <definedName name="Version">'AM19.Read-Me'!$A$1</definedName>
    <definedName name="xcir0" hidden="1">-3.14159265358979+(ROW(OFFSET(#REF!,0,0,500,1))-1)*0.0125915537218028</definedName>
    <definedName name="ycir2" hidden="1">1*COS([0]!xcir0)+0</definedName>
    <definedName name="yycir3" hidden="1">1*SIN([0]!xcir0)+0+0*COS([0]!xcir0)</definedName>
  </definedNames>
  <calcPr calcId="152511"/>
</workbook>
</file>

<file path=xl/calcChain.xml><?xml version="1.0" encoding="utf-8"?>
<calcChain xmlns="http://schemas.openxmlformats.org/spreadsheetml/2006/main">
  <c r="W256" i="17" l="1"/>
  <c r="X256" i="17" s="1"/>
  <c r="W255" i="17"/>
  <c r="X255" i="17" s="1"/>
  <c r="W254" i="17"/>
  <c r="X254" i="17" s="1"/>
  <c r="W253" i="17"/>
  <c r="X253" i="17" s="1"/>
  <c r="W252" i="17"/>
  <c r="X252" i="17" s="1"/>
  <c r="X251" i="17"/>
  <c r="W251" i="17"/>
  <c r="W250" i="17"/>
  <c r="X250" i="17" s="1"/>
  <c r="W249" i="17"/>
  <c r="X249" i="17" s="1"/>
  <c r="W248" i="17"/>
  <c r="X248" i="17" s="1"/>
  <c r="W247" i="17"/>
  <c r="X247" i="17" s="1"/>
  <c r="W246" i="17"/>
  <c r="X246" i="17" s="1"/>
  <c r="W245" i="17"/>
  <c r="X245" i="17" s="1"/>
  <c r="W244" i="17"/>
  <c r="X244" i="17" s="1"/>
  <c r="W243" i="17"/>
  <c r="X243" i="17" s="1"/>
  <c r="W242" i="17"/>
  <c r="X242" i="17" s="1"/>
  <c r="W241" i="17"/>
  <c r="X241" i="17" s="1"/>
  <c r="W240" i="17"/>
  <c r="X240" i="17" s="1"/>
  <c r="W239" i="17"/>
  <c r="X239" i="17" s="1"/>
  <c r="W238" i="17"/>
  <c r="X238" i="17" s="1"/>
  <c r="W237" i="17"/>
  <c r="X237" i="17" s="1"/>
  <c r="W236" i="17"/>
  <c r="X236" i="17" s="1"/>
  <c r="X235" i="17"/>
  <c r="W235" i="17"/>
  <c r="W234" i="17"/>
  <c r="X234" i="17" s="1"/>
  <c r="W233" i="17"/>
  <c r="X233" i="17" s="1"/>
  <c r="W232" i="17"/>
  <c r="X232" i="17" s="1"/>
  <c r="W231" i="17"/>
  <c r="X231" i="17" s="1"/>
  <c r="W230" i="17"/>
  <c r="X230" i="17" s="1"/>
  <c r="W229" i="17"/>
  <c r="X229" i="17" s="1"/>
  <c r="W228" i="17"/>
  <c r="X228" i="17" s="1"/>
  <c r="W227" i="17"/>
  <c r="X227" i="17" s="1"/>
  <c r="W226" i="17"/>
  <c r="X226" i="17" s="1"/>
  <c r="W225" i="17"/>
  <c r="X225" i="17" s="1"/>
  <c r="W224" i="17"/>
  <c r="X224" i="17" s="1"/>
  <c r="W223" i="17"/>
  <c r="X223" i="17" s="1"/>
  <c r="W222" i="17"/>
  <c r="X222" i="17" s="1"/>
  <c r="W221" i="17"/>
  <c r="X221" i="17" s="1"/>
  <c r="W220" i="17"/>
  <c r="X220" i="17" s="1"/>
  <c r="X219" i="17"/>
  <c r="W219" i="17"/>
  <c r="W218" i="17"/>
  <c r="X218" i="17" s="1"/>
  <c r="W217" i="17"/>
  <c r="X217" i="17" s="1"/>
  <c r="W216" i="17"/>
  <c r="X216" i="17" s="1"/>
  <c r="W215" i="17"/>
  <c r="X215" i="17" s="1"/>
  <c r="W214" i="17"/>
  <c r="X214" i="17" s="1"/>
  <c r="W213" i="17"/>
  <c r="X213" i="17" s="1"/>
  <c r="W212" i="17"/>
  <c r="X212" i="17" s="1"/>
  <c r="W211" i="17"/>
  <c r="X211" i="17" s="1"/>
  <c r="W210" i="17"/>
  <c r="X210" i="17" s="1"/>
  <c r="W209" i="17"/>
  <c r="X209" i="17" s="1"/>
  <c r="W208" i="17"/>
  <c r="X208" i="17" s="1"/>
  <c r="W207" i="17"/>
  <c r="X207" i="17" s="1"/>
  <c r="W206" i="17"/>
  <c r="X206" i="17" s="1"/>
  <c r="W205" i="17"/>
  <c r="X205" i="17" s="1"/>
  <c r="W204" i="17"/>
  <c r="X204" i="17" s="1"/>
  <c r="X203" i="17"/>
  <c r="W203" i="17"/>
  <c r="W202" i="17"/>
  <c r="X202" i="17" s="1"/>
  <c r="W201" i="17"/>
  <c r="X201" i="17" s="1"/>
  <c r="W200" i="17"/>
  <c r="X200" i="17" s="1"/>
  <c r="W199" i="17"/>
  <c r="X199" i="17" s="1"/>
  <c r="W198" i="17"/>
  <c r="X198" i="17" s="1"/>
  <c r="W197" i="17"/>
  <c r="X197" i="17" s="1"/>
  <c r="W196" i="17"/>
  <c r="X196" i="17" s="1"/>
  <c r="W195" i="17"/>
  <c r="X195" i="17" s="1"/>
  <c r="W194" i="17"/>
  <c r="X194" i="17" s="1"/>
  <c r="W193" i="17"/>
  <c r="X193" i="17" s="1"/>
  <c r="W192" i="17"/>
  <c r="X192" i="17" s="1"/>
  <c r="W191" i="17"/>
  <c r="X191" i="17" s="1"/>
  <c r="W190" i="17"/>
  <c r="X190" i="17" s="1"/>
  <c r="W189" i="17"/>
  <c r="X189" i="17" s="1"/>
  <c r="W188" i="17"/>
  <c r="X188" i="17" s="1"/>
  <c r="X187" i="17"/>
  <c r="W187" i="17"/>
  <c r="W186" i="17"/>
  <c r="X186" i="17" s="1"/>
  <c r="W185" i="17"/>
  <c r="X185" i="17" s="1"/>
  <c r="W184" i="17"/>
  <c r="X184" i="17" s="1"/>
  <c r="W183" i="17"/>
  <c r="X183" i="17" s="1"/>
  <c r="W182" i="17"/>
  <c r="X182" i="17" s="1"/>
  <c r="W181" i="17"/>
  <c r="X181" i="17" s="1"/>
  <c r="W180" i="17"/>
  <c r="X180" i="17" s="1"/>
  <c r="W179" i="17"/>
  <c r="X179" i="17" s="1"/>
  <c r="W178" i="17"/>
  <c r="X178" i="17" s="1"/>
  <c r="W177" i="17"/>
  <c r="X177" i="17" s="1"/>
  <c r="W176" i="17"/>
  <c r="X176" i="17" s="1"/>
  <c r="W175" i="17"/>
  <c r="X175" i="17" s="1"/>
  <c r="W174" i="17"/>
  <c r="X174" i="17" s="1"/>
  <c r="W173" i="17"/>
  <c r="X173" i="17" s="1"/>
  <c r="W172" i="17"/>
  <c r="X172" i="17" s="1"/>
  <c r="X171" i="17"/>
  <c r="W171" i="17"/>
  <c r="W170" i="17"/>
  <c r="X170" i="17" s="1"/>
  <c r="W169" i="17"/>
  <c r="X169" i="17" s="1"/>
  <c r="W168" i="17"/>
  <c r="X168" i="17" s="1"/>
  <c r="W167" i="17"/>
  <c r="X167" i="17" s="1"/>
  <c r="W166" i="17"/>
  <c r="X166" i="17" s="1"/>
  <c r="W165" i="17"/>
  <c r="X165" i="17" s="1"/>
  <c r="W164" i="17"/>
  <c r="X164" i="17" s="1"/>
  <c r="W163" i="17"/>
  <c r="X163" i="17" s="1"/>
  <c r="W162" i="17"/>
  <c r="X162" i="17" s="1"/>
  <c r="W161" i="17"/>
  <c r="X161" i="17" s="1"/>
  <c r="W160" i="17"/>
  <c r="X160" i="17" s="1"/>
  <c r="W159" i="17"/>
  <c r="X159" i="17" s="1"/>
  <c r="W158" i="17"/>
  <c r="X158" i="17" s="1"/>
  <c r="W157" i="17"/>
  <c r="X157" i="17" s="1"/>
  <c r="W156" i="17"/>
  <c r="X156" i="17" s="1"/>
  <c r="X155" i="17"/>
  <c r="W155" i="17"/>
  <c r="W154" i="17"/>
  <c r="X154" i="17" s="1"/>
  <c r="W153" i="17"/>
  <c r="X153" i="17" s="1"/>
  <c r="W152" i="17"/>
  <c r="X152" i="17" s="1"/>
  <c r="W151" i="17"/>
  <c r="X151" i="17" s="1"/>
  <c r="W150" i="17"/>
  <c r="X150" i="17" s="1"/>
  <c r="W149" i="17"/>
  <c r="X149" i="17" s="1"/>
  <c r="W148" i="17"/>
  <c r="X148" i="17" s="1"/>
  <c r="W147" i="17"/>
  <c r="X147" i="17" s="1"/>
  <c r="W146" i="17"/>
  <c r="X146" i="17" s="1"/>
  <c r="W145" i="17"/>
  <c r="X145" i="17" s="1"/>
  <c r="W144" i="17"/>
  <c r="X144" i="17" s="1"/>
  <c r="W143" i="17"/>
  <c r="X143" i="17" s="1"/>
  <c r="W142" i="17"/>
  <c r="X142" i="17" s="1"/>
  <c r="W141" i="17"/>
  <c r="X141" i="17" s="1"/>
  <c r="W140" i="17"/>
  <c r="X140" i="17" s="1"/>
  <c r="X139" i="17"/>
  <c r="W139" i="17"/>
  <c r="W138" i="17"/>
  <c r="X138" i="17" s="1"/>
  <c r="W137" i="17"/>
  <c r="X137" i="17" s="1"/>
  <c r="W136" i="17"/>
  <c r="X136" i="17" s="1"/>
  <c r="W135" i="17"/>
  <c r="X135" i="17" s="1"/>
  <c r="W134" i="17"/>
  <c r="X134" i="17" s="1"/>
  <c r="W133" i="17"/>
  <c r="X133" i="17" s="1"/>
  <c r="W132" i="17"/>
  <c r="X132" i="17" s="1"/>
  <c r="W131" i="17"/>
  <c r="X131" i="17" s="1"/>
  <c r="W130" i="17"/>
  <c r="X130" i="17" s="1"/>
  <c r="W129" i="17"/>
  <c r="X129" i="17" s="1"/>
  <c r="W128" i="17"/>
  <c r="X128" i="17" s="1"/>
  <c r="W127" i="17"/>
  <c r="X127" i="17" s="1"/>
  <c r="W126" i="17"/>
  <c r="X126" i="17" s="1"/>
  <c r="W125" i="17"/>
  <c r="X125" i="17" s="1"/>
  <c r="W124" i="17"/>
  <c r="X124" i="17" s="1"/>
  <c r="X123" i="17"/>
  <c r="W123" i="17"/>
  <c r="W122" i="17"/>
  <c r="X122" i="17" s="1"/>
  <c r="W121" i="17"/>
  <c r="X121" i="17" s="1"/>
  <c r="W120" i="17"/>
  <c r="X120" i="17" s="1"/>
  <c r="W119" i="17"/>
  <c r="X119" i="17" s="1"/>
  <c r="W118" i="17"/>
  <c r="X118" i="17" s="1"/>
  <c r="W117" i="17"/>
  <c r="X117" i="17" s="1"/>
  <c r="W116" i="17"/>
  <c r="X116" i="17" s="1"/>
  <c r="W115" i="17"/>
  <c r="X115" i="17" s="1"/>
  <c r="W114" i="17"/>
  <c r="X114" i="17" s="1"/>
  <c r="W113" i="17"/>
  <c r="X113" i="17" s="1"/>
  <c r="W112" i="17"/>
  <c r="X112" i="17" s="1"/>
  <c r="W111" i="17"/>
  <c r="X111" i="17" s="1"/>
  <c r="W110" i="17"/>
  <c r="X110" i="17" s="1"/>
  <c r="W109" i="17"/>
  <c r="X109" i="17" s="1"/>
  <c r="W108" i="17"/>
  <c r="X108" i="17" s="1"/>
  <c r="X107" i="17"/>
  <c r="W107" i="17"/>
  <c r="W106" i="17"/>
  <c r="X106" i="17" s="1"/>
  <c r="W105" i="17"/>
  <c r="X105" i="17" s="1"/>
  <c r="W104" i="17"/>
  <c r="X104" i="17" s="1"/>
  <c r="W103" i="17"/>
  <c r="X103" i="17" s="1"/>
  <c r="W102" i="17"/>
  <c r="X102" i="17" s="1"/>
  <c r="W101" i="17"/>
  <c r="X101" i="17" s="1"/>
  <c r="W100" i="17"/>
  <c r="X100" i="17" s="1"/>
  <c r="W99" i="17"/>
  <c r="X99" i="17" s="1"/>
  <c r="W98" i="17"/>
  <c r="X98" i="17" s="1"/>
  <c r="W97" i="17"/>
  <c r="X97" i="17" s="1"/>
  <c r="W96" i="17"/>
  <c r="X96" i="17" s="1"/>
  <c r="W95" i="17"/>
  <c r="X95" i="17" s="1"/>
  <c r="W94" i="17"/>
  <c r="X94" i="17" s="1"/>
  <c r="W93" i="17"/>
  <c r="X93" i="17" s="1"/>
  <c r="W92" i="17"/>
  <c r="X92" i="17" s="1"/>
  <c r="X91" i="17"/>
  <c r="W91" i="17"/>
  <c r="W90" i="17"/>
  <c r="X90" i="17" s="1"/>
  <c r="W89" i="17"/>
  <c r="X89" i="17" s="1"/>
  <c r="W88" i="17"/>
  <c r="X88" i="17" s="1"/>
  <c r="W87" i="17"/>
  <c r="X87" i="17" s="1"/>
  <c r="X86" i="17"/>
  <c r="W86" i="17"/>
  <c r="W85" i="17"/>
  <c r="X85" i="17" s="1"/>
  <c r="W84" i="17"/>
  <c r="X84" i="17" s="1"/>
  <c r="W83" i="17"/>
  <c r="X83" i="17" s="1"/>
  <c r="X82" i="17"/>
  <c r="W82" i="17"/>
  <c r="W81" i="17"/>
  <c r="X81" i="17" s="1"/>
  <c r="W80" i="17"/>
  <c r="X80" i="17" s="1"/>
  <c r="W79" i="17"/>
  <c r="X79" i="17" s="1"/>
  <c r="X78" i="17"/>
  <c r="W78" i="17"/>
  <c r="W77" i="17"/>
  <c r="X77" i="17" s="1"/>
  <c r="W76" i="17"/>
  <c r="X76" i="17" s="1"/>
  <c r="W75" i="17"/>
  <c r="X75" i="17" s="1"/>
  <c r="X74" i="17"/>
  <c r="W74" i="17"/>
  <c r="W73" i="17"/>
  <c r="X73" i="17" s="1"/>
  <c r="W72" i="17"/>
  <c r="X72" i="17" s="1"/>
  <c r="W71" i="17"/>
  <c r="X71" i="17" s="1"/>
  <c r="X70" i="17"/>
  <c r="W70" i="17"/>
  <c r="W69" i="17"/>
  <c r="X69" i="17" s="1"/>
  <c r="W68" i="17"/>
  <c r="X68" i="17" s="1"/>
  <c r="W67" i="17"/>
  <c r="X67" i="17" s="1"/>
  <c r="X66" i="17"/>
  <c r="W66" i="17"/>
  <c r="W65" i="17"/>
  <c r="X65" i="17" s="1"/>
  <c r="W64" i="17"/>
  <c r="X64" i="17" s="1"/>
  <c r="W63" i="17"/>
  <c r="X63" i="17" s="1"/>
  <c r="X62" i="17"/>
  <c r="W62" i="17"/>
  <c r="W61" i="17"/>
  <c r="X61" i="17" s="1"/>
  <c r="W60" i="17"/>
  <c r="X60" i="17" s="1"/>
  <c r="W59" i="17"/>
  <c r="X59" i="17" s="1"/>
  <c r="X58" i="17"/>
  <c r="W58" i="17"/>
  <c r="X57" i="17"/>
  <c r="W57" i="17"/>
  <c r="S256" i="17"/>
  <c r="T256" i="17" s="1"/>
  <c r="S255" i="17"/>
  <c r="T255" i="17" s="1"/>
  <c r="S254" i="17"/>
  <c r="T254" i="17" s="1"/>
  <c r="T253" i="17"/>
  <c r="S253" i="17"/>
  <c r="S252" i="17"/>
  <c r="T252" i="17" s="1"/>
  <c r="S251" i="17"/>
  <c r="T251" i="17" s="1"/>
  <c r="S250" i="17"/>
  <c r="T250" i="17" s="1"/>
  <c r="T249" i="17"/>
  <c r="S249" i="17"/>
  <c r="S248" i="17"/>
  <c r="T248" i="17" s="1"/>
  <c r="S247" i="17"/>
  <c r="T247" i="17" s="1"/>
  <c r="S246" i="17"/>
  <c r="T246" i="17" s="1"/>
  <c r="T245" i="17"/>
  <c r="S245" i="17"/>
  <c r="S244" i="17"/>
  <c r="T244" i="17" s="1"/>
  <c r="S243" i="17"/>
  <c r="T243" i="17" s="1"/>
  <c r="S242" i="17"/>
  <c r="T242" i="17" s="1"/>
  <c r="T241" i="17"/>
  <c r="S241" i="17"/>
  <c r="S240" i="17"/>
  <c r="T240" i="17" s="1"/>
  <c r="S239" i="17"/>
  <c r="T239" i="17" s="1"/>
  <c r="S238" i="17"/>
  <c r="T238" i="17" s="1"/>
  <c r="T237" i="17"/>
  <c r="S237" i="17"/>
  <c r="S236" i="17"/>
  <c r="T236" i="17" s="1"/>
  <c r="S235" i="17"/>
  <c r="T235" i="17" s="1"/>
  <c r="S234" i="17"/>
  <c r="T234" i="17" s="1"/>
  <c r="T233" i="17"/>
  <c r="S233" i="17"/>
  <c r="S232" i="17"/>
  <c r="T232" i="17" s="1"/>
  <c r="S231" i="17"/>
  <c r="T231" i="17" s="1"/>
  <c r="S230" i="17"/>
  <c r="T230" i="17" s="1"/>
  <c r="T229" i="17"/>
  <c r="S229" i="17"/>
  <c r="S228" i="17"/>
  <c r="T228" i="17" s="1"/>
  <c r="S227" i="17"/>
  <c r="T227" i="17" s="1"/>
  <c r="S226" i="17"/>
  <c r="T226" i="17" s="1"/>
  <c r="T225" i="17"/>
  <c r="S225" i="17"/>
  <c r="S224" i="17"/>
  <c r="T224" i="17" s="1"/>
  <c r="S223" i="17"/>
  <c r="T223" i="17" s="1"/>
  <c r="S222" i="17"/>
  <c r="T222" i="17" s="1"/>
  <c r="T221" i="17"/>
  <c r="S221" i="17"/>
  <c r="S220" i="17"/>
  <c r="T220" i="17" s="1"/>
  <c r="S219" i="17"/>
  <c r="T219" i="17" s="1"/>
  <c r="S218" i="17"/>
  <c r="T218" i="17" s="1"/>
  <c r="T217" i="17"/>
  <c r="S217" i="17"/>
  <c r="S216" i="17"/>
  <c r="T216" i="17" s="1"/>
  <c r="S215" i="17"/>
  <c r="T215" i="17" s="1"/>
  <c r="S214" i="17"/>
  <c r="T214" i="17" s="1"/>
  <c r="T213" i="17"/>
  <c r="S213" i="17"/>
  <c r="S212" i="17"/>
  <c r="T212" i="17" s="1"/>
  <c r="S211" i="17"/>
  <c r="T211" i="17" s="1"/>
  <c r="S210" i="17"/>
  <c r="T210" i="17" s="1"/>
  <c r="T209" i="17"/>
  <c r="S209" i="17"/>
  <c r="S208" i="17"/>
  <c r="T208" i="17" s="1"/>
  <c r="S207" i="17"/>
  <c r="T207" i="17" s="1"/>
  <c r="S206" i="17"/>
  <c r="T206" i="17" s="1"/>
  <c r="T205" i="17"/>
  <c r="S205" i="17"/>
  <c r="S204" i="17"/>
  <c r="T204" i="17" s="1"/>
  <c r="S203" i="17"/>
  <c r="T203" i="17" s="1"/>
  <c r="S202" i="17"/>
  <c r="T202" i="17" s="1"/>
  <c r="T201" i="17"/>
  <c r="S201" i="17"/>
  <c r="S200" i="17"/>
  <c r="T200" i="17" s="1"/>
  <c r="S199" i="17"/>
  <c r="T199" i="17" s="1"/>
  <c r="S198" i="17"/>
  <c r="T198" i="17" s="1"/>
  <c r="T197" i="17"/>
  <c r="S197" i="17"/>
  <c r="S196" i="17"/>
  <c r="T196" i="17" s="1"/>
  <c r="S195" i="17"/>
  <c r="T195" i="17" s="1"/>
  <c r="S194" i="17"/>
  <c r="T194" i="17" s="1"/>
  <c r="T193" i="17"/>
  <c r="S193" i="17"/>
  <c r="S192" i="17"/>
  <c r="T192" i="17" s="1"/>
  <c r="S191" i="17"/>
  <c r="T191" i="17" s="1"/>
  <c r="S190" i="17"/>
  <c r="T190" i="17" s="1"/>
  <c r="T189" i="17"/>
  <c r="S189" i="17"/>
  <c r="S188" i="17"/>
  <c r="T188" i="17" s="1"/>
  <c r="S187" i="17"/>
  <c r="T187" i="17" s="1"/>
  <c r="S186" i="17"/>
  <c r="T186" i="17" s="1"/>
  <c r="T185" i="17"/>
  <c r="S185" i="17"/>
  <c r="S184" i="17"/>
  <c r="T184" i="17" s="1"/>
  <c r="S183" i="17"/>
  <c r="T183" i="17" s="1"/>
  <c r="S182" i="17"/>
  <c r="T182" i="17" s="1"/>
  <c r="T181" i="17"/>
  <c r="S181" i="17"/>
  <c r="S180" i="17"/>
  <c r="T180" i="17" s="1"/>
  <c r="S179" i="17"/>
  <c r="T179" i="17" s="1"/>
  <c r="S178" i="17"/>
  <c r="T178" i="17" s="1"/>
  <c r="T177" i="17"/>
  <c r="S177" i="17"/>
  <c r="S176" i="17"/>
  <c r="T176" i="17" s="1"/>
  <c r="S175" i="17"/>
  <c r="T175" i="17" s="1"/>
  <c r="S174" i="17"/>
  <c r="T174" i="17" s="1"/>
  <c r="T173" i="17"/>
  <c r="S173" i="17"/>
  <c r="S172" i="17"/>
  <c r="T172" i="17" s="1"/>
  <c r="S171" i="17"/>
  <c r="T171" i="17" s="1"/>
  <c r="S170" i="17"/>
  <c r="T170" i="17" s="1"/>
  <c r="T169" i="17"/>
  <c r="S169" i="17"/>
  <c r="S168" i="17"/>
  <c r="T168" i="17" s="1"/>
  <c r="S167" i="17"/>
  <c r="T167" i="17" s="1"/>
  <c r="S166" i="17"/>
  <c r="T166" i="17" s="1"/>
  <c r="T165" i="17"/>
  <c r="S165" i="17"/>
  <c r="S164" i="17"/>
  <c r="T164" i="17" s="1"/>
  <c r="S163" i="17"/>
  <c r="T163" i="17" s="1"/>
  <c r="S162" i="17"/>
  <c r="T162" i="17" s="1"/>
  <c r="T161" i="17"/>
  <c r="S161" i="17"/>
  <c r="S160" i="17"/>
  <c r="T160" i="17" s="1"/>
  <c r="S159" i="17"/>
  <c r="T159" i="17" s="1"/>
  <c r="S158" i="17"/>
  <c r="T158" i="17" s="1"/>
  <c r="T157" i="17"/>
  <c r="S157" i="17"/>
  <c r="S156" i="17"/>
  <c r="T156" i="17" s="1"/>
  <c r="S155" i="17"/>
  <c r="T155" i="17" s="1"/>
  <c r="S154" i="17"/>
  <c r="T154" i="17" s="1"/>
  <c r="T153" i="17"/>
  <c r="S153" i="17"/>
  <c r="S152" i="17"/>
  <c r="T152" i="17" s="1"/>
  <c r="S151" i="17"/>
  <c r="T151" i="17" s="1"/>
  <c r="S150" i="17"/>
  <c r="T150" i="17" s="1"/>
  <c r="T149" i="17"/>
  <c r="S149" i="17"/>
  <c r="S148" i="17"/>
  <c r="T148" i="17" s="1"/>
  <c r="S147" i="17"/>
  <c r="T147" i="17" s="1"/>
  <c r="S146" i="17"/>
  <c r="T146" i="17" s="1"/>
  <c r="T145" i="17"/>
  <c r="S145" i="17"/>
  <c r="S144" i="17"/>
  <c r="T144" i="17" s="1"/>
  <c r="S143" i="17"/>
  <c r="T143" i="17" s="1"/>
  <c r="S142" i="17"/>
  <c r="T142" i="17" s="1"/>
  <c r="T141" i="17"/>
  <c r="S141" i="17"/>
  <c r="S140" i="17"/>
  <c r="T140" i="17" s="1"/>
  <c r="S139" i="17"/>
  <c r="T139" i="17" s="1"/>
  <c r="S138" i="17"/>
  <c r="T138" i="17" s="1"/>
  <c r="T137" i="17"/>
  <c r="S137" i="17"/>
  <c r="S136" i="17"/>
  <c r="T136" i="17" s="1"/>
  <c r="S135" i="17"/>
  <c r="T135" i="17" s="1"/>
  <c r="S134" i="17"/>
  <c r="T134" i="17" s="1"/>
  <c r="T133" i="17"/>
  <c r="S133" i="17"/>
  <c r="S132" i="17"/>
  <c r="T132" i="17" s="1"/>
  <c r="S131" i="17"/>
  <c r="T131" i="17" s="1"/>
  <c r="S130" i="17"/>
  <c r="T130" i="17" s="1"/>
  <c r="T129" i="17"/>
  <c r="S129" i="17"/>
  <c r="S128" i="17"/>
  <c r="T128" i="17" s="1"/>
  <c r="S127" i="17"/>
  <c r="T127" i="17" s="1"/>
  <c r="S126" i="17"/>
  <c r="T126" i="17" s="1"/>
  <c r="T125" i="17"/>
  <c r="S125" i="17"/>
  <c r="S124" i="17"/>
  <c r="T124" i="17" s="1"/>
  <c r="S123" i="17"/>
  <c r="T123" i="17" s="1"/>
  <c r="S122" i="17"/>
  <c r="T122" i="17" s="1"/>
  <c r="T121" i="17"/>
  <c r="S121" i="17"/>
  <c r="S120" i="17"/>
  <c r="T120" i="17" s="1"/>
  <c r="S119" i="17"/>
  <c r="T119" i="17" s="1"/>
  <c r="S118" i="17"/>
  <c r="T118" i="17" s="1"/>
  <c r="T117" i="17"/>
  <c r="S117" i="17"/>
  <c r="S116" i="17"/>
  <c r="T116" i="17" s="1"/>
  <c r="S115" i="17"/>
  <c r="T115" i="17" s="1"/>
  <c r="S114" i="17"/>
  <c r="T114" i="17" s="1"/>
  <c r="T113" i="17"/>
  <c r="S113" i="17"/>
  <c r="S112" i="17"/>
  <c r="T112" i="17" s="1"/>
  <c r="S111" i="17"/>
  <c r="T111" i="17" s="1"/>
  <c r="S110" i="17"/>
  <c r="T110" i="17" s="1"/>
  <c r="T109" i="17"/>
  <c r="S109" i="17"/>
  <c r="S108" i="17"/>
  <c r="T108" i="17" s="1"/>
  <c r="S107" i="17"/>
  <c r="T107" i="17" s="1"/>
  <c r="S106" i="17"/>
  <c r="T106" i="17" s="1"/>
  <c r="T105" i="17"/>
  <c r="S105" i="17"/>
  <c r="S104" i="17"/>
  <c r="T104" i="17" s="1"/>
  <c r="S103" i="17"/>
  <c r="T103" i="17" s="1"/>
  <c r="S102" i="17"/>
  <c r="T102" i="17" s="1"/>
  <c r="T101" i="17"/>
  <c r="S101" i="17"/>
  <c r="S100" i="17"/>
  <c r="T100" i="17" s="1"/>
  <c r="S99" i="17"/>
  <c r="T99" i="17" s="1"/>
  <c r="S98" i="17"/>
  <c r="T98" i="17" s="1"/>
  <c r="T97" i="17"/>
  <c r="S97" i="17"/>
  <c r="S96" i="17"/>
  <c r="T96" i="17" s="1"/>
  <c r="S95" i="17"/>
  <c r="T95" i="17" s="1"/>
  <c r="S94" i="17"/>
  <c r="T94" i="17" s="1"/>
  <c r="T93" i="17"/>
  <c r="S93" i="17"/>
  <c r="S92" i="17"/>
  <c r="T92" i="17" s="1"/>
  <c r="S91" i="17"/>
  <c r="T91" i="17" s="1"/>
  <c r="S90" i="17"/>
  <c r="T90" i="17" s="1"/>
  <c r="T89" i="17"/>
  <c r="S89" i="17"/>
  <c r="S88" i="17"/>
  <c r="T88" i="17" s="1"/>
  <c r="S87" i="17"/>
  <c r="T87" i="17" s="1"/>
  <c r="S86" i="17"/>
  <c r="T86" i="17" s="1"/>
  <c r="T85" i="17"/>
  <c r="S85" i="17"/>
  <c r="S84" i="17"/>
  <c r="T84" i="17" s="1"/>
  <c r="S83" i="17"/>
  <c r="T83" i="17" s="1"/>
  <c r="S82" i="17"/>
  <c r="T82" i="17" s="1"/>
  <c r="T81" i="17"/>
  <c r="S81" i="17"/>
  <c r="S80" i="17"/>
  <c r="T80" i="17" s="1"/>
  <c r="S79" i="17"/>
  <c r="T79" i="17" s="1"/>
  <c r="S78" i="17"/>
  <c r="T78" i="17" s="1"/>
  <c r="T77" i="17"/>
  <c r="S77" i="17"/>
  <c r="S76" i="17"/>
  <c r="T76" i="17" s="1"/>
  <c r="S75" i="17"/>
  <c r="T75" i="17" s="1"/>
  <c r="S74" i="17"/>
  <c r="T74" i="17" s="1"/>
  <c r="T73" i="17"/>
  <c r="S73" i="17"/>
  <c r="S72" i="17"/>
  <c r="T72" i="17" s="1"/>
  <c r="S71" i="17"/>
  <c r="T71" i="17" s="1"/>
  <c r="S70" i="17"/>
  <c r="T70" i="17" s="1"/>
  <c r="T69" i="17"/>
  <c r="S69" i="17"/>
  <c r="S68" i="17"/>
  <c r="T68" i="17" s="1"/>
  <c r="S67" i="17"/>
  <c r="T67" i="17" s="1"/>
  <c r="S66" i="17"/>
  <c r="T66" i="17" s="1"/>
  <c r="T65" i="17"/>
  <c r="S65" i="17"/>
  <c r="S64" i="17"/>
  <c r="T64" i="17" s="1"/>
  <c r="S63" i="17"/>
  <c r="T63" i="17" s="1"/>
  <c r="S62" i="17"/>
  <c r="T62" i="17" s="1"/>
  <c r="T61" i="17"/>
  <c r="S61" i="17"/>
  <c r="S60" i="17"/>
  <c r="T60" i="17" s="1"/>
  <c r="S59" i="17"/>
  <c r="T59" i="17" s="1"/>
  <c r="S58" i="17"/>
  <c r="T58" i="17" s="1"/>
  <c r="S57" i="17"/>
  <c r="T57" i="17" s="1"/>
  <c r="O256" i="17"/>
  <c r="P256" i="17" s="1"/>
  <c r="O255" i="17"/>
  <c r="P255" i="17" s="1"/>
  <c r="O254" i="17"/>
  <c r="P254" i="17" s="1"/>
  <c r="O253" i="17"/>
  <c r="P253" i="17" s="1"/>
  <c r="O252" i="17"/>
  <c r="P252" i="17" s="1"/>
  <c r="O251" i="17"/>
  <c r="P251" i="17" s="1"/>
  <c r="O250" i="17"/>
  <c r="P250" i="17" s="1"/>
  <c r="O249" i="17"/>
  <c r="P249" i="17" s="1"/>
  <c r="O248" i="17"/>
  <c r="P248" i="17" s="1"/>
  <c r="O247" i="17"/>
  <c r="P247" i="17" s="1"/>
  <c r="O246" i="17"/>
  <c r="P246" i="17" s="1"/>
  <c r="O245" i="17"/>
  <c r="P245" i="17" s="1"/>
  <c r="O244" i="17"/>
  <c r="P244" i="17" s="1"/>
  <c r="O243" i="17"/>
  <c r="P243" i="17" s="1"/>
  <c r="O242" i="17"/>
  <c r="P242" i="17" s="1"/>
  <c r="O241" i="17"/>
  <c r="P241" i="17" s="1"/>
  <c r="O240" i="17"/>
  <c r="P240" i="17" s="1"/>
  <c r="O239" i="17"/>
  <c r="P239" i="17" s="1"/>
  <c r="O238" i="17"/>
  <c r="P238" i="17" s="1"/>
  <c r="O237" i="17"/>
  <c r="P237" i="17" s="1"/>
  <c r="O236" i="17"/>
  <c r="P236" i="17" s="1"/>
  <c r="O235" i="17"/>
  <c r="P235" i="17" s="1"/>
  <c r="O234" i="17"/>
  <c r="P234" i="17" s="1"/>
  <c r="O233" i="17"/>
  <c r="P233" i="17" s="1"/>
  <c r="O232" i="17"/>
  <c r="P232" i="17" s="1"/>
  <c r="O231" i="17"/>
  <c r="P231" i="17" s="1"/>
  <c r="O230" i="17"/>
  <c r="P230" i="17" s="1"/>
  <c r="O229" i="17"/>
  <c r="P229" i="17" s="1"/>
  <c r="O228" i="17"/>
  <c r="P228" i="17" s="1"/>
  <c r="O227" i="17"/>
  <c r="P227" i="17" s="1"/>
  <c r="O226" i="17"/>
  <c r="P226" i="17" s="1"/>
  <c r="O225" i="17"/>
  <c r="P225" i="17" s="1"/>
  <c r="O224" i="17"/>
  <c r="P224" i="17" s="1"/>
  <c r="O223" i="17"/>
  <c r="P223" i="17" s="1"/>
  <c r="O222" i="17"/>
  <c r="P222" i="17" s="1"/>
  <c r="O221" i="17"/>
  <c r="P221" i="17" s="1"/>
  <c r="O220" i="17"/>
  <c r="P220" i="17" s="1"/>
  <c r="O219" i="17"/>
  <c r="P219" i="17" s="1"/>
  <c r="O218" i="17"/>
  <c r="P218" i="17" s="1"/>
  <c r="O217" i="17"/>
  <c r="P217" i="17" s="1"/>
  <c r="O216" i="17"/>
  <c r="P216" i="17" s="1"/>
  <c r="O215" i="17"/>
  <c r="P215" i="17" s="1"/>
  <c r="O214" i="17"/>
  <c r="P214" i="17" s="1"/>
  <c r="O213" i="17"/>
  <c r="P213" i="17" s="1"/>
  <c r="O212" i="17"/>
  <c r="P212" i="17" s="1"/>
  <c r="O211" i="17"/>
  <c r="P211" i="17" s="1"/>
  <c r="O210" i="17"/>
  <c r="P210" i="17" s="1"/>
  <c r="O209" i="17"/>
  <c r="P209" i="17" s="1"/>
  <c r="O208" i="17"/>
  <c r="P208" i="17" s="1"/>
  <c r="O207" i="17"/>
  <c r="P207" i="17" s="1"/>
  <c r="O206" i="17"/>
  <c r="P206" i="17" s="1"/>
  <c r="O205" i="17"/>
  <c r="P205" i="17" s="1"/>
  <c r="O204" i="17"/>
  <c r="P204" i="17" s="1"/>
  <c r="O203" i="17"/>
  <c r="P203" i="17" s="1"/>
  <c r="O202" i="17"/>
  <c r="P202" i="17" s="1"/>
  <c r="O201" i="17"/>
  <c r="P201" i="17" s="1"/>
  <c r="O200" i="17"/>
  <c r="P200" i="17" s="1"/>
  <c r="O199" i="17"/>
  <c r="P199" i="17" s="1"/>
  <c r="O198" i="17"/>
  <c r="P198" i="17" s="1"/>
  <c r="O197" i="17"/>
  <c r="P197" i="17" s="1"/>
  <c r="O196" i="17"/>
  <c r="P196" i="17" s="1"/>
  <c r="O195" i="17"/>
  <c r="P195" i="17" s="1"/>
  <c r="O194" i="17"/>
  <c r="P194" i="17" s="1"/>
  <c r="O193" i="17"/>
  <c r="P193" i="17" s="1"/>
  <c r="O192" i="17"/>
  <c r="P192" i="17" s="1"/>
  <c r="O191" i="17"/>
  <c r="P191" i="17" s="1"/>
  <c r="O190" i="17"/>
  <c r="P190" i="17" s="1"/>
  <c r="O189" i="17"/>
  <c r="P189" i="17" s="1"/>
  <c r="O188" i="17"/>
  <c r="P188" i="17" s="1"/>
  <c r="O187" i="17"/>
  <c r="P187" i="17" s="1"/>
  <c r="O186" i="17"/>
  <c r="P186" i="17" s="1"/>
  <c r="O185" i="17"/>
  <c r="P185" i="17" s="1"/>
  <c r="O184" i="17"/>
  <c r="P184" i="17" s="1"/>
  <c r="O183" i="17"/>
  <c r="P183" i="17" s="1"/>
  <c r="O182" i="17"/>
  <c r="P182" i="17" s="1"/>
  <c r="O181" i="17"/>
  <c r="P181" i="17" s="1"/>
  <c r="O180" i="17"/>
  <c r="P180" i="17" s="1"/>
  <c r="O179" i="17"/>
  <c r="P179" i="17" s="1"/>
  <c r="O178" i="17"/>
  <c r="P178" i="17" s="1"/>
  <c r="O177" i="17"/>
  <c r="P177" i="17" s="1"/>
  <c r="O176" i="17"/>
  <c r="P176" i="17" s="1"/>
  <c r="O175" i="17"/>
  <c r="P175" i="17" s="1"/>
  <c r="O174" i="17"/>
  <c r="P174" i="17" s="1"/>
  <c r="O173" i="17"/>
  <c r="P173" i="17" s="1"/>
  <c r="O172" i="17"/>
  <c r="P172" i="17" s="1"/>
  <c r="O171" i="17"/>
  <c r="P171" i="17" s="1"/>
  <c r="O170" i="17"/>
  <c r="P170" i="17" s="1"/>
  <c r="O169" i="17"/>
  <c r="P169" i="17" s="1"/>
  <c r="O168" i="17"/>
  <c r="P168" i="17" s="1"/>
  <c r="O167" i="17"/>
  <c r="P167" i="17" s="1"/>
  <c r="O166" i="17"/>
  <c r="P166" i="17" s="1"/>
  <c r="O165" i="17"/>
  <c r="P165" i="17" s="1"/>
  <c r="O164" i="17"/>
  <c r="P164" i="17" s="1"/>
  <c r="O163" i="17"/>
  <c r="P163" i="17" s="1"/>
  <c r="O162" i="17"/>
  <c r="P162" i="17" s="1"/>
  <c r="P161" i="17"/>
  <c r="O161" i="17"/>
  <c r="O160" i="17"/>
  <c r="P160" i="17" s="1"/>
  <c r="O159" i="17"/>
  <c r="P159" i="17" s="1"/>
  <c r="O158" i="17"/>
  <c r="P158" i="17" s="1"/>
  <c r="O157" i="17"/>
  <c r="P157" i="17" s="1"/>
  <c r="O156" i="17"/>
  <c r="P156" i="17" s="1"/>
  <c r="O155" i="17"/>
  <c r="P155" i="17" s="1"/>
  <c r="O154" i="17"/>
  <c r="P154" i="17" s="1"/>
  <c r="O153" i="17"/>
  <c r="P153" i="17" s="1"/>
  <c r="O152" i="17"/>
  <c r="P152" i="17" s="1"/>
  <c r="O151" i="17"/>
  <c r="P151" i="17" s="1"/>
  <c r="O150" i="17"/>
  <c r="P150" i="17" s="1"/>
  <c r="O149" i="17"/>
  <c r="P149" i="17" s="1"/>
  <c r="O148" i="17"/>
  <c r="P148" i="17" s="1"/>
  <c r="O147" i="17"/>
  <c r="P147" i="17" s="1"/>
  <c r="O146" i="17"/>
  <c r="P146" i="17" s="1"/>
  <c r="O145" i="17"/>
  <c r="P145" i="17" s="1"/>
  <c r="O144" i="17"/>
  <c r="P144" i="17" s="1"/>
  <c r="O143" i="17"/>
  <c r="P143" i="17" s="1"/>
  <c r="O142" i="17"/>
  <c r="P142" i="17" s="1"/>
  <c r="O141" i="17"/>
  <c r="P141" i="17" s="1"/>
  <c r="O140" i="17"/>
  <c r="P140" i="17" s="1"/>
  <c r="O139" i="17"/>
  <c r="P139" i="17" s="1"/>
  <c r="O138" i="17"/>
  <c r="P138" i="17" s="1"/>
  <c r="O137" i="17"/>
  <c r="P137" i="17" s="1"/>
  <c r="O136" i="17"/>
  <c r="P136" i="17" s="1"/>
  <c r="O135" i="17"/>
  <c r="P135" i="17" s="1"/>
  <c r="O134" i="17"/>
  <c r="P134" i="17" s="1"/>
  <c r="O133" i="17"/>
  <c r="P133" i="17" s="1"/>
  <c r="O132" i="17"/>
  <c r="P132" i="17" s="1"/>
  <c r="O131" i="17"/>
  <c r="P131" i="17" s="1"/>
  <c r="O130" i="17"/>
  <c r="P130" i="17" s="1"/>
  <c r="O129" i="17"/>
  <c r="P129" i="17" s="1"/>
  <c r="O128" i="17"/>
  <c r="P128" i="17" s="1"/>
  <c r="O127" i="17"/>
  <c r="P127" i="17" s="1"/>
  <c r="O126" i="17"/>
  <c r="P126" i="17" s="1"/>
  <c r="O125" i="17"/>
  <c r="P125" i="17" s="1"/>
  <c r="O124" i="17"/>
  <c r="P124" i="17" s="1"/>
  <c r="O123" i="17"/>
  <c r="P123" i="17" s="1"/>
  <c r="O122" i="17"/>
  <c r="P122" i="17" s="1"/>
  <c r="O121" i="17"/>
  <c r="P121" i="17" s="1"/>
  <c r="O120" i="17"/>
  <c r="P120" i="17" s="1"/>
  <c r="O119" i="17"/>
  <c r="P119" i="17" s="1"/>
  <c r="O118" i="17"/>
  <c r="P118" i="17" s="1"/>
  <c r="O117" i="17"/>
  <c r="P117" i="17" s="1"/>
  <c r="O116" i="17"/>
  <c r="P116" i="17" s="1"/>
  <c r="O115" i="17"/>
  <c r="P115" i="17" s="1"/>
  <c r="O114" i="17"/>
  <c r="P114" i="17" s="1"/>
  <c r="O113" i="17"/>
  <c r="P113" i="17" s="1"/>
  <c r="O112" i="17"/>
  <c r="P112" i="17" s="1"/>
  <c r="O111" i="17"/>
  <c r="P111" i="17" s="1"/>
  <c r="O110" i="17"/>
  <c r="P110" i="17" s="1"/>
  <c r="O109" i="17"/>
  <c r="P109" i="17" s="1"/>
  <c r="O108" i="17"/>
  <c r="P108" i="17" s="1"/>
  <c r="O107" i="17"/>
  <c r="P107" i="17" s="1"/>
  <c r="O106" i="17"/>
  <c r="P106" i="17" s="1"/>
  <c r="O105" i="17"/>
  <c r="P105" i="17" s="1"/>
  <c r="O104" i="17"/>
  <c r="P104" i="17" s="1"/>
  <c r="O103" i="17"/>
  <c r="P103" i="17" s="1"/>
  <c r="O102" i="17"/>
  <c r="P102" i="17" s="1"/>
  <c r="O101" i="17"/>
  <c r="P101" i="17" s="1"/>
  <c r="O100" i="17"/>
  <c r="P100" i="17" s="1"/>
  <c r="O99" i="17"/>
  <c r="P99" i="17" s="1"/>
  <c r="O98" i="17"/>
  <c r="P98" i="17" s="1"/>
  <c r="O97" i="17"/>
  <c r="P97" i="17" s="1"/>
  <c r="O96" i="17"/>
  <c r="P96" i="17" s="1"/>
  <c r="O95" i="17"/>
  <c r="P95" i="17" s="1"/>
  <c r="O94" i="17"/>
  <c r="P94" i="17" s="1"/>
  <c r="O93" i="17"/>
  <c r="P93" i="17" s="1"/>
  <c r="O92" i="17"/>
  <c r="P92" i="17" s="1"/>
  <c r="O91" i="17"/>
  <c r="P91" i="17" s="1"/>
  <c r="O90" i="17"/>
  <c r="P90" i="17" s="1"/>
  <c r="O89" i="17"/>
  <c r="P89" i="17" s="1"/>
  <c r="O88" i="17"/>
  <c r="P88" i="17" s="1"/>
  <c r="O87" i="17"/>
  <c r="P87" i="17" s="1"/>
  <c r="O86" i="17"/>
  <c r="P86" i="17" s="1"/>
  <c r="O85" i="17"/>
  <c r="P85" i="17" s="1"/>
  <c r="O84" i="17"/>
  <c r="P84" i="17" s="1"/>
  <c r="O83" i="17"/>
  <c r="P83" i="17" s="1"/>
  <c r="O82" i="17"/>
  <c r="P82" i="17" s="1"/>
  <c r="O81" i="17"/>
  <c r="P81" i="17" s="1"/>
  <c r="O80" i="17"/>
  <c r="P80" i="17" s="1"/>
  <c r="O79" i="17"/>
  <c r="P79" i="17" s="1"/>
  <c r="O78" i="17"/>
  <c r="P78" i="17" s="1"/>
  <c r="O77" i="17"/>
  <c r="P77" i="17" s="1"/>
  <c r="O76" i="17"/>
  <c r="P76" i="17" s="1"/>
  <c r="O75" i="17"/>
  <c r="P75" i="17" s="1"/>
  <c r="O74" i="17"/>
  <c r="P74" i="17" s="1"/>
  <c r="O73" i="17"/>
  <c r="P73" i="17" s="1"/>
  <c r="O72" i="17"/>
  <c r="P72" i="17" s="1"/>
  <c r="O71" i="17"/>
  <c r="P71" i="17" s="1"/>
  <c r="O70" i="17"/>
  <c r="P70" i="17" s="1"/>
  <c r="O69" i="17"/>
  <c r="P69" i="17" s="1"/>
  <c r="O68" i="17"/>
  <c r="P68" i="17" s="1"/>
  <c r="O67" i="17"/>
  <c r="P67" i="17" s="1"/>
  <c r="O66" i="17"/>
  <c r="P66" i="17" s="1"/>
  <c r="O65" i="17"/>
  <c r="P65" i="17" s="1"/>
  <c r="O64" i="17"/>
  <c r="P64" i="17" s="1"/>
  <c r="O63" i="17"/>
  <c r="P63" i="17" s="1"/>
  <c r="O62" i="17"/>
  <c r="P62" i="17" s="1"/>
  <c r="O61" i="17"/>
  <c r="P61" i="17" s="1"/>
  <c r="O60" i="17"/>
  <c r="P60" i="17" s="1"/>
  <c r="O59" i="17"/>
  <c r="P59" i="17" s="1"/>
  <c r="O58" i="17"/>
  <c r="P58" i="17" s="1"/>
  <c r="O57" i="17"/>
  <c r="P57" i="17" s="1"/>
  <c r="K256" i="17"/>
  <c r="L256" i="17" s="1"/>
  <c r="K255" i="17"/>
  <c r="L255" i="17" s="1"/>
  <c r="K254" i="17"/>
  <c r="L254" i="17" s="1"/>
  <c r="K253" i="17"/>
  <c r="L253" i="17" s="1"/>
  <c r="K252" i="17"/>
  <c r="L252" i="17" s="1"/>
  <c r="K251" i="17"/>
  <c r="L251" i="17" s="1"/>
  <c r="K250" i="17"/>
  <c r="L250" i="17" s="1"/>
  <c r="K249" i="17"/>
  <c r="L249" i="17" s="1"/>
  <c r="K248" i="17"/>
  <c r="L248" i="17" s="1"/>
  <c r="K247" i="17"/>
  <c r="L247" i="17" s="1"/>
  <c r="K246" i="17"/>
  <c r="L246" i="17" s="1"/>
  <c r="K245" i="17"/>
  <c r="L245" i="17" s="1"/>
  <c r="K244" i="17"/>
  <c r="L244" i="17" s="1"/>
  <c r="K243" i="17"/>
  <c r="L243" i="17" s="1"/>
  <c r="K242" i="17"/>
  <c r="L242" i="17" s="1"/>
  <c r="K241" i="17"/>
  <c r="L241" i="17" s="1"/>
  <c r="K240" i="17"/>
  <c r="L240" i="17" s="1"/>
  <c r="K239" i="17"/>
  <c r="L239" i="17" s="1"/>
  <c r="K238" i="17"/>
  <c r="L238" i="17" s="1"/>
  <c r="K237" i="17"/>
  <c r="L237" i="17" s="1"/>
  <c r="K236" i="17"/>
  <c r="L236" i="17" s="1"/>
  <c r="K235" i="17"/>
  <c r="L235" i="17" s="1"/>
  <c r="K234" i="17"/>
  <c r="L234" i="17" s="1"/>
  <c r="K233" i="17"/>
  <c r="L233" i="17" s="1"/>
  <c r="K232" i="17"/>
  <c r="L232" i="17" s="1"/>
  <c r="K231" i="17"/>
  <c r="L231" i="17" s="1"/>
  <c r="K230" i="17"/>
  <c r="L230" i="17" s="1"/>
  <c r="K229" i="17"/>
  <c r="L229" i="17" s="1"/>
  <c r="K228" i="17"/>
  <c r="L228" i="17" s="1"/>
  <c r="K227" i="17"/>
  <c r="L227" i="17" s="1"/>
  <c r="K226" i="17"/>
  <c r="L226" i="17" s="1"/>
  <c r="K225" i="17"/>
  <c r="L225" i="17" s="1"/>
  <c r="K224" i="17"/>
  <c r="L224" i="17" s="1"/>
  <c r="K223" i="17"/>
  <c r="L223" i="17" s="1"/>
  <c r="K222" i="17"/>
  <c r="L222" i="17" s="1"/>
  <c r="K221" i="17"/>
  <c r="L221" i="17" s="1"/>
  <c r="K220" i="17"/>
  <c r="L220" i="17" s="1"/>
  <c r="K219" i="17"/>
  <c r="L219" i="17" s="1"/>
  <c r="K218" i="17"/>
  <c r="L218" i="17" s="1"/>
  <c r="K217" i="17"/>
  <c r="L217" i="17" s="1"/>
  <c r="K216" i="17"/>
  <c r="L216" i="17" s="1"/>
  <c r="K215" i="17"/>
  <c r="L215" i="17" s="1"/>
  <c r="K214" i="17"/>
  <c r="L214" i="17" s="1"/>
  <c r="K213" i="17"/>
  <c r="L213" i="17" s="1"/>
  <c r="K212" i="17"/>
  <c r="L212" i="17" s="1"/>
  <c r="K211" i="17"/>
  <c r="L211" i="17" s="1"/>
  <c r="K210" i="17"/>
  <c r="L210" i="17" s="1"/>
  <c r="K209" i="17"/>
  <c r="L209" i="17" s="1"/>
  <c r="K208" i="17"/>
  <c r="L208" i="17" s="1"/>
  <c r="K207" i="17"/>
  <c r="L207" i="17" s="1"/>
  <c r="K206" i="17"/>
  <c r="L206" i="17" s="1"/>
  <c r="K205" i="17"/>
  <c r="L205" i="17" s="1"/>
  <c r="K204" i="17"/>
  <c r="L204" i="17" s="1"/>
  <c r="K203" i="17"/>
  <c r="L203" i="17" s="1"/>
  <c r="K202" i="17"/>
  <c r="L202" i="17" s="1"/>
  <c r="K201" i="17"/>
  <c r="L201" i="17" s="1"/>
  <c r="K200" i="17"/>
  <c r="L200" i="17" s="1"/>
  <c r="K199" i="17"/>
  <c r="L199" i="17" s="1"/>
  <c r="K198" i="17"/>
  <c r="L198" i="17" s="1"/>
  <c r="K197" i="17"/>
  <c r="L197" i="17" s="1"/>
  <c r="K196" i="17"/>
  <c r="L196" i="17" s="1"/>
  <c r="K195" i="17"/>
  <c r="L195" i="17" s="1"/>
  <c r="K194" i="17"/>
  <c r="L194" i="17" s="1"/>
  <c r="K193" i="17"/>
  <c r="L193" i="17" s="1"/>
  <c r="K192" i="17"/>
  <c r="L192" i="17" s="1"/>
  <c r="K191" i="17"/>
  <c r="L191" i="17" s="1"/>
  <c r="K190" i="17"/>
  <c r="L190" i="17" s="1"/>
  <c r="K189" i="17"/>
  <c r="L189" i="17" s="1"/>
  <c r="K188" i="17"/>
  <c r="L188" i="17" s="1"/>
  <c r="K187" i="17"/>
  <c r="L187" i="17" s="1"/>
  <c r="K186" i="17"/>
  <c r="L186" i="17" s="1"/>
  <c r="K185" i="17"/>
  <c r="L185" i="17" s="1"/>
  <c r="K184" i="17"/>
  <c r="L184" i="17" s="1"/>
  <c r="K183" i="17"/>
  <c r="L183" i="17" s="1"/>
  <c r="K182" i="17"/>
  <c r="L182" i="17" s="1"/>
  <c r="K181" i="17"/>
  <c r="L181" i="17" s="1"/>
  <c r="K180" i="17"/>
  <c r="L180" i="17" s="1"/>
  <c r="K179" i="17"/>
  <c r="L179" i="17" s="1"/>
  <c r="K178" i="17"/>
  <c r="L178" i="17" s="1"/>
  <c r="K177" i="17"/>
  <c r="L177" i="17" s="1"/>
  <c r="K176" i="17"/>
  <c r="L176" i="17" s="1"/>
  <c r="K175" i="17"/>
  <c r="L175" i="17" s="1"/>
  <c r="K174" i="17"/>
  <c r="L174" i="17" s="1"/>
  <c r="K173" i="17"/>
  <c r="L173" i="17" s="1"/>
  <c r="K172" i="17"/>
  <c r="L172" i="17" s="1"/>
  <c r="K171" i="17"/>
  <c r="L171" i="17" s="1"/>
  <c r="K170" i="17"/>
  <c r="L170" i="17" s="1"/>
  <c r="K169" i="17"/>
  <c r="L169" i="17" s="1"/>
  <c r="K168" i="17"/>
  <c r="L168" i="17" s="1"/>
  <c r="K167" i="17"/>
  <c r="L167" i="17" s="1"/>
  <c r="K166" i="17"/>
  <c r="L166" i="17" s="1"/>
  <c r="K165" i="17"/>
  <c r="L165" i="17" s="1"/>
  <c r="K164" i="17"/>
  <c r="L164" i="17" s="1"/>
  <c r="K163" i="17"/>
  <c r="L163" i="17" s="1"/>
  <c r="K162" i="17"/>
  <c r="L162" i="17" s="1"/>
  <c r="K161" i="17"/>
  <c r="L161" i="17" s="1"/>
  <c r="K160" i="17"/>
  <c r="L160" i="17" s="1"/>
  <c r="K159" i="17"/>
  <c r="L159" i="17" s="1"/>
  <c r="K158" i="17"/>
  <c r="L158" i="17" s="1"/>
  <c r="K157" i="17"/>
  <c r="L157" i="17" s="1"/>
  <c r="K156" i="17"/>
  <c r="L156" i="17" s="1"/>
  <c r="K155" i="17"/>
  <c r="L155" i="17" s="1"/>
  <c r="K154" i="17"/>
  <c r="L154" i="17" s="1"/>
  <c r="K153" i="17"/>
  <c r="L153" i="17" s="1"/>
  <c r="K152" i="17"/>
  <c r="L152" i="17" s="1"/>
  <c r="K151" i="17"/>
  <c r="L151" i="17" s="1"/>
  <c r="K150" i="17"/>
  <c r="L150" i="17" s="1"/>
  <c r="K149" i="17"/>
  <c r="L149" i="17" s="1"/>
  <c r="K148" i="17"/>
  <c r="L148" i="17" s="1"/>
  <c r="K147" i="17"/>
  <c r="L147" i="17" s="1"/>
  <c r="K146" i="17"/>
  <c r="L146" i="17" s="1"/>
  <c r="K145" i="17"/>
  <c r="L145" i="17" s="1"/>
  <c r="K144" i="17"/>
  <c r="L144" i="17" s="1"/>
  <c r="K143" i="17"/>
  <c r="L143" i="17" s="1"/>
  <c r="K142" i="17"/>
  <c r="L142" i="17" s="1"/>
  <c r="K141" i="17"/>
  <c r="L141" i="17" s="1"/>
  <c r="K140" i="17"/>
  <c r="L140" i="17" s="1"/>
  <c r="K139" i="17"/>
  <c r="L139" i="17" s="1"/>
  <c r="K138" i="17"/>
  <c r="L138" i="17" s="1"/>
  <c r="K137" i="17"/>
  <c r="L137" i="17" s="1"/>
  <c r="K136" i="17"/>
  <c r="L136" i="17" s="1"/>
  <c r="K135" i="17"/>
  <c r="L135" i="17" s="1"/>
  <c r="K134" i="17"/>
  <c r="L134" i="17" s="1"/>
  <c r="K133" i="17"/>
  <c r="L133" i="17" s="1"/>
  <c r="K132" i="17"/>
  <c r="L132" i="17" s="1"/>
  <c r="K131" i="17"/>
  <c r="L131" i="17" s="1"/>
  <c r="K130" i="17"/>
  <c r="L130" i="17" s="1"/>
  <c r="K129" i="17"/>
  <c r="L129" i="17" s="1"/>
  <c r="K128" i="17"/>
  <c r="L128" i="17" s="1"/>
  <c r="K127" i="17"/>
  <c r="L127" i="17" s="1"/>
  <c r="K126" i="17"/>
  <c r="L126" i="17" s="1"/>
  <c r="K125" i="17"/>
  <c r="L125" i="17" s="1"/>
  <c r="K124" i="17"/>
  <c r="L124" i="17" s="1"/>
  <c r="K123" i="17"/>
  <c r="L123" i="17" s="1"/>
  <c r="K122" i="17"/>
  <c r="L122" i="17" s="1"/>
  <c r="K121" i="17"/>
  <c r="L121" i="17" s="1"/>
  <c r="K120" i="17"/>
  <c r="L120" i="17" s="1"/>
  <c r="K119" i="17"/>
  <c r="L119" i="17" s="1"/>
  <c r="K118" i="17"/>
  <c r="L118" i="17" s="1"/>
  <c r="K117" i="17"/>
  <c r="L117" i="17" s="1"/>
  <c r="K116" i="17"/>
  <c r="L116" i="17" s="1"/>
  <c r="K115" i="17"/>
  <c r="L115" i="17" s="1"/>
  <c r="K114" i="17"/>
  <c r="L114" i="17" s="1"/>
  <c r="K113" i="17"/>
  <c r="L113" i="17" s="1"/>
  <c r="K112" i="17"/>
  <c r="L112" i="17" s="1"/>
  <c r="K111" i="17"/>
  <c r="L111" i="17" s="1"/>
  <c r="K110" i="17"/>
  <c r="L110" i="17" s="1"/>
  <c r="K109" i="17"/>
  <c r="L109" i="17" s="1"/>
  <c r="K108" i="17"/>
  <c r="L108" i="17" s="1"/>
  <c r="K107" i="17"/>
  <c r="L107" i="17" s="1"/>
  <c r="K106" i="17"/>
  <c r="L106" i="17" s="1"/>
  <c r="K105" i="17"/>
  <c r="L105" i="17" s="1"/>
  <c r="K104" i="17"/>
  <c r="L104" i="17" s="1"/>
  <c r="K103" i="17"/>
  <c r="L103" i="17" s="1"/>
  <c r="K102" i="17"/>
  <c r="L102" i="17" s="1"/>
  <c r="K101" i="17"/>
  <c r="L101" i="17" s="1"/>
  <c r="K100" i="17"/>
  <c r="L100" i="17" s="1"/>
  <c r="K99" i="17"/>
  <c r="L99" i="17" s="1"/>
  <c r="K98" i="17"/>
  <c r="L98" i="17" s="1"/>
  <c r="K97" i="17"/>
  <c r="L97" i="17" s="1"/>
  <c r="K96" i="17"/>
  <c r="L96" i="17" s="1"/>
  <c r="K95" i="17"/>
  <c r="L95" i="17" s="1"/>
  <c r="K94" i="17"/>
  <c r="L94" i="17" s="1"/>
  <c r="K93" i="17"/>
  <c r="L93" i="17" s="1"/>
  <c r="K92" i="17"/>
  <c r="L92" i="17" s="1"/>
  <c r="K91" i="17"/>
  <c r="L91" i="17" s="1"/>
  <c r="K90" i="17"/>
  <c r="L90" i="17" s="1"/>
  <c r="K89" i="17"/>
  <c r="L89" i="17" s="1"/>
  <c r="K88" i="17"/>
  <c r="L88" i="17" s="1"/>
  <c r="K87" i="17"/>
  <c r="L87" i="17" s="1"/>
  <c r="K86" i="17"/>
  <c r="L86" i="17" s="1"/>
  <c r="K85" i="17"/>
  <c r="L85" i="17" s="1"/>
  <c r="K84" i="17"/>
  <c r="L84" i="17" s="1"/>
  <c r="K83" i="17"/>
  <c r="L83" i="17" s="1"/>
  <c r="K82" i="17"/>
  <c r="L82" i="17" s="1"/>
  <c r="K81" i="17"/>
  <c r="L81" i="17" s="1"/>
  <c r="K80" i="17"/>
  <c r="L80" i="17" s="1"/>
  <c r="K79" i="17"/>
  <c r="L79" i="17" s="1"/>
  <c r="K78" i="17"/>
  <c r="L78" i="17" s="1"/>
  <c r="K77" i="17"/>
  <c r="L77" i="17" s="1"/>
  <c r="K76" i="17"/>
  <c r="L76" i="17" s="1"/>
  <c r="K75" i="17"/>
  <c r="L75" i="17" s="1"/>
  <c r="K74" i="17"/>
  <c r="L74" i="17" s="1"/>
  <c r="K73" i="17"/>
  <c r="L73" i="17" s="1"/>
  <c r="K72" i="17"/>
  <c r="L72" i="17" s="1"/>
  <c r="K71" i="17"/>
  <c r="L71" i="17" s="1"/>
  <c r="K70" i="17"/>
  <c r="L70" i="17" s="1"/>
  <c r="K69" i="17"/>
  <c r="L69" i="17" s="1"/>
  <c r="K68" i="17"/>
  <c r="L68" i="17" s="1"/>
  <c r="K67" i="17"/>
  <c r="L67" i="17" s="1"/>
  <c r="K66" i="17"/>
  <c r="L66" i="17" s="1"/>
  <c r="K65" i="17"/>
  <c r="L65" i="17" s="1"/>
  <c r="K64" i="17"/>
  <c r="L64" i="17" s="1"/>
  <c r="K63" i="17"/>
  <c r="L63" i="17" s="1"/>
  <c r="K62" i="17"/>
  <c r="L62" i="17" s="1"/>
  <c r="K61" i="17"/>
  <c r="L61" i="17" s="1"/>
  <c r="K60" i="17"/>
  <c r="L60" i="17" s="1"/>
  <c r="K59" i="17"/>
  <c r="L59" i="17" s="1"/>
  <c r="K57" i="17"/>
  <c r="L57" i="17" s="1"/>
  <c r="K58" i="17"/>
  <c r="L58" i="17" s="1"/>
  <c r="D329" i="7" l="1"/>
  <c r="D338" i="7"/>
  <c r="D333" i="7"/>
  <c r="D337" i="7"/>
  <c r="D336" i="7"/>
  <c r="D335" i="7"/>
  <c r="D334" i="7"/>
  <c r="D332" i="7"/>
  <c r="D331" i="7"/>
  <c r="D330" i="7"/>
  <c r="B54" i="7" l="1"/>
  <c r="B55" i="7" s="1"/>
  <c r="B65" i="7"/>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47" i="7"/>
  <c r="C47" i="7" s="1"/>
  <c r="B49" i="7"/>
  <c r="B50" i="7" s="1"/>
  <c r="B51" i="7" s="1"/>
  <c r="B10" i="7"/>
  <c r="C10" i="7" s="1"/>
  <c r="B4" i="7"/>
  <c r="C4" i="7" s="1"/>
  <c r="A1" i="28" l="1"/>
  <c r="E14" i="28"/>
  <c r="F14" i="28" s="1"/>
  <c r="G14" i="28" s="1"/>
  <c r="H14" i="28" s="1"/>
  <c r="I14" i="28" s="1"/>
  <c r="J14" i="28" s="1"/>
  <c r="K14" i="28" s="1"/>
  <c r="L14" i="28" s="1"/>
  <c r="M14" i="28" s="1"/>
  <c r="N14" i="28" s="1"/>
  <c r="O14" i="28" s="1"/>
  <c r="P14" i="28" s="1"/>
  <c r="Q14" i="28" s="1"/>
  <c r="R14" i="28" s="1"/>
  <c r="R1" i="28"/>
  <c r="F16" i="10" l="1"/>
  <c r="F17" i="10" s="1"/>
  <c r="F18" i="10" s="1"/>
  <c r="F19" i="10" s="1"/>
  <c r="AE8" i="25" l="1"/>
  <c r="AE9" i="25"/>
  <c r="AE10" i="25"/>
  <c r="AE11" i="25"/>
  <c r="AE12" i="25"/>
  <c r="AE13" i="25"/>
  <c r="AE14" i="25"/>
  <c r="AE15" i="25"/>
  <c r="AE16" i="25"/>
  <c r="AE17" i="25"/>
  <c r="AE18" i="25"/>
  <c r="AE19" i="25"/>
  <c r="AE20" i="25"/>
  <c r="AE21" i="25"/>
  <c r="AE22" i="25"/>
  <c r="AE23" i="25"/>
  <c r="AE24" i="25"/>
  <c r="AE25" i="25"/>
  <c r="AE26" i="25"/>
  <c r="AE27" i="25"/>
  <c r="AE28" i="25"/>
  <c r="AE29" i="25"/>
  <c r="AE30" i="25"/>
  <c r="AE31" i="25"/>
  <c r="AE32" i="25"/>
  <c r="AE33" i="25"/>
  <c r="AE34" i="25"/>
  <c r="AE35" i="25"/>
  <c r="AE36" i="25"/>
  <c r="AE37" i="25"/>
  <c r="AE38" i="25"/>
  <c r="AE39" i="25"/>
  <c r="AE40" i="25"/>
  <c r="AE41" i="25"/>
  <c r="AE42" i="25"/>
  <c r="AE43" i="25"/>
  <c r="AE44" i="25"/>
  <c r="AE45" i="25"/>
  <c r="AE46" i="25"/>
  <c r="AE47" i="25"/>
  <c r="AE48" i="25"/>
  <c r="AE49" i="25"/>
  <c r="AE50" i="25"/>
  <c r="AE51" i="25"/>
  <c r="AE52" i="25"/>
  <c r="AE53" i="25"/>
  <c r="AE54" i="25"/>
  <c r="AE55" i="25"/>
  <c r="AE56" i="25"/>
  <c r="AE57" i="25"/>
  <c r="AE58" i="25"/>
  <c r="AE59" i="25"/>
  <c r="AE60" i="25"/>
  <c r="AE61" i="25"/>
  <c r="AE62" i="25"/>
  <c r="AE63" i="25"/>
  <c r="AE64" i="25"/>
  <c r="AE65" i="25"/>
  <c r="AE66" i="25"/>
  <c r="AE67" i="25"/>
  <c r="AE68" i="25"/>
  <c r="AE69" i="25"/>
  <c r="AE70" i="25"/>
  <c r="AE71" i="25"/>
  <c r="AE72" i="25"/>
  <c r="AE73" i="25"/>
  <c r="AE74" i="25"/>
  <c r="AE75" i="25"/>
  <c r="AE76" i="25"/>
  <c r="AE77" i="25"/>
  <c r="AE78" i="25"/>
  <c r="AE79" i="25"/>
  <c r="AE80" i="25"/>
  <c r="AE81" i="25"/>
  <c r="AE82" i="25"/>
  <c r="AE83" i="25"/>
  <c r="AE84" i="25"/>
  <c r="AE85" i="25"/>
  <c r="AE86" i="25"/>
  <c r="AE87" i="25"/>
  <c r="AE88" i="25"/>
  <c r="AE89" i="25"/>
  <c r="AE90" i="25"/>
  <c r="AE91" i="25"/>
  <c r="AE92" i="25"/>
  <c r="AE93" i="25"/>
  <c r="AE94" i="25"/>
  <c r="AE95" i="25"/>
  <c r="AE96" i="25"/>
  <c r="AE97" i="25"/>
  <c r="AE98" i="25"/>
  <c r="AE99" i="25"/>
  <c r="AE100" i="25"/>
  <c r="AE101" i="25"/>
  <c r="AE102" i="25"/>
  <c r="AE103" i="25"/>
  <c r="AE104" i="25"/>
  <c r="AE105" i="25"/>
  <c r="AE106" i="25"/>
  <c r="AE107" i="25"/>
  <c r="AE108" i="25"/>
  <c r="AE109" i="25"/>
  <c r="AE110" i="25"/>
  <c r="AE111" i="25"/>
  <c r="AE112" i="25"/>
  <c r="AE113" i="25"/>
  <c r="AE114" i="25"/>
  <c r="AE115" i="25"/>
  <c r="AE116" i="25"/>
  <c r="AE117" i="25"/>
  <c r="AE118" i="25"/>
  <c r="AE119" i="25"/>
  <c r="AE120" i="25"/>
  <c r="AE121" i="25"/>
  <c r="AE122" i="25"/>
  <c r="AE123" i="25"/>
  <c r="AE124" i="25"/>
  <c r="AE125" i="25"/>
  <c r="AE126" i="25"/>
  <c r="AE127" i="25"/>
  <c r="AE128" i="25"/>
  <c r="AE129" i="25"/>
  <c r="AE130" i="25"/>
  <c r="AE131" i="25"/>
  <c r="AE132" i="25"/>
  <c r="AE133" i="25"/>
  <c r="AE134" i="25"/>
  <c r="AE135" i="25"/>
  <c r="AE136" i="25"/>
  <c r="AE137" i="25"/>
  <c r="AE138" i="25"/>
  <c r="AE139" i="25"/>
  <c r="AE140" i="25"/>
  <c r="AE141" i="25"/>
  <c r="AE142" i="25"/>
  <c r="AE143" i="25"/>
  <c r="AE144" i="25"/>
  <c r="AE145" i="25"/>
  <c r="AE146" i="25"/>
  <c r="AE147" i="25"/>
  <c r="AE148" i="25"/>
  <c r="AE149" i="25"/>
  <c r="AE150" i="25"/>
  <c r="AE151" i="25"/>
  <c r="AE152" i="25"/>
  <c r="AE153" i="25"/>
  <c r="AE154" i="25"/>
  <c r="AE155" i="25"/>
  <c r="AE156" i="25"/>
  <c r="AE157" i="25"/>
  <c r="AE158" i="25"/>
  <c r="AE159" i="25"/>
  <c r="AE160" i="25"/>
  <c r="AE161" i="25"/>
  <c r="AE162" i="25"/>
  <c r="AE163" i="25"/>
  <c r="AE164" i="25"/>
  <c r="AE165" i="25"/>
  <c r="AE166" i="25"/>
  <c r="AE167" i="25"/>
  <c r="AE168" i="25"/>
  <c r="AE169" i="25"/>
  <c r="AE170" i="25"/>
  <c r="AE171" i="25"/>
  <c r="AE172" i="25"/>
  <c r="AE173" i="25"/>
  <c r="AE174" i="25"/>
  <c r="AE175" i="25"/>
  <c r="AE176" i="25"/>
  <c r="AE177" i="25"/>
  <c r="AE178" i="25"/>
  <c r="AE179" i="25"/>
  <c r="AE180" i="25"/>
  <c r="AE181" i="25"/>
  <c r="AE182" i="25"/>
  <c r="AE183" i="25"/>
  <c r="AE184" i="25"/>
  <c r="AE185" i="25"/>
  <c r="AE186" i="25"/>
  <c r="AE187" i="25"/>
  <c r="AE188" i="25"/>
  <c r="AE189" i="25"/>
  <c r="AE190" i="25"/>
  <c r="AE191" i="25"/>
  <c r="AE192" i="25"/>
  <c r="AE193" i="25"/>
  <c r="AE194" i="25"/>
  <c r="AE195" i="25"/>
  <c r="AE196" i="25"/>
  <c r="AE197" i="25"/>
  <c r="AE198" i="25"/>
  <c r="AE199" i="25"/>
  <c r="AE200" i="25"/>
  <c r="AE201" i="25"/>
  <c r="AE202" i="25"/>
  <c r="AE203" i="25"/>
  <c r="AE204" i="25"/>
  <c r="AE205" i="25"/>
  <c r="AE206" i="25"/>
  <c r="AE207" i="25"/>
  <c r="AE208" i="25"/>
  <c r="AE209" i="25"/>
  <c r="AE210" i="25"/>
  <c r="AE211" i="25"/>
  <c r="AE212" i="25"/>
  <c r="AE213" i="25"/>
  <c r="AE214" i="25"/>
  <c r="AE215" i="25"/>
  <c r="AE216" i="25"/>
  <c r="AE217" i="25"/>
  <c r="AE218" i="25"/>
  <c r="AE219" i="25"/>
  <c r="AE220" i="25"/>
  <c r="AE221" i="25"/>
  <c r="AE222" i="25"/>
  <c r="AE223" i="25"/>
  <c r="AE7" i="25"/>
  <c r="AD8" i="25"/>
  <c r="AD9" i="25"/>
  <c r="AD10" i="25"/>
  <c r="AD11" i="25"/>
  <c r="AD12" i="25"/>
  <c r="AD13" i="25"/>
  <c r="AD14" i="25"/>
  <c r="AD15" i="25"/>
  <c r="AD16" i="25"/>
  <c r="AD17" i="25"/>
  <c r="AD18" i="25"/>
  <c r="AD19" i="25"/>
  <c r="AD20" i="25"/>
  <c r="AD21" i="25"/>
  <c r="AD22" i="25"/>
  <c r="AD23" i="25"/>
  <c r="AD24" i="25"/>
  <c r="AD25" i="25"/>
  <c r="AD26" i="25"/>
  <c r="AD27" i="25"/>
  <c r="AD28" i="25"/>
  <c r="AD29" i="25"/>
  <c r="AD30" i="25"/>
  <c r="AD31" i="25"/>
  <c r="AD32" i="25"/>
  <c r="AD33" i="25"/>
  <c r="AD34" i="25"/>
  <c r="AD35" i="25"/>
  <c r="AD36" i="25"/>
  <c r="AD37" i="25"/>
  <c r="AD38" i="25"/>
  <c r="AD39" i="25"/>
  <c r="AD40" i="25"/>
  <c r="AD41" i="25"/>
  <c r="AD42" i="25"/>
  <c r="AD43" i="25"/>
  <c r="AD44" i="25"/>
  <c r="AD45" i="25"/>
  <c r="AD46" i="25"/>
  <c r="AD47" i="25"/>
  <c r="AD48" i="25"/>
  <c r="AD49" i="25"/>
  <c r="AD50" i="25"/>
  <c r="AD51" i="25"/>
  <c r="AD52" i="25"/>
  <c r="AD53" i="25"/>
  <c r="AD54" i="25"/>
  <c r="AD55" i="25"/>
  <c r="AD56" i="25"/>
  <c r="AD57" i="25"/>
  <c r="AD58" i="25"/>
  <c r="AD59" i="25"/>
  <c r="AD60" i="25"/>
  <c r="AD61" i="25"/>
  <c r="AD62" i="25"/>
  <c r="AD63" i="25"/>
  <c r="AD64" i="25"/>
  <c r="AD65" i="25"/>
  <c r="AD66" i="25"/>
  <c r="AD67" i="25"/>
  <c r="AD68" i="25"/>
  <c r="AD69" i="25"/>
  <c r="AD70" i="25"/>
  <c r="AD71" i="25"/>
  <c r="AD72" i="25"/>
  <c r="AD73" i="25"/>
  <c r="AD74" i="25"/>
  <c r="AD75" i="25"/>
  <c r="AD76" i="25"/>
  <c r="AD77" i="25"/>
  <c r="AD78" i="25"/>
  <c r="AD79" i="25"/>
  <c r="AD80" i="25"/>
  <c r="AD81" i="25"/>
  <c r="AD82" i="25"/>
  <c r="AD83" i="25"/>
  <c r="AD84" i="25"/>
  <c r="AD85" i="25"/>
  <c r="AD86" i="25"/>
  <c r="AD87" i="25"/>
  <c r="AD88" i="25"/>
  <c r="AD89" i="25"/>
  <c r="AD90" i="25"/>
  <c r="AD91" i="25"/>
  <c r="AD92" i="25"/>
  <c r="AD93" i="25"/>
  <c r="AD94" i="25"/>
  <c r="AD95" i="25"/>
  <c r="AD96" i="25"/>
  <c r="AD97" i="25"/>
  <c r="AD98" i="25"/>
  <c r="AD99" i="25"/>
  <c r="AD100" i="25"/>
  <c r="AD101" i="25"/>
  <c r="AD102" i="25"/>
  <c r="AD103" i="25"/>
  <c r="AD104" i="25"/>
  <c r="AD105" i="25"/>
  <c r="AD106" i="25"/>
  <c r="AD107" i="25"/>
  <c r="AD108" i="25"/>
  <c r="AD109" i="25"/>
  <c r="AD110" i="25"/>
  <c r="AD111" i="25"/>
  <c r="AD112" i="25"/>
  <c r="AD113" i="25"/>
  <c r="AD114" i="25"/>
  <c r="AD115" i="25"/>
  <c r="AD116" i="25"/>
  <c r="AD117" i="25"/>
  <c r="AD118" i="25"/>
  <c r="AD119" i="25"/>
  <c r="AD120" i="25"/>
  <c r="AD121" i="25"/>
  <c r="AD122" i="25"/>
  <c r="AD123" i="25"/>
  <c r="AD124" i="25"/>
  <c r="AD125" i="25"/>
  <c r="AD126" i="25"/>
  <c r="AD127" i="25"/>
  <c r="AD128" i="25"/>
  <c r="AD129" i="25"/>
  <c r="AD130" i="25"/>
  <c r="AD131" i="25"/>
  <c r="AD132" i="25"/>
  <c r="AD133" i="25"/>
  <c r="AD134" i="25"/>
  <c r="AD135" i="25"/>
  <c r="AD136" i="25"/>
  <c r="AD137" i="25"/>
  <c r="AD138" i="25"/>
  <c r="AD139" i="25"/>
  <c r="AD140" i="25"/>
  <c r="AD141" i="25"/>
  <c r="AD142" i="25"/>
  <c r="AD143" i="25"/>
  <c r="AD144" i="25"/>
  <c r="AD145" i="25"/>
  <c r="AD146" i="25"/>
  <c r="AD147" i="25"/>
  <c r="AD148" i="25"/>
  <c r="AD149" i="25"/>
  <c r="AD150" i="25"/>
  <c r="AD151" i="25"/>
  <c r="AD152" i="25"/>
  <c r="AD153" i="25"/>
  <c r="AD154" i="25"/>
  <c r="AD155" i="25"/>
  <c r="AD156" i="25"/>
  <c r="AD157" i="25"/>
  <c r="AD158" i="25"/>
  <c r="AD159" i="25"/>
  <c r="AD160" i="25"/>
  <c r="AD161" i="25"/>
  <c r="AD162" i="25"/>
  <c r="AD163" i="25"/>
  <c r="AD164" i="25"/>
  <c r="AD165" i="25"/>
  <c r="AD166" i="25"/>
  <c r="AD167" i="25"/>
  <c r="AD168" i="25"/>
  <c r="AD169" i="25"/>
  <c r="AD170" i="25"/>
  <c r="AD171" i="25"/>
  <c r="AD172" i="25"/>
  <c r="AD173" i="25"/>
  <c r="AD174" i="25"/>
  <c r="AD175" i="25"/>
  <c r="AD176" i="25"/>
  <c r="AD177" i="25"/>
  <c r="AD178" i="25"/>
  <c r="AD179" i="25"/>
  <c r="AD180" i="25"/>
  <c r="AD181" i="25"/>
  <c r="AD182" i="25"/>
  <c r="AD183" i="25"/>
  <c r="AD184" i="25"/>
  <c r="AD185" i="25"/>
  <c r="AD186" i="25"/>
  <c r="AD187" i="25"/>
  <c r="AD188" i="25"/>
  <c r="AD189" i="25"/>
  <c r="AD190" i="25"/>
  <c r="AD191" i="25"/>
  <c r="AD192" i="25"/>
  <c r="AD193" i="25"/>
  <c r="AD194" i="25"/>
  <c r="AD195" i="25"/>
  <c r="AD196" i="25"/>
  <c r="AD197" i="25"/>
  <c r="AD198" i="25"/>
  <c r="AD199" i="25"/>
  <c r="AD200" i="25"/>
  <c r="AD201" i="25"/>
  <c r="AD202" i="25"/>
  <c r="AD203" i="25"/>
  <c r="AD204" i="25"/>
  <c r="AD205" i="25"/>
  <c r="AD206" i="25"/>
  <c r="AD207" i="25"/>
  <c r="AD208" i="25"/>
  <c r="AD209" i="25"/>
  <c r="AD210" i="25"/>
  <c r="AD211" i="25"/>
  <c r="AD212" i="25"/>
  <c r="AD213" i="25"/>
  <c r="AD214" i="25"/>
  <c r="AD215" i="25"/>
  <c r="AD216" i="25"/>
  <c r="AD217" i="25"/>
  <c r="AD218" i="25"/>
  <c r="AD219" i="25"/>
  <c r="AD220" i="25"/>
  <c r="AD221" i="25"/>
  <c r="AD222" i="25"/>
  <c r="AD223" i="25"/>
  <c r="AD7" i="25"/>
  <c r="AA8" i="25"/>
  <c r="AA9" i="25"/>
  <c r="AA10" i="25"/>
  <c r="AA11" i="25"/>
  <c r="AA12" i="25"/>
  <c r="AA13" i="25"/>
  <c r="AA14" i="25"/>
  <c r="AA15" i="25"/>
  <c r="AA16" i="25"/>
  <c r="AA17" i="25"/>
  <c r="AA18" i="25"/>
  <c r="AA19" i="25"/>
  <c r="AA20" i="25"/>
  <c r="AA21" i="25"/>
  <c r="AA22" i="25"/>
  <c r="AA23" i="25"/>
  <c r="AA24" i="25"/>
  <c r="AA25" i="25"/>
  <c r="AA26" i="25"/>
  <c r="AA27" i="25"/>
  <c r="AA28" i="25"/>
  <c r="AA29" i="25"/>
  <c r="AA30" i="25"/>
  <c r="AA31" i="25"/>
  <c r="AA32" i="25"/>
  <c r="AA33" i="25"/>
  <c r="AA34" i="25"/>
  <c r="AA35" i="25"/>
  <c r="AA36" i="25"/>
  <c r="AA37" i="25"/>
  <c r="AA38" i="25"/>
  <c r="AA39" i="25"/>
  <c r="AA40" i="25"/>
  <c r="AA41" i="25"/>
  <c r="AA42" i="25"/>
  <c r="AA43" i="25"/>
  <c r="AA44" i="25"/>
  <c r="AA45" i="25"/>
  <c r="AA46" i="25"/>
  <c r="AA47" i="25"/>
  <c r="AA48" i="25"/>
  <c r="AA49" i="25"/>
  <c r="AA50" i="25"/>
  <c r="AA51" i="25"/>
  <c r="AA52" i="25"/>
  <c r="AA53" i="25"/>
  <c r="AA54" i="25"/>
  <c r="AA55" i="25"/>
  <c r="AA56" i="25"/>
  <c r="AA57" i="25"/>
  <c r="AA58" i="25"/>
  <c r="AA59" i="25"/>
  <c r="AA60" i="25"/>
  <c r="AA61" i="25"/>
  <c r="AA62" i="25"/>
  <c r="AA63" i="25"/>
  <c r="AA64" i="25"/>
  <c r="AA65" i="25"/>
  <c r="AA66" i="25"/>
  <c r="AA67" i="25"/>
  <c r="AA68" i="25"/>
  <c r="AA69" i="25"/>
  <c r="AA70" i="25"/>
  <c r="AA71" i="25"/>
  <c r="AA72" i="25"/>
  <c r="AA73" i="25"/>
  <c r="AA74" i="25"/>
  <c r="AA75" i="25"/>
  <c r="AA76" i="25"/>
  <c r="AA77" i="25"/>
  <c r="AA78" i="25"/>
  <c r="AA79" i="25"/>
  <c r="AA80" i="25"/>
  <c r="AA81" i="25"/>
  <c r="AA82" i="25"/>
  <c r="AA83" i="25"/>
  <c r="AA84" i="25"/>
  <c r="AA85" i="25"/>
  <c r="AA86" i="25"/>
  <c r="AA87" i="25"/>
  <c r="AA88" i="25"/>
  <c r="AA89" i="25"/>
  <c r="AA90" i="25"/>
  <c r="AA91" i="25"/>
  <c r="AA92" i="25"/>
  <c r="AA93" i="25"/>
  <c r="AA94" i="25"/>
  <c r="AA95" i="25"/>
  <c r="AA96" i="25"/>
  <c r="AA97" i="25"/>
  <c r="AA98" i="25"/>
  <c r="AA99" i="25"/>
  <c r="AA100" i="25"/>
  <c r="AA101" i="25"/>
  <c r="AA102" i="25"/>
  <c r="AA103" i="25"/>
  <c r="AA104" i="25"/>
  <c r="AA105" i="25"/>
  <c r="AA106" i="25"/>
  <c r="AA107" i="25"/>
  <c r="AA108" i="25"/>
  <c r="AA109" i="25"/>
  <c r="AA110" i="25"/>
  <c r="AA111" i="25"/>
  <c r="AA112" i="25"/>
  <c r="AA113" i="25"/>
  <c r="AA114" i="25"/>
  <c r="AA115" i="25"/>
  <c r="AA116" i="25"/>
  <c r="AA117" i="25"/>
  <c r="AA118" i="25"/>
  <c r="AA119" i="25"/>
  <c r="AA120" i="25"/>
  <c r="AA121" i="25"/>
  <c r="AA122" i="25"/>
  <c r="AA123" i="25"/>
  <c r="AA124" i="25"/>
  <c r="AA125" i="25"/>
  <c r="AA126" i="25"/>
  <c r="AA127" i="25"/>
  <c r="AA128" i="25"/>
  <c r="AA129" i="25"/>
  <c r="AA130" i="25"/>
  <c r="AA131" i="25"/>
  <c r="AA132" i="25"/>
  <c r="AA133" i="25"/>
  <c r="AA134" i="25"/>
  <c r="AA135" i="25"/>
  <c r="AA136" i="25"/>
  <c r="AA137" i="25"/>
  <c r="AA138" i="25"/>
  <c r="AA139" i="25"/>
  <c r="AA140" i="25"/>
  <c r="AA141" i="25"/>
  <c r="AA142" i="25"/>
  <c r="AA143" i="25"/>
  <c r="AA144" i="25"/>
  <c r="AA145" i="25"/>
  <c r="AA146" i="25"/>
  <c r="AA147" i="25"/>
  <c r="AA148" i="25"/>
  <c r="AA149" i="25"/>
  <c r="AA150" i="25"/>
  <c r="AA151" i="25"/>
  <c r="AA152" i="25"/>
  <c r="AA153" i="25"/>
  <c r="AA154" i="25"/>
  <c r="AA155" i="25"/>
  <c r="AA156" i="25"/>
  <c r="AA157" i="25"/>
  <c r="AA158" i="25"/>
  <c r="AA159" i="25"/>
  <c r="AA160" i="25"/>
  <c r="AA161" i="25"/>
  <c r="AA162" i="25"/>
  <c r="AA163" i="25"/>
  <c r="AA164" i="25"/>
  <c r="AA165" i="25"/>
  <c r="AA166" i="25"/>
  <c r="AA167" i="25"/>
  <c r="AA168" i="25"/>
  <c r="AA169" i="25"/>
  <c r="AA170" i="25"/>
  <c r="AA171" i="25"/>
  <c r="AA172" i="25"/>
  <c r="AA173" i="25"/>
  <c r="AA174" i="25"/>
  <c r="AA175" i="25"/>
  <c r="AA176" i="25"/>
  <c r="AA177" i="25"/>
  <c r="AA178" i="25"/>
  <c r="AA179" i="25"/>
  <c r="AA180" i="25"/>
  <c r="AA181" i="25"/>
  <c r="AA182" i="25"/>
  <c r="AA183" i="25"/>
  <c r="AA184" i="25"/>
  <c r="AA185" i="25"/>
  <c r="AA186" i="25"/>
  <c r="AA187" i="25"/>
  <c r="AA188" i="25"/>
  <c r="AA189" i="25"/>
  <c r="AA190" i="25"/>
  <c r="AA191" i="25"/>
  <c r="AA192" i="25"/>
  <c r="AA193" i="25"/>
  <c r="AA194" i="25"/>
  <c r="AA195" i="25"/>
  <c r="AA196" i="25"/>
  <c r="AA197" i="25"/>
  <c r="AA198" i="25"/>
  <c r="AA199" i="25"/>
  <c r="AA200" i="25"/>
  <c r="AA201" i="25"/>
  <c r="AA202" i="25"/>
  <c r="AA203" i="25"/>
  <c r="AA204" i="25"/>
  <c r="AA205" i="25"/>
  <c r="AA206" i="25"/>
  <c r="AA207" i="25"/>
  <c r="AA208" i="25"/>
  <c r="AA209" i="25"/>
  <c r="AA210" i="25"/>
  <c r="AA211" i="25"/>
  <c r="AA212" i="25"/>
  <c r="AA213" i="25"/>
  <c r="AA214" i="25"/>
  <c r="AA215" i="25"/>
  <c r="AA216" i="25"/>
  <c r="AA217" i="25"/>
  <c r="AA218" i="25"/>
  <c r="AA219" i="25"/>
  <c r="AA220" i="25"/>
  <c r="AA221" i="25"/>
  <c r="AA222" i="25"/>
  <c r="AA223" i="25"/>
  <c r="AA7" i="25"/>
  <c r="AB223" i="25"/>
  <c r="AB222" i="25"/>
  <c r="AB221" i="25"/>
  <c r="AB220" i="25"/>
  <c r="AB219" i="25"/>
  <c r="AB218" i="25"/>
  <c r="AB217" i="25"/>
  <c r="AB216" i="25"/>
  <c r="AB215" i="25"/>
  <c r="AB214" i="25"/>
  <c r="AB213" i="25"/>
  <c r="AB212" i="25"/>
  <c r="AB211" i="25"/>
  <c r="AB210" i="25"/>
  <c r="AB209" i="25"/>
  <c r="AB208" i="25"/>
  <c r="AB207" i="25"/>
  <c r="AB206" i="25"/>
  <c r="AB205" i="25"/>
  <c r="AB204" i="25"/>
  <c r="AB203" i="25"/>
  <c r="AB202" i="25"/>
  <c r="AB201" i="25"/>
  <c r="AB200" i="25"/>
  <c r="AB199" i="25"/>
  <c r="AB198" i="25"/>
  <c r="AB197" i="25"/>
  <c r="AB196" i="25"/>
  <c r="AB195" i="25"/>
  <c r="AB194" i="25"/>
  <c r="AB193" i="25"/>
  <c r="AB192" i="25"/>
  <c r="AB191" i="25"/>
  <c r="AB190" i="25"/>
  <c r="AB189" i="25"/>
  <c r="AB188" i="25"/>
  <c r="AB187" i="25"/>
  <c r="AB186" i="25"/>
  <c r="AB185" i="25"/>
  <c r="AB184" i="25"/>
  <c r="AB183" i="25"/>
  <c r="AB182" i="25"/>
  <c r="AB181" i="25"/>
  <c r="AB180" i="25"/>
  <c r="AB179" i="25"/>
  <c r="AB178" i="25"/>
  <c r="AB177" i="25"/>
  <c r="AB176" i="25"/>
  <c r="AB175" i="25"/>
  <c r="AB174" i="25"/>
  <c r="AB173" i="25"/>
  <c r="AB172" i="25"/>
  <c r="AB171" i="25"/>
  <c r="AB170" i="25"/>
  <c r="AB169" i="25"/>
  <c r="AB168" i="25"/>
  <c r="AB167" i="25"/>
  <c r="AB166" i="25"/>
  <c r="AB165" i="25"/>
  <c r="AB164" i="25"/>
  <c r="AB163" i="25"/>
  <c r="AB162" i="25"/>
  <c r="AB161" i="25"/>
  <c r="AB160" i="25"/>
  <c r="AB159" i="25"/>
  <c r="AB158" i="25"/>
  <c r="AB157" i="25"/>
  <c r="AB156" i="25"/>
  <c r="AB155" i="25"/>
  <c r="AB154" i="25"/>
  <c r="AB153" i="25"/>
  <c r="AB152" i="25"/>
  <c r="AB151" i="25"/>
  <c r="AB150" i="25"/>
  <c r="AB149" i="25"/>
  <c r="AB148" i="25"/>
  <c r="AB147" i="25"/>
  <c r="AB146" i="25"/>
  <c r="AB145" i="25"/>
  <c r="AB144" i="25"/>
  <c r="AB143" i="25"/>
  <c r="AB142" i="25"/>
  <c r="AB141" i="25"/>
  <c r="AB140" i="25"/>
  <c r="AB139" i="25"/>
  <c r="AB138" i="25"/>
  <c r="AB137" i="25"/>
  <c r="AB136" i="25"/>
  <c r="AB135" i="25"/>
  <c r="AB134" i="25"/>
  <c r="AB133" i="25"/>
  <c r="AB132" i="25"/>
  <c r="AB131" i="25"/>
  <c r="AB130" i="25"/>
  <c r="AB129" i="25"/>
  <c r="AB128" i="25"/>
  <c r="AB127" i="25"/>
  <c r="AB126" i="25"/>
  <c r="AB125" i="25"/>
  <c r="AB124" i="25"/>
  <c r="AB123" i="25"/>
  <c r="AB122" i="25"/>
  <c r="AB121" i="25"/>
  <c r="AB120" i="25"/>
  <c r="AB119" i="25"/>
  <c r="AB118" i="25"/>
  <c r="AB117" i="25"/>
  <c r="AB116" i="25"/>
  <c r="AB115" i="25"/>
  <c r="AB114" i="25"/>
  <c r="AB113" i="25"/>
  <c r="AB112" i="25"/>
  <c r="AB111" i="25"/>
  <c r="AB110" i="25"/>
  <c r="AB109" i="25"/>
  <c r="AB108" i="25"/>
  <c r="AB107" i="25"/>
  <c r="AB106" i="25"/>
  <c r="AB105" i="25"/>
  <c r="AB104" i="25"/>
  <c r="AB103" i="25"/>
  <c r="AB102" i="25"/>
  <c r="AB101" i="25"/>
  <c r="AB100" i="25"/>
  <c r="AB99" i="25"/>
  <c r="AB98" i="25"/>
  <c r="AB97" i="25"/>
  <c r="AB96" i="25"/>
  <c r="AB95" i="25"/>
  <c r="AB94" i="25"/>
  <c r="AB93" i="25"/>
  <c r="AB92" i="25"/>
  <c r="AB91" i="25"/>
  <c r="AB90" i="25"/>
  <c r="AB89" i="25"/>
  <c r="AB88" i="25"/>
  <c r="AB87" i="25"/>
  <c r="AB86" i="25"/>
  <c r="AB85" i="25"/>
  <c r="AB84" i="25"/>
  <c r="AB83" i="25"/>
  <c r="AB82" i="25"/>
  <c r="AB81" i="25"/>
  <c r="AB80" i="25"/>
  <c r="AB79" i="25"/>
  <c r="AB78" i="25"/>
  <c r="AB77" i="25"/>
  <c r="AB76" i="25"/>
  <c r="AB75" i="25"/>
  <c r="AB74" i="25"/>
  <c r="AB73" i="25"/>
  <c r="AB72" i="25"/>
  <c r="AB71" i="25"/>
  <c r="AB70" i="25"/>
  <c r="AB69" i="25"/>
  <c r="AB68" i="25"/>
  <c r="AB67" i="25"/>
  <c r="AB66" i="25"/>
  <c r="AB65" i="25"/>
  <c r="AB64" i="25"/>
  <c r="AB63" i="25"/>
  <c r="AB62" i="25"/>
  <c r="AB61" i="25"/>
  <c r="AB60" i="25"/>
  <c r="AB59" i="25"/>
  <c r="AB58" i="25"/>
  <c r="AB57" i="25"/>
  <c r="AB56" i="25"/>
  <c r="AB55" i="25"/>
  <c r="AB54" i="25"/>
  <c r="AB53" i="25"/>
  <c r="AB52" i="25"/>
  <c r="AB51" i="25"/>
  <c r="AB50" i="25"/>
  <c r="AB49" i="25"/>
  <c r="AB48" i="25"/>
  <c r="AB47" i="25"/>
  <c r="AB46" i="25"/>
  <c r="AB45" i="25"/>
  <c r="AB44" i="25"/>
  <c r="AB43" i="25"/>
  <c r="AB42" i="25"/>
  <c r="AB41" i="25"/>
  <c r="AB40" i="25"/>
  <c r="AB39" i="25"/>
  <c r="AB38" i="25"/>
  <c r="AB37" i="25"/>
  <c r="AB36" i="25"/>
  <c r="AB35" i="25"/>
  <c r="AB34" i="25"/>
  <c r="AB33" i="25"/>
  <c r="AB32" i="25"/>
  <c r="AB31" i="25"/>
  <c r="AB30" i="25"/>
  <c r="AB29" i="25"/>
  <c r="AB28" i="25"/>
  <c r="AB27" i="25"/>
  <c r="AB26" i="25"/>
  <c r="AB25" i="25"/>
  <c r="AB24" i="25"/>
  <c r="AB23" i="25"/>
  <c r="AB22" i="25"/>
  <c r="AB21" i="25"/>
  <c r="AB20" i="25"/>
  <c r="AB19" i="25"/>
  <c r="AB18" i="25"/>
  <c r="AB17" i="25"/>
  <c r="AB16" i="25"/>
  <c r="AB15" i="25"/>
  <c r="AB14" i="25"/>
  <c r="AB13" i="25"/>
  <c r="AB12" i="25"/>
  <c r="AB11" i="25"/>
  <c r="AB10" i="25"/>
  <c r="AB9" i="25"/>
  <c r="AB8" i="25"/>
  <c r="AB7" i="25"/>
  <c r="AC8" i="25"/>
  <c r="AC9" i="25"/>
  <c r="AC10" i="25"/>
  <c r="AC11" i="25"/>
  <c r="AC12" i="25"/>
  <c r="AC13" i="25"/>
  <c r="AC14" i="25"/>
  <c r="AC15" i="25"/>
  <c r="AC16" i="25"/>
  <c r="AC17" i="25"/>
  <c r="AC18" i="25"/>
  <c r="AC19" i="25"/>
  <c r="AC20" i="25"/>
  <c r="AC21" i="25"/>
  <c r="AC22" i="25"/>
  <c r="AC23" i="25"/>
  <c r="AC24" i="25"/>
  <c r="AC25" i="25"/>
  <c r="AC26" i="25"/>
  <c r="AC27" i="25"/>
  <c r="AC28" i="25"/>
  <c r="AC29" i="25"/>
  <c r="AC30" i="25"/>
  <c r="AC31" i="25"/>
  <c r="AC32" i="25"/>
  <c r="AC33" i="25"/>
  <c r="AC34" i="25"/>
  <c r="AC35" i="25"/>
  <c r="AC36" i="25"/>
  <c r="AC37" i="25"/>
  <c r="AC38" i="25"/>
  <c r="AC39" i="25"/>
  <c r="AC40" i="25"/>
  <c r="AC41" i="25"/>
  <c r="AC42" i="25"/>
  <c r="AC43" i="25"/>
  <c r="AC44" i="25"/>
  <c r="AC45" i="25"/>
  <c r="AC46" i="25"/>
  <c r="AC47" i="25"/>
  <c r="AC48" i="25"/>
  <c r="AC49" i="25"/>
  <c r="AC50" i="25"/>
  <c r="AC51" i="25"/>
  <c r="AC52" i="25"/>
  <c r="AC53" i="25"/>
  <c r="AC54" i="25"/>
  <c r="AC55" i="25"/>
  <c r="AC56" i="25"/>
  <c r="AC57" i="25"/>
  <c r="AC58" i="25"/>
  <c r="AC59" i="25"/>
  <c r="AC60" i="25"/>
  <c r="AC61" i="25"/>
  <c r="AC62" i="25"/>
  <c r="AC63" i="25"/>
  <c r="AC64" i="25"/>
  <c r="AC65" i="25"/>
  <c r="AC66" i="25"/>
  <c r="AC67" i="25"/>
  <c r="AC68" i="25"/>
  <c r="AC69" i="25"/>
  <c r="AC70" i="25"/>
  <c r="AC71" i="25"/>
  <c r="AC72" i="25"/>
  <c r="AC73" i="25"/>
  <c r="AC74" i="25"/>
  <c r="AC75" i="25"/>
  <c r="AC76" i="25"/>
  <c r="AC77" i="25"/>
  <c r="AC78" i="25"/>
  <c r="AC79" i="25"/>
  <c r="AC80" i="25"/>
  <c r="AC81" i="25"/>
  <c r="AC82" i="25"/>
  <c r="AC83" i="25"/>
  <c r="AC84" i="25"/>
  <c r="AC85" i="25"/>
  <c r="AC86" i="25"/>
  <c r="AC87" i="25"/>
  <c r="AC88" i="25"/>
  <c r="AC89" i="25"/>
  <c r="AC90" i="25"/>
  <c r="AC91" i="25"/>
  <c r="AC92" i="25"/>
  <c r="AC93" i="25"/>
  <c r="AC94" i="25"/>
  <c r="AC95" i="25"/>
  <c r="AC96" i="25"/>
  <c r="AC97" i="25"/>
  <c r="AC98" i="25"/>
  <c r="AC99" i="25"/>
  <c r="AC100" i="25"/>
  <c r="AC101" i="25"/>
  <c r="AC102" i="25"/>
  <c r="AC103" i="25"/>
  <c r="AC104" i="25"/>
  <c r="AC105" i="25"/>
  <c r="AC106" i="25"/>
  <c r="AC107" i="25"/>
  <c r="AC108" i="25"/>
  <c r="AC109" i="25"/>
  <c r="AC110" i="25"/>
  <c r="AC111" i="25"/>
  <c r="AC112" i="25"/>
  <c r="AC113" i="25"/>
  <c r="AC114" i="25"/>
  <c r="AC115" i="25"/>
  <c r="AC116" i="25"/>
  <c r="AC117" i="25"/>
  <c r="AC118" i="25"/>
  <c r="AC119" i="25"/>
  <c r="AC120" i="25"/>
  <c r="AC121" i="25"/>
  <c r="AC122" i="25"/>
  <c r="AC123" i="25"/>
  <c r="AC124" i="25"/>
  <c r="AC125" i="25"/>
  <c r="AC126" i="25"/>
  <c r="AC127" i="25"/>
  <c r="AC128" i="25"/>
  <c r="AC129" i="25"/>
  <c r="AC130" i="25"/>
  <c r="AC131" i="25"/>
  <c r="AC132" i="25"/>
  <c r="AC133" i="25"/>
  <c r="AC134" i="25"/>
  <c r="AC135" i="25"/>
  <c r="AC136" i="25"/>
  <c r="AC137" i="25"/>
  <c r="AC138" i="25"/>
  <c r="AC139" i="25"/>
  <c r="AC140" i="25"/>
  <c r="AC141" i="25"/>
  <c r="AC142" i="25"/>
  <c r="AC143" i="25"/>
  <c r="AC144" i="25"/>
  <c r="AC145" i="25"/>
  <c r="AC146" i="25"/>
  <c r="AC147" i="25"/>
  <c r="AC148" i="25"/>
  <c r="AC149" i="25"/>
  <c r="AC150" i="25"/>
  <c r="AC151" i="25"/>
  <c r="AC152" i="25"/>
  <c r="AC153" i="25"/>
  <c r="AC154" i="25"/>
  <c r="AC155" i="25"/>
  <c r="AC156" i="25"/>
  <c r="AC157" i="25"/>
  <c r="AC158" i="25"/>
  <c r="AC159" i="25"/>
  <c r="AC160" i="25"/>
  <c r="AC161" i="25"/>
  <c r="AC162" i="25"/>
  <c r="AC163" i="25"/>
  <c r="AC164" i="25"/>
  <c r="AC165" i="25"/>
  <c r="AC166" i="25"/>
  <c r="AC167" i="25"/>
  <c r="AC168" i="25"/>
  <c r="AC169" i="25"/>
  <c r="AC170" i="25"/>
  <c r="AC171" i="25"/>
  <c r="AC172" i="25"/>
  <c r="AC173" i="25"/>
  <c r="AC174" i="25"/>
  <c r="AC175" i="25"/>
  <c r="AC176" i="25"/>
  <c r="AC177" i="25"/>
  <c r="AC178" i="25"/>
  <c r="AC179" i="25"/>
  <c r="AC180" i="25"/>
  <c r="AC181" i="25"/>
  <c r="AC182" i="25"/>
  <c r="AC183" i="25"/>
  <c r="AC184" i="25"/>
  <c r="AC185" i="25"/>
  <c r="AC186" i="25"/>
  <c r="AC187" i="25"/>
  <c r="AC188" i="25"/>
  <c r="AC189" i="25"/>
  <c r="AC190" i="25"/>
  <c r="AC191" i="25"/>
  <c r="AC192" i="25"/>
  <c r="AC193" i="25"/>
  <c r="AC194" i="25"/>
  <c r="AC195" i="25"/>
  <c r="AC196" i="25"/>
  <c r="AC197" i="25"/>
  <c r="AC198" i="25"/>
  <c r="AC199" i="25"/>
  <c r="AC200" i="25"/>
  <c r="AC201" i="25"/>
  <c r="AC202" i="25"/>
  <c r="AC203" i="25"/>
  <c r="AC204" i="25"/>
  <c r="AC205" i="25"/>
  <c r="AC206" i="25"/>
  <c r="AC207" i="25"/>
  <c r="AC208" i="25"/>
  <c r="AC209" i="25"/>
  <c r="AC210" i="25"/>
  <c r="AC211" i="25"/>
  <c r="AC212" i="25"/>
  <c r="AC213" i="25"/>
  <c r="AC214" i="25"/>
  <c r="AC215" i="25"/>
  <c r="AC216" i="25"/>
  <c r="AC217" i="25"/>
  <c r="AC218" i="25"/>
  <c r="AC219" i="25"/>
  <c r="AC220" i="25"/>
  <c r="AC221" i="25"/>
  <c r="AC222" i="25"/>
  <c r="AC223" i="25"/>
  <c r="AC7" i="25"/>
  <c r="C17" i="5" l="1"/>
  <c r="D17" i="5" s="1"/>
  <c r="B19" i="28"/>
  <c r="I21" i="5" l="1"/>
  <c r="I22" i="5"/>
  <c r="O223" i="25"/>
  <c r="O222" i="25"/>
  <c r="O221" i="25"/>
  <c r="O220" i="25"/>
  <c r="O219" i="25"/>
  <c r="O218" i="25"/>
  <c r="O217" i="25"/>
  <c r="O216" i="25"/>
  <c r="O215" i="25"/>
  <c r="O214" i="25"/>
  <c r="O213" i="25"/>
  <c r="O212" i="25"/>
  <c r="O211" i="25"/>
  <c r="O210" i="25"/>
  <c r="O209" i="25"/>
  <c r="O208" i="25"/>
  <c r="O207" i="25"/>
  <c r="O206" i="25"/>
  <c r="O205" i="25"/>
  <c r="O204" i="25"/>
  <c r="O203" i="25"/>
  <c r="O202" i="25"/>
  <c r="O201" i="25"/>
  <c r="O200" i="25"/>
  <c r="O199" i="25"/>
  <c r="O198" i="25"/>
  <c r="O197" i="25"/>
  <c r="O196" i="25"/>
  <c r="O195" i="25"/>
  <c r="O194" i="25"/>
  <c r="O193" i="25"/>
  <c r="O192" i="25"/>
  <c r="O191" i="25"/>
  <c r="O190" i="25"/>
  <c r="O189" i="25"/>
  <c r="O188" i="25"/>
  <c r="O187" i="25"/>
  <c r="O186" i="25"/>
  <c r="O185" i="25"/>
  <c r="O184" i="25"/>
  <c r="O183" i="25"/>
  <c r="O182" i="25"/>
  <c r="O181" i="25"/>
  <c r="O180" i="25"/>
  <c r="O179" i="25"/>
  <c r="O178" i="25"/>
  <c r="O177" i="25"/>
  <c r="O176" i="25"/>
  <c r="O175" i="25"/>
  <c r="O174" i="25"/>
  <c r="O173" i="25"/>
  <c r="O172" i="25"/>
  <c r="O171" i="25"/>
  <c r="O170" i="25"/>
  <c r="O169" i="25"/>
  <c r="O168" i="25"/>
  <c r="O167" i="25"/>
  <c r="O166" i="25"/>
  <c r="O165" i="25"/>
  <c r="O164" i="25"/>
  <c r="O163" i="25"/>
  <c r="O162" i="25"/>
  <c r="O161" i="25"/>
  <c r="O160" i="25"/>
  <c r="O159" i="25"/>
  <c r="O158" i="25"/>
  <c r="O157" i="25"/>
  <c r="O156" i="25"/>
  <c r="O155" i="25"/>
  <c r="O154" i="25"/>
  <c r="O153" i="25"/>
  <c r="O152" i="25"/>
  <c r="O151" i="25"/>
  <c r="O150" i="25"/>
  <c r="O149" i="25"/>
  <c r="O148" i="25"/>
  <c r="O147" i="25"/>
  <c r="O146" i="25"/>
  <c r="O145" i="25"/>
  <c r="O144" i="25"/>
  <c r="O143" i="25"/>
  <c r="O142" i="25"/>
  <c r="O141" i="25"/>
  <c r="O140" i="25"/>
  <c r="O139" i="25"/>
  <c r="O138" i="25"/>
  <c r="O137" i="25"/>
  <c r="O136" i="25"/>
  <c r="O135" i="25"/>
  <c r="O134" i="25"/>
  <c r="O133" i="25"/>
  <c r="O132" i="25"/>
  <c r="O131" i="25"/>
  <c r="O130" i="25"/>
  <c r="O129" i="25"/>
  <c r="O128" i="25"/>
  <c r="O127" i="25"/>
  <c r="O126" i="25"/>
  <c r="O125" i="25"/>
  <c r="O124" i="25"/>
  <c r="O123" i="25"/>
  <c r="O122" i="25"/>
  <c r="O121" i="25"/>
  <c r="O120" i="25"/>
  <c r="O119" i="25"/>
  <c r="O118" i="25"/>
  <c r="O117" i="25"/>
  <c r="O116" i="25"/>
  <c r="O115" i="25"/>
  <c r="O114" i="25"/>
  <c r="O113" i="25"/>
  <c r="O112" i="25"/>
  <c r="O111" i="25"/>
  <c r="O110" i="25"/>
  <c r="O109" i="25"/>
  <c r="O108" i="25"/>
  <c r="O107" i="25"/>
  <c r="O106" i="25"/>
  <c r="O105" i="25"/>
  <c r="O104" i="25"/>
  <c r="O103" i="25"/>
  <c r="O102" i="25"/>
  <c r="O101" i="25"/>
  <c r="O100" i="25"/>
  <c r="O99" i="25"/>
  <c r="O98" i="25"/>
  <c r="O97" i="25"/>
  <c r="O96" i="25"/>
  <c r="O95" i="25"/>
  <c r="O94" i="25"/>
  <c r="O93" i="25"/>
  <c r="O92" i="25"/>
  <c r="O91" i="25"/>
  <c r="O90" i="25"/>
  <c r="O89" i="25"/>
  <c r="O88" i="25"/>
  <c r="O87" i="25"/>
  <c r="O86" i="25"/>
  <c r="O85" i="25"/>
  <c r="O84" i="25"/>
  <c r="O83" i="25"/>
  <c r="O82" i="25"/>
  <c r="O81" i="25"/>
  <c r="O80" i="25"/>
  <c r="O79" i="25"/>
  <c r="O78" i="25"/>
  <c r="O77" i="25"/>
  <c r="O76" i="25"/>
  <c r="O75" i="25"/>
  <c r="O74" i="25"/>
  <c r="O73" i="25"/>
  <c r="O72" i="25"/>
  <c r="O71" i="25"/>
  <c r="O70" i="25"/>
  <c r="O69" i="25"/>
  <c r="O68" i="25"/>
  <c r="O67" i="25"/>
  <c r="O66" i="25"/>
  <c r="O65" i="25"/>
  <c r="O64" i="25"/>
  <c r="O63" i="25"/>
  <c r="O62" i="25"/>
  <c r="O61" i="25"/>
  <c r="O60" i="25"/>
  <c r="O59" i="25"/>
  <c r="O58" i="25"/>
  <c r="O57" i="25"/>
  <c r="O56" i="25"/>
  <c r="O55" i="25"/>
  <c r="O54" i="25"/>
  <c r="O53" i="25"/>
  <c r="O52" i="25"/>
  <c r="O51" i="25"/>
  <c r="O50" i="25"/>
  <c r="O49" i="25"/>
  <c r="O48" i="25"/>
  <c r="O47" i="25"/>
  <c r="O46" i="25"/>
  <c r="O45" i="25"/>
  <c r="O44" i="25"/>
  <c r="O43" i="25"/>
  <c r="O42" i="25"/>
  <c r="O41" i="25"/>
  <c r="O40" i="25"/>
  <c r="O39" i="25"/>
  <c r="O38" i="25"/>
  <c r="O37" i="25"/>
  <c r="O36" i="25"/>
  <c r="O35" i="25"/>
  <c r="O34" i="25"/>
  <c r="O33" i="25"/>
  <c r="O32" i="25"/>
  <c r="O31" i="25"/>
  <c r="O30" i="25"/>
  <c r="O29" i="25"/>
  <c r="O28" i="25"/>
  <c r="O27" i="25"/>
  <c r="O26" i="25"/>
  <c r="O25" i="25"/>
  <c r="O24" i="25"/>
  <c r="O21" i="25"/>
  <c r="O20" i="25"/>
  <c r="O19" i="25"/>
  <c r="O18" i="25"/>
  <c r="O17" i="25"/>
  <c r="O16" i="25"/>
  <c r="O15" i="25"/>
  <c r="O14" i="25"/>
  <c r="O13" i="25"/>
  <c r="O12" i="25"/>
  <c r="O11" i="25"/>
  <c r="O10" i="25"/>
  <c r="O9" i="25"/>
  <c r="O8" i="25"/>
  <c r="O7" i="25"/>
  <c r="B43" i="28" l="1"/>
  <c r="B15" i="28"/>
  <c r="B58" i="28" l="1"/>
  <c r="B57" i="28"/>
  <c r="B56" i="28"/>
  <c r="B55" i="28"/>
  <c r="B54" i="28"/>
  <c r="E17" i="5"/>
  <c r="F17" i="5" s="1"/>
  <c r="G17" i="5" s="1"/>
  <c r="H17" i="5" s="1"/>
  <c r="I17" i="5" s="1"/>
  <c r="J17" i="5" s="1"/>
  <c r="K17" i="5" s="1"/>
  <c r="L17" i="5" s="1"/>
  <c r="M17" i="5" s="1"/>
  <c r="N17" i="5" s="1"/>
  <c r="O17" i="5" s="1"/>
  <c r="Z71" i="5"/>
  <c r="Z72" i="5"/>
  <c r="Z73" i="5"/>
  <c r="Z74" i="5"/>
  <c r="Z75" i="5"/>
  <c r="Z76" i="5"/>
  <c r="Z77" i="5"/>
  <c r="Z78" i="5"/>
  <c r="Z79" i="5"/>
  <c r="Z80" i="5"/>
  <c r="Z81" i="5"/>
  <c r="Z82" i="5"/>
  <c r="Z83" i="5"/>
  <c r="Z84" i="5"/>
  <c r="Z85" i="5"/>
  <c r="Z86" i="5"/>
  <c r="Z87" i="5"/>
  <c r="Z88" i="5"/>
  <c r="Z89" i="5"/>
  <c r="Z90" i="5"/>
  <c r="Z91" i="5"/>
  <c r="Z92" i="5"/>
  <c r="Z93" i="5"/>
  <c r="Z94" i="5"/>
  <c r="Z95" i="5"/>
  <c r="Z96" i="5"/>
  <c r="Z97" i="5"/>
  <c r="Z98" i="5"/>
  <c r="Z99" i="5"/>
  <c r="Z100" i="5"/>
  <c r="Z101" i="5"/>
  <c r="Z102" i="5"/>
  <c r="Z103" i="5"/>
  <c r="Z104" i="5"/>
  <c r="Z105" i="5"/>
  <c r="Z106" i="5"/>
  <c r="Z107" i="5"/>
  <c r="Z108" i="5"/>
  <c r="Z109" i="5"/>
  <c r="Z110" i="5"/>
  <c r="Z111" i="5"/>
  <c r="Z112" i="5"/>
  <c r="Z113" i="5"/>
  <c r="Z114" i="5"/>
  <c r="Z115" i="5"/>
  <c r="Z116" i="5"/>
  <c r="Z117" i="5"/>
  <c r="Z118" i="5"/>
  <c r="Z119" i="5"/>
  <c r="Z120" i="5"/>
  <c r="Z121" i="5"/>
  <c r="Z122" i="5"/>
  <c r="Z123" i="5"/>
  <c r="Z124" i="5"/>
  <c r="Z125" i="5"/>
  <c r="Z126" i="5"/>
  <c r="Z127" i="5"/>
  <c r="Z128" i="5"/>
  <c r="Z129" i="5"/>
  <c r="Z130" i="5"/>
  <c r="Z131" i="5"/>
  <c r="Z132" i="5"/>
  <c r="Z133" i="5"/>
  <c r="Z134" i="5"/>
  <c r="Z135" i="5"/>
  <c r="Z136" i="5"/>
  <c r="Z137" i="5"/>
  <c r="Z138" i="5"/>
  <c r="Z139" i="5"/>
  <c r="Z140" i="5"/>
  <c r="Z141" i="5"/>
  <c r="Z142" i="5"/>
  <c r="Z143" i="5"/>
  <c r="Z144" i="5"/>
  <c r="Z145" i="5"/>
  <c r="Z146" i="5"/>
  <c r="Z147" i="5"/>
  <c r="Z148" i="5"/>
  <c r="Z149" i="5"/>
  <c r="Z150" i="5"/>
  <c r="Z151" i="5"/>
  <c r="Z152" i="5"/>
  <c r="Z153" i="5"/>
  <c r="Z154" i="5"/>
  <c r="Z155" i="5"/>
  <c r="Z156" i="5"/>
  <c r="Z157" i="5"/>
  <c r="Z158" i="5"/>
  <c r="Z159" i="5"/>
  <c r="Z160" i="5"/>
  <c r="Z161" i="5"/>
  <c r="Z162" i="5"/>
  <c r="Z163" i="5"/>
  <c r="Z164" i="5"/>
  <c r="Z165" i="5"/>
  <c r="Z166" i="5"/>
  <c r="Z167" i="5"/>
  <c r="Z168" i="5"/>
  <c r="Z169" i="5"/>
  <c r="Z170" i="5"/>
  <c r="Z171" i="5"/>
  <c r="Z172" i="5"/>
  <c r="Z173" i="5"/>
  <c r="Z174" i="5"/>
  <c r="Z175" i="5"/>
  <c r="Z176" i="5"/>
  <c r="Z177" i="5"/>
  <c r="Z178" i="5"/>
  <c r="Z179" i="5"/>
  <c r="Z180" i="5"/>
  <c r="Z181" i="5"/>
  <c r="Z182" i="5"/>
  <c r="Z183" i="5"/>
  <c r="Z184" i="5"/>
  <c r="Z185" i="5"/>
  <c r="Z186" i="5"/>
  <c r="Z187" i="5"/>
  <c r="Z188" i="5"/>
  <c r="Z189" i="5"/>
  <c r="Z190" i="5"/>
  <c r="Z191" i="5"/>
  <c r="Z192" i="5"/>
  <c r="Z193" i="5"/>
  <c r="Z194" i="5"/>
  <c r="Z195" i="5"/>
  <c r="Z196" i="5"/>
  <c r="Z197" i="5"/>
  <c r="Z198" i="5"/>
  <c r="Z199" i="5"/>
  <c r="Z200" i="5"/>
  <c r="Z201" i="5"/>
  <c r="Z202" i="5"/>
  <c r="Z203" i="5"/>
  <c r="Z204" i="5"/>
  <c r="Z205" i="5"/>
  <c r="Z206" i="5"/>
  <c r="Z207" i="5"/>
  <c r="Z208" i="5"/>
  <c r="Z209" i="5"/>
  <c r="Z210" i="5"/>
  <c r="Z211" i="5"/>
  <c r="Z212" i="5"/>
  <c r="Z213" i="5"/>
  <c r="Z214" i="5"/>
  <c r="Z215" i="5"/>
  <c r="Z216" i="5"/>
  <c r="Z217" i="5"/>
  <c r="E256" i="17"/>
  <c r="C256" i="17"/>
  <c r="B256" i="17"/>
  <c r="E255" i="17"/>
  <c r="C255" i="17"/>
  <c r="B255" i="17"/>
  <c r="E254" i="17"/>
  <c r="C254" i="17"/>
  <c r="B254" i="17"/>
  <c r="E253" i="17"/>
  <c r="C253" i="17"/>
  <c r="B253" i="17"/>
  <c r="E252" i="17"/>
  <c r="C252" i="17"/>
  <c r="B252" i="17"/>
  <c r="E251" i="17"/>
  <c r="C251" i="17"/>
  <c r="B251" i="17"/>
  <c r="E250" i="17"/>
  <c r="C250" i="17"/>
  <c r="B250" i="17"/>
  <c r="E249" i="17"/>
  <c r="C249" i="17"/>
  <c r="B249" i="17"/>
  <c r="E248" i="17"/>
  <c r="C248" i="17"/>
  <c r="B248" i="17"/>
  <c r="E247" i="17"/>
  <c r="C247" i="17"/>
  <c r="B247" i="17"/>
  <c r="E246" i="17"/>
  <c r="C246" i="17"/>
  <c r="B246" i="17"/>
  <c r="E245" i="17"/>
  <c r="C245" i="17"/>
  <c r="B245" i="17"/>
  <c r="E244" i="17"/>
  <c r="C244" i="17"/>
  <c r="B244" i="17"/>
  <c r="E243" i="17"/>
  <c r="C243" i="17"/>
  <c r="B243" i="17"/>
  <c r="E242" i="17"/>
  <c r="C242" i="17"/>
  <c r="B242" i="17"/>
  <c r="E241" i="17"/>
  <c r="C241" i="17"/>
  <c r="B241" i="17"/>
  <c r="E240" i="17"/>
  <c r="C240" i="17"/>
  <c r="B240" i="17"/>
  <c r="E239" i="17"/>
  <c r="C239" i="17"/>
  <c r="B239" i="17"/>
  <c r="E238" i="17"/>
  <c r="C238" i="17"/>
  <c r="B238" i="17"/>
  <c r="E237" i="17"/>
  <c r="C237" i="17"/>
  <c r="B237" i="17"/>
  <c r="E236" i="17"/>
  <c r="C236" i="17"/>
  <c r="B236" i="17"/>
  <c r="E235" i="17"/>
  <c r="C235" i="17"/>
  <c r="B235" i="17"/>
  <c r="E234" i="17"/>
  <c r="C234" i="17"/>
  <c r="B234" i="17"/>
  <c r="E233" i="17"/>
  <c r="C233" i="17"/>
  <c r="B233" i="17"/>
  <c r="E232" i="17"/>
  <c r="C232" i="17"/>
  <c r="B232" i="17"/>
  <c r="E231" i="17"/>
  <c r="C231" i="17"/>
  <c r="B231" i="17"/>
  <c r="E230" i="17"/>
  <c r="C230" i="17"/>
  <c r="B230" i="17"/>
  <c r="E229" i="17"/>
  <c r="C229" i="17"/>
  <c r="B229" i="17"/>
  <c r="E228" i="17"/>
  <c r="C228" i="17"/>
  <c r="B228" i="17"/>
  <c r="E227" i="17"/>
  <c r="C227" i="17"/>
  <c r="B227" i="17"/>
  <c r="E226" i="17"/>
  <c r="C226" i="17"/>
  <c r="B226" i="17"/>
  <c r="E225" i="17"/>
  <c r="C225" i="17"/>
  <c r="B225" i="17"/>
  <c r="E224" i="17"/>
  <c r="C224" i="17"/>
  <c r="B224" i="17"/>
  <c r="E223" i="17"/>
  <c r="C223" i="17"/>
  <c r="B223" i="17"/>
  <c r="E222" i="17"/>
  <c r="C222" i="17"/>
  <c r="B222" i="17"/>
  <c r="E221" i="17"/>
  <c r="C221" i="17"/>
  <c r="B221" i="17"/>
  <c r="E220" i="17"/>
  <c r="C220" i="17"/>
  <c r="B220" i="17"/>
  <c r="E219" i="17"/>
  <c r="C219" i="17"/>
  <c r="B219" i="17"/>
  <c r="E218" i="17"/>
  <c r="C218" i="17"/>
  <c r="B218" i="17"/>
  <c r="E217" i="17"/>
  <c r="C217" i="17"/>
  <c r="B217" i="17"/>
  <c r="E216" i="17"/>
  <c r="C216" i="17"/>
  <c r="B216" i="17"/>
  <c r="E215" i="17"/>
  <c r="C215" i="17"/>
  <c r="B215" i="17"/>
  <c r="E214" i="17"/>
  <c r="C214" i="17"/>
  <c r="B214" i="17"/>
  <c r="E213" i="17"/>
  <c r="C213" i="17"/>
  <c r="B213" i="17"/>
  <c r="E212" i="17"/>
  <c r="C212" i="17"/>
  <c r="B212" i="17"/>
  <c r="E211" i="17"/>
  <c r="C211" i="17"/>
  <c r="B211" i="17"/>
  <c r="E210" i="17"/>
  <c r="C210" i="17"/>
  <c r="B210" i="17"/>
  <c r="E209" i="17"/>
  <c r="C209" i="17"/>
  <c r="B209" i="17"/>
  <c r="E208" i="17"/>
  <c r="C208" i="17"/>
  <c r="B208" i="17"/>
  <c r="E207" i="17"/>
  <c r="C207" i="17"/>
  <c r="B207" i="17"/>
  <c r="E206" i="17"/>
  <c r="C206" i="17"/>
  <c r="B206" i="17"/>
  <c r="E205" i="17"/>
  <c r="C205" i="17"/>
  <c r="B205" i="17"/>
  <c r="E204" i="17"/>
  <c r="C204" i="17"/>
  <c r="B204" i="17"/>
  <c r="E203" i="17"/>
  <c r="C203" i="17"/>
  <c r="B203" i="17"/>
  <c r="E202" i="17"/>
  <c r="C202" i="17"/>
  <c r="B202" i="17"/>
  <c r="E201" i="17"/>
  <c r="C201" i="17"/>
  <c r="B201" i="17"/>
  <c r="E200" i="17"/>
  <c r="C200" i="17"/>
  <c r="B200" i="17"/>
  <c r="E199" i="17"/>
  <c r="C199" i="17"/>
  <c r="B199" i="17"/>
  <c r="E198" i="17"/>
  <c r="C198" i="17"/>
  <c r="B198" i="17"/>
  <c r="E197" i="17"/>
  <c r="C197" i="17"/>
  <c r="B197" i="17"/>
  <c r="E196" i="17"/>
  <c r="C196" i="17"/>
  <c r="B196" i="17"/>
  <c r="E195" i="17"/>
  <c r="C195" i="17"/>
  <c r="B195" i="17"/>
  <c r="E194" i="17"/>
  <c r="C194" i="17"/>
  <c r="B194" i="17"/>
  <c r="E193" i="17"/>
  <c r="C193" i="17"/>
  <c r="B193" i="17"/>
  <c r="E192" i="17"/>
  <c r="C192" i="17"/>
  <c r="B192" i="17"/>
  <c r="E191" i="17"/>
  <c r="C191" i="17"/>
  <c r="B191" i="17"/>
  <c r="E190" i="17"/>
  <c r="C190" i="17"/>
  <c r="B190" i="17"/>
  <c r="E189" i="17"/>
  <c r="C189" i="17"/>
  <c r="B189" i="17"/>
  <c r="E188" i="17"/>
  <c r="C188" i="17"/>
  <c r="B188" i="17"/>
  <c r="E187" i="17"/>
  <c r="C187" i="17"/>
  <c r="B187" i="17"/>
  <c r="E186" i="17"/>
  <c r="C186" i="17"/>
  <c r="B186" i="17"/>
  <c r="E185" i="17"/>
  <c r="C185" i="17"/>
  <c r="B185" i="17"/>
  <c r="E184" i="17"/>
  <c r="C184" i="17"/>
  <c r="B184" i="17"/>
  <c r="E183" i="17"/>
  <c r="C183" i="17"/>
  <c r="B183" i="17"/>
  <c r="E182" i="17"/>
  <c r="C182" i="17"/>
  <c r="B182" i="17"/>
  <c r="E181" i="17"/>
  <c r="C181" i="17"/>
  <c r="B181" i="17"/>
  <c r="E180" i="17"/>
  <c r="C180" i="17"/>
  <c r="B180" i="17"/>
  <c r="E179" i="17"/>
  <c r="C179" i="17"/>
  <c r="B179" i="17"/>
  <c r="E178" i="17"/>
  <c r="C178" i="17"/>
  <c r="B178" i="17"/>
  <c r="E177" i="17"/>
  <c r="C177" i="17"/>
  <c r="B177" i="17"/>
  <c r="E176" i="17"/>
  <c r="C176" i="17"/>
  <c r="B176" i="17"/>
  <c r="E175" i="17"/>
  <c r="C175" i="17"/>
  <c r="B175" i="17"/>
  <c r="E174" i="17"/>
  <c r="C174" i="17"/>
  <c r="B174" i="17"/>
  <c r="E173" i="17"/>
  <c r="C173" i="17"/>
  <c r="B173" i="17"/>
  <c r="E172" i="17"/>
  <c r="C172" i="17"/>
  <c r="B172" i="17"/>
  <c r="E171" i="17"/>
  <c r="C171" i="17"/>
  <c r="B171" i="17"/>
  <c r="E170" i="17"/>
  <c r="C170" i="17"/>
  <c r="B170" i="17"/>
  <c r="E169" i="17"/>
  <c r="C169" i="17"/>
  <c r="B169" i="17"/>
  <c r="E168" i="17"/>
  <c r="C168" i="17"/>
  <c r="B168" i="17"/>
  <c r="E167" i="17"/>
  <c r="C167" i="17"/>
  <c r="B167" i="17"/>
  <c r="E166" i="17"/>
  <c r="C166" i="17"/>
  <c r="B166" i="17"/>
  <c r="E165" i="17"/>
  <c r="C165" i="17"/>
  <c r="B165" i="17"/>
  <c r="E164" i="17"/>
  <c r="C164" i="17"/>
  <c r="B164" i="17"/>
  <c r="E163" i="17"/>
  <c r="C163" i="17"/>
  <c r="B163" i="17"/>
  <c r="E162" i="17"/>
  <c r="C162" i="17"/>
  <c r="B162" i="17"/>
  <c r="E161" i="17"/>
  <c r="C161" i="17"/>
  <c r="B161" i="17"/>
  <c r="E160" i="17"/>
  <c r="C160" i="17"/>
  <c r="B160" i="17"/>
  <c r="E159" i="17"/>
  <c r="C159" i="17"/>
  <c r="B159" i="17"/>
  <c r="E158" i="17"/>
  <c r="C158" i="17"/>
  <c r="B158" i="17"/>
  <c r="E157" i="17"/>
  <c r="C157" i="17"/>
  <c r="B157" i="17"/>
  <c r="E156" i="17"/>
  <c r="C156" i="17"/>
  <c r="B156" i="17"/>
  <c r="E155" i="17"/>
  <c r="C155" i="17"/>
  <c r="B155" i="17"/>
  <c r="E154" i="17"/>
  <c r="C154" i="17"/>
  <c r="B154" i="17"/>
  <c r="E153" i="17"/>
  <c r="C153" i="17"/>
  <c r="B153" i="17"/>
  <c r="E152" i="17"/>
  <c r="C152" i="17"/>
  <c r="B152" i="17"/>
  <c r="E151" i="17"/>
  <c r="C151" i="17"/>
  <c r="B151" i="17"/>
  <c r="E150" i="17"/>
  <c r="C150" i="17"/>
  <c r="B150" i="17"/>
  <c r="E149" i="17"/>
  <c r="C149" i="17"/>
  <c r="B149" i="17"/>
  <c r="E148" i="17"/>
  <c r="C148" i="17"/>
  <c r="B148" i="17"/>
  <c r="E147" i="17"/>
  <c r="C147" i="17"/>
  <c r="B147" i="17"/>
  <c r="E146" i="17"/>
  <c r="C146" i="17"/>
  <c r="B146" i="17"/>
  <c r="E145" i="17"/>
  <c r="C145" i="17"/>
  <c r="B145" i="17"/>
  <c r="E144" i="17"/>
  <c r="C144" i="17"/>
  <c r="B144" i="17"/>
  <c r="E143" i="17"/>
  <c r="C143" i="17"/>
  <c r="B143" i="17"/>
  <c r="E142" i="17"/>
  <c r="C142" i="17"/>
  <c r="B142" i="17"/>
  <c r="E141" i="17"/>
  <c r="C141" i="17"/>
  <c r="B141" i="17"/>
  <c r="E140" i="17"/>
  <c r="C140" i="17"/>
  <c r="B140" i="17"/>
  <c r="E139" i="17"/>
  <c r="C139" i="17"/>
  <c r="B139" i="17"/>
  <c r="E138" i="17"/>
  <c r="C138" i="17"/>
  <c r="B138" i="17"/>
  <c r="E137" i="17"/>
  <c r="C137" i="17"/>
  <c r="B137" i="17"/>
  <c r="E136" i="17"/>
  <c r="C136" i="17"/>
  <c r="B136" i="17"/>
  <c r="E135" i="17"/>
  <c r="C135" i="17"/>
  <c r="B135" i="17"/>
  <c r="E134" i="17"/>
  <c r="C134" i="17"/>
  <c r="B134" i="17"/>
  <c r="E133" i="17"/>
  <c r="C133" i="17"/>
  <c r="B133" i="17"/>
  <c r="E132" i="17"/>
  <c r="C132" i="17"/>
  <c r="B132" i="17"/>
  <c r="E131" i="17"/>
  <c r="C131" i="17"/>
  <c r="B131" i="17"/>
  <c r="E130" i="17"/>
  <c r="C130" i="17"/>
  <c r="B130" i="17"/>
  <c r="E129" i="17"/>
  <c r="C129" i="17"/>
  <c r="B129" i="17"/>
  <c r="E128" i="17"/>
  <c r="C128" i="17"/>
  <c r="B128" i="17"/>
  <c r="E127" i="17"/>
  <c r="C127" i="17"/>
  <c r="B127" i="17"/>
  <c r="E126" i="17"/>
  <c r="C126" i="17"/>
  <c r="B126" i="17"/>
  <c r="E125" i="17"/>
  <c r="C125" i="17"/>
  <c r="B125" i="17"/>
  <c r="E124" i="17"/>
  <c r="C124" i="17"/>
  <c r="B124" i="17"/>
  <c r="E123" i="17"/>
  <c r="C123" i="17"/>
  <c r="B123" i="17"/>
  <c r="E122" i="17"/>
  <c r="C122" i="17"/>
  <c r="B122" i="17"/>
  <c r="E121" i="17"/>
  <c r="C121" i="17"/>
  <c r="B121" i="17"/>
  <c r="E120" i="17"/>
  <c r="C120" i="17"/>
  <c r="B120" i="17"/>
  <c r="E119" i="17"/>
  <c r="C119" i="17"/>
  <c r="B119" i="17"/>
  <c r="E118" i="17"/>
  <c r="C118" i="17"/>
  <c r="B118" i="17"/>
  <c r="E117" i="17"/>
  <c r="C117" i="17"/>
  <c r="B117" i="17"/>
  <c r="E116" i="17"/>
  <c r="C116" i="17"/>
  <c r="B116" i="17"/>
  <c r="E115" i="17"/>
  <c r="C115" i="17"/>
  <c r="B115" i="17"/>
  <c r="E114" i="17"/>
  <c r="C114" i="17"/>
  <c r="B114" i="17"/>
  <c r="E113" i="17"/>
  <c r="C113" i="17"/>
  <c r="B113" i="17"/>
  <c r="E112" i="17"/>
  <c r="C112" i="17"/>
  <c r="B112" i="17"/>
  <c r="E111" i="17"/>
  <c r="C111" i="17"/>
  <c r="B111" i="17"/>
  <c r="E110" i="17"/>
  <c r="C110" i="17"/>
  <c r="B110" i="17"/>
  <c r="J256" i="17"/>
  <c r="J255" i="17"/>
  <c r="J254" i="17"/>
  <c r="J253" i="17"/>
  <c r="J252" i="17"/>
  <c r="J251" i="17"/>
  <c r="J250" i="17"/>
  <c r="J249" i="17"/>
  <c r="J248" i="17"/>
  <c r="J247" i="17"/>
  <c r="J246" i="17"/>
  <c r="J245" i="17"/>
  <c r="J244" i="17"/>
  <c r="J243" i="17"/>
  <c r="J242" i="17"/>
  <c r="J241" i="17"/>
  <c r="J240" i="17"/>
  <c r="J239" i="17"/>
  <c r="J238" i="17"/>
  <c r="J237" i="17"/>
  <c r="J236" i="17"/>
  <c r="J235" i="17"/>
  <c r="J234" i="17"/>
  <c r="J233" i="17"/>
  <c r="J232" i="17"/>
  <c r="J231" i="17"/>
  <c r="J230" i="17"/>
  <c r="J229" i="17"/>
  <c r="J228" i="17"/>
  <c r="J227" i="17"/>
  <c r="J226" i="17"/>
  <c r="J225" i="17"/>
  <c r="J224" i="17"/>
  <c r="J223" i="17"/>
  <c r="J222" i="17"/>
  <c r="J221" i="17"/>
  <c r="J220" i="17"/>
  <c r="J219" i="17"/>
  <c r="J218" i="17"/>
  <c r="J217" i="17"/>
  <c r="J216" i="17"/>
  <c r="J215" i="17"/>
  <c r="J214" i="17"/>
  <c r="J213" i="17"/>
  <c r="J212" i="17"/>
  <c r="J211" i="17"/>
  <c r="J210" i="17"/>
  <c r="J209" i="17"/>
  <c r="J208" i="17"/>
  <c r="J207" i="17"/>
  <c r="J206" i="17"/>
  <c r="J205" i="17"/>
  <c r="J204" i="17"/>
  <c r="J203" i="17"/>
  <c r="J202" i="17"/>
  <c r="J201" i="17"/>
  <c r="J200" i="17"/>
  <c r="J199" i="17"/>
  <c r="J198" i="17"/>
  <c r="J197" i="17"/>
  <c r="J196" i="17"/>
  <c r="J195" i="17"/>
  <c r="J194" i="17"/>
  <c r="J193" i="17"/>
  <c r="J192" i="17"/>
  <c r="J191" i="17"/>
  <c r="J190" i="17"/>
  <c r="J189" i="17"/>
  <c r="J188" i="17"/>
  <c r="J187" i="17"/>
  <c r="J186" i="17"/>
  <c r="J185" i="17"/>
  <c r="J184" i="17"/>
  <c r="J183" i="17"/>
  <c r="J182" i="17"/>
  <c r="J181" i="17"/>
  <c r="J180" i="17"/>
  <c r="J179" i="17"/>
  <c r="J178" i="17"/>
  <c r="J177" i="17"/>
  <c r="J176" i="17"/>
  <c r="J175" i="17"/>
  <c r="J174" i="17"/>
  <c r="J173" i="17"/>
  <c r="J172" i="17"/>
  <c r="J171" i="17"/>
  <c r="J170" i="17"/>
  <c r="J169" i="17"/>
  <c r="J168" i="17"/>
  <c r="J167" i="17"/>
  <c r="J166" i="17"/>
  <c r="J165" i="17"/>
  <c r="J164" i="17"/>
  <c r="J163" i="17"/>
  <c r="J162" i="17"/>
  <c r="J161" i="17"/>
  <c r="J160" i="17"/>
  <c r="J159" i="17"/>
  <c r="J158" i="17"/>
  <c r="J157" i="17"/>
  <c r="J156" i="17"/>
  <c r="J155" i="17"/>
  <c r="J154" i="17"/>
  <c r="J153" i="17"/>
  <c r="J152" i="17"/>
  <c r="J151" i="17"/>
  <c r="J150" i="17"/>
  <c r="J149" i="17"/>
  <c r="J148" i="17"/>
  <c r="J147" i="17"/>
  <c r="J146" i="17"/>
  <c r="J145" i="17"/>
  <c r="J144" i="17"/>
  <c r="J143" i="17"/>
  <c r="J142" i="17"/>
  <c r="J141" i="17"/>
  <c r="J140" i="17"/>
  <c r="J139" i="17"/>
  <c r="J138" i="17"/>
  <c r="J137" i="17"/>
  <c r="J136" i="17"/>
  <c r="J135" i="17"/>
  <c r="J134" i="17"/>
  <c r="J133" i="17"/>
  <c r="J132" i="17"/>
  <c r="J131" i="17"/>
  <c r="J130" i="17"/>
  <c r="J129" i="17"/>
  <c r="J128" i="17"/>
  <c r="J127" i="17"/>
  <c r="J126" i="17"/>
  <c r="J125" i="17"/>
  <c r="J124" i="17"/>
  <c r="J123" i="17"/>
  <c r="J122" i="17"/>
  <c r="J121" i="17"/>
  <c r="J120" i="17"/>
  <c r="J119" i="17"/>
  <c r="J118" i="17"/>
  <c r="J117" i="17"/>
  <c r="J116" i="17"/>
  <c r="J115" i="17"/>
  <c r="J114" i="17"/>
  <c r="J113" i="17"/>
  <c r="J112" i="17"/>
  <c r="J111" i="17"/>
  <c r="J110" i="17"/>
  <c r="J109" i="17"/>
  <c r="J108" i="17"/>
  <c r="J107" i="17"/>
  <c r="J106" i="17"/>
  <c r="J105" i="17"/>
  <c r="J104" i="17"/>
  <c r="J103" i="17"/>
  <c r="J102" i="17"/>
  <c r="J101" i="17"/>
  <c r="J100" i="17"/>
  <c r="J99" i="17"/>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3" i="17"/>
  <c r="J72" i="17"/>
  <c r="J71" i="17"/>
  <c r="J70" i="17"/>
  <c r="J69" i="17"/>
  <c r="J68" i="17"/>
  <c r="J67" i="17"/>
  <c r="J66" i="17"/>
  <c r="J65" i="17"/>
  <c r="J64" i="17"/>
  <c r="J63" i="17"/>
  <c r="J62" i="17"/>
  <c r="J61" i="17"/>
  <c r="J60" i="17"/>
  <c r="J59" i="17"/>
  <c r="J58" i="17"/>
  <c r="J57" i="17"/>
  <c r="I256" i="17"/>
  <c r="I255" i="17"/>
  <c r="I254" i="17"/>
  <c r="I253" i="17"/>
  <c r="I252" i="17"/>
  <c r="I251" i="17"/>
  <c r="I250" i="17"/>
  <c r="I249" i="17"/>
  <c r="I248" i="17"/>
  <c r="I247" i="17"/>
  <c r="I246" i="17"/>
  <c r="I245" i="17"/>
  <c r="I244" i="17"/>
  <c r="I243" i="17"/>
  <c r="I242" i="17"/>
  <c r="I241" i="17"/>
  <c r="I240" i="17"/>
  <c r="I239" i="17"/>
  <c r="I238" i="17"/>
  <c r="I237" i="17"/>
  <c r="I236" i="17"/>
  <c r="I235" i="17"/>
  <c r="I234" i="17"/>
  <c r="I233" i="17"/>
  <c r="I232" i="17"/>
  <c r="I231" i="17"/>
  <c r="I230" i="17"/>
  <c r="I229" i="17"/>
  <c r="I228" i="17"/>
  <c r="I227" i="17"/>
  <c r="I226" i="17"/>
  <c r="I225" i="17"/>
  <c r="I224" i="17"/>
  <c r="I223" i="17"/>
  <c r="I222" i="17"/>
  <c r="I221" i="17"/>
  <c r="I220" i="17"/>
  <c r="I219" i="17"/>
  <c r="I218" i="17"/>
  <c r="I217" i="17"/>
  <c r="I216" i="17"/>
  <c r="I215" i="17"/>
  <c r="I214" i="17"/>
  <c r="I213" i="17"/>
  <c r="I212" i="17"/>
  <c r="I211" i="17"/>
  <c r="I210" i="17"/>
  <c r="I209" i="17"/>
  <c r="I208" i="17"/>
  <c r="I207" i="17"/>
  <c r="I206" i="17"/>
  <c r="I205" i="17"/>
  <c r="I204" i="17"/>
  <c r="I203" i="17"/>
  <c r="I202" i="17"/>
  <c r="I201" i="17"/>
  <c r="I200" i="17"/>
  <c r="I199" i="17"/>
  <c r="I198" i="17"/>
  <c r="I197" i="17"/>
  <c r="I196" i="17"/>
  <c r="I195" i="17"/>
  <c r="I194" i="17"/>
  <c r="I193" i="17"/>
  <c r="I192" i="17"/>
  <c r="I191" i="17"/>
  <c r="I190" i="17"/>
  <c r="I189" i="17"/>
  <c r="I188" i="17"/>
  <c r="I187" i="17"/>
  <c r="I186" i="17"/>
  <c r="I185" i="17"/>
  <c r="I184" i="17"/>
  <c r="I183" i="17"/>
  <c r="I182" i="17"/>
  <c r="I181" i="17"/>
  <c r="I180" i="17"/>
  <c r="I179" i="17"/>
  <c r="I178" i="17"/>
  <c r="I177" i="17"/>
  <c r="I176" i="17"/>
  <c r="I175" i="17"/>
  <c r="I174" i="17"/>
  <c r="I173" i="17"/>
  <c r="I172" i="17"/>
  <c r="I171" i="17"/>
  <c r="I170" i="17"/>
  <c r="I169" i="17"/>
  <c r="I168" i="17"/>
  <c r="I167" i="17"/>
  <c r="I166" i="17"/>
  <c r="I165" i="17"/>
  <c r="I164" i="17"/>
  <c r="I163" i="17"/>
  <c r="I162" i="17"/>
  <c r="I161" i="17"/>
  <c r="I160" i="17"/>
  <c r="I159" i="17"/>
  <c r="I158" i="17"/>
  <c r="I157" i="17"/>
  <c r="I156" i="17"/>
  <c r="I155" i="17"/>
  <c r="I154" i="17"/>
  <c r="I153" i="17"/>
  <c r="I152" i="17"/>
  <c r="I151" i="17"/>
  <c r="I150" i="17"/>
  <c r="I149" i="17"/>
  <c r="I148" i="17"/>
  <c r="I147" i="17"/>
  <c r="I146" i="17"/>
  <c r="I145" i="17"/>
  <c r="I144" i="17"/>
  <c r="I143" i="17"/>
  <c r="I142" i="17"/>
  <c r="I141" i="17"/>
  <c r="I140" i="17"/>
  <c r="I139" i="17"/>
  <c r="I138" i="17"/>
  <c r="I137" i="17"/>
  <c r="I136" i="17"/>
  <c r="I135" i="17"/>
  <c r="I134" i="17"/>
  <c r="I133" i="17"/>
  <c r="I132" i="17"/>
  <c r="I131" i="17"/>
  <c r="I130" i="17"/>
  <c r="I129" i="17"/>
  <c r="I128" i="17"/>
  <c r="I127" i="17"/>
  <c r="I126" i="17"/>
  <c r="I125" i="17"/>
  <c r="I124" i="17"/>
  <c r="I123" i="17"/>
  <c r="I122" i="17"/>
  <c r="I121" i="17"/>
  <c r="I120" i="17"/>
  <c r="I119" i="17"/>
  <c r="I118" i="17"/>
  <c r="I117" i="17"/>
  <c r="I116" i="17"/>
  <c r="I115" i="17"/>
  <c r="I114" i="17"/>
  <c r="I113" i="17"/>
  <c r="I112" i="17"/>
  <c r="I111" i="17"/>
  <c r="I110" i="17"/>
  <c r="I109" i="17"/>
  <c r="I108" i="17"/>
  <c r="I107" i="17"/>
  <c r="I106" i="17"/>
  <c r="I105" i="17"/>
  <c r="I104" i="17"/>
  <c r="I103" i="17"/>
  <c r="I102" i="17"/>
  <c r="I101" i="17"/>
  <c r="I100" i="17"/>
  <c r="I99" i="17"/>
  <c r="I98" i="17"/>
  <c r="I97" i="17"/>
  <c r="I96" i="17"/>
  <c r="I95" i="17"/>
  <c r="I94" i="17"/>
  <c r="I93" i="17"/>
  <c r="I92" i="17"/>
  <c r="I91" i="17"/>
  <c r="I90" i="17"/>
  <c r="I89" i="17"/>
  <c r="I88" i="17"/>
  <c r="I87" i="17"/>
  <c r="I86" i="17"/>
  <c r="I85" i="17"/>
  <c r="I84" i="17"/>
  <c r="I83" i="17"/>
  <c r="I82" i="17"/>
  <c r="I81" i="17"/>
  <c r="I80" i="17"/>
  <c r="I79" i="17"/>
  <c r="I78" i="17"/>
  <c r="I77" i="17"/>
  <c r="I76" i="17"/>
  <c r="I75" i="17"/>
  <c r="I74" i="17"/>
  <c r="I73" i="17"/>
  <c r="I72" i="17"/>
  <c r="I71" i="17"/>
  <c r="I70" i="17"/>
  <c r="I69" i="17"/>
  <c r="I68" i="17"/>
  <c r="I67" i="17"/>
  <c r="I66" i="17"/>
  <c r="I65" i="17"/>
  <c r="I64" i="17"/>
  <c r="I63" i="17"/>
  <c r="I62" i="17"/>
  <c r="I61" i="17"/>
  <c r="I60" i="17"/>
  <c r="I59" i="17"/>
  <c r="I58" i="17"/>
  <c r="I57" i="17"/>
  <c r="U23" i="5"/>
  <c r="U24" i="5" s="1"/>
  <c r="U25" i="5" s="1"/>
  <c r="U26" i="5" s="1"/>
  <c r="U27" i="5" s="1"/>
  <c r="U28" i="5" s="1"/>
  <c r="U29" i="5" s="1"/>
  <c r="U30" i="5" s="1"/>
  <c r="U31" i="5" s="1"/>
  <c r="U32" i="5" s="1"/>
  <c r="U33" i="5" s="1"/>
  <c r="U34" i="5" s="1"/>
  <c r="U35" i="5" s="1"/>
  <c r="U36" i="5" s="1"/>
  <c r="U37" i="5" s="1"/>
  <c r="U38" i="5" s="1"/>
  <c r="U39" i="5" s="1"/>
  <c r="U40" i="5" s="1"/>
  <c r="U41" i="5" s="1"/>
  <c r="U42" i="5" s="1"/>
  <c r="U43" i="5" s="1"/>
  <c r="U44" i="5" s="1"/>
  <c r="U45" i="5" s="1"/>
  <c r="U46" i="5" s="1"/>
  <c r="U47" i="5" s="1"/>
  <c r="U48" i="5" s="1"/>
  <c r="U49" i="5" s="1"/>
  <c r="U50" i="5" s="1"/>
  <c r="U51" i="5" s="1"/>
  <c r="U52" i="5" s="1"/>
  <c r="U53" i="5" s="1"/>
  <c r="U54" i="5" s="1"/>
  <c r="U55" i="5" s="1"/>
  <c r="U56" i="5" s="1"/>
  <c r="U57" i="5" s="1"/>
  <c r="U58" i="5" s="1"/>
  <c r="U59" i="5" s="1"/>
  <c r="U60" i="5" s="1"/>
  <c r="U61" i="5" s="1"/>
  <c r="U62" i="5" s="1"/>
  <c r="U63" i="5" s="1"/>
  <c r="U64" i="5" s="1"/>
  <c r="U65" i="5" s="1"/>
  <c r="U66" i="5" s="1"/>
  <c r="U67" i="5" s="1"/>
  <c r="U68" i="5" s="1"/>
  <c r="U69" i="5" s="1"/>
  <c r="U70" i="5" s="1"/>
  <c r="U71" i="5" s="1"/>
  <c r="U72" i="5" s="1"/>
  <c r="U73" i="5" s="1"/>
  <c r="U74" i="5" s="1"/>
  <c r="U75" i="5" s="1"/>
  <c r="U76" i="5" s="1"/>
  <c r="U77" i="5" s="1"/>
  <c r="U78" i="5" s="1"/>
  <c r="U79" i="5" s="1"/>
  <c r="U80" i="5" s="1"/>
  <c r="U81" i="5" s="1"/>
  <c r="U82" i="5" s="1"/>
  <c r="U83" i="5" s="1"/>
  <c r="U84" i="5" s="1"/>
  <c r="U85" i="5" s="1"/>
  <c r="U86" i="5" s="1"/>
  <c r="U87" i="5" s="1"/>
  <c r="U88" i="5" s="1"/>
  <c r="U89" i="5" s="1"/>
  <c r="U90" i="5" s="1"/>
  <c r="U91" i="5" s="1"/>
  <c r="U92" i="5" s="1"/>
  <c r="U93" i="5" s="1"/>
  <c r="U94" i="5" s="1"/>
  <c r="U95" i="5" s="1"/>
  <c r="U96" i="5" s="1"/>
  <c r="U97" i="5" s="1"/>
  <c r="U98" i="5" s="1"/>
  <c r="U99" i="5" s="1"/>
  <c r="U100" i="5" s="1"/>
  <c r="U101" i="5" s="1"/>
  <c r="U102" i="5" s="1"/>
  <c r="U103" i="5" s="1"/>
  <c r="U104" i="5" s="1"/>
  <c r="U105" i="5" s="1"/>
  <c r="U106" i="5" s="1"/>
  <c r="U107" i="5" s="1"/>
  <c r="U108" i="5" s="1"/>
  <c r="U109" i="5" s="1"/>
  <c r="U110" i="5" s="1"/>
  <c r="U111" i="5" s="1"/>
  <c r="U112" i="5" s="1"/>
  <c r="U113" i="5" s="1"/>
  <c r="U114" i="5" s="1"/>
  <c r="U115" i="5" s="1"/>
  <c r="U116" i="5" s="1"/>
  <c r="U117" i="5" s="1"/>
  <c r="U118" i="5" s="1"/>
  <c r="U119" i="5" s="1"/>
  <c r="U120" i="5" s="1"/>
  <c r="U121" i="5" s="1"/>
  <c r="U122" i="5" s="1"/>
  <c r="U123" i="5" s="1"/>
  <c r="U124" i="5" s="1"/>
  <c r="U125" i="5" s="1"/>
  <c r="U126" i="5" s="1"/>
  <c r="U127" i="5" s="1"/>
  <c r="U128" i="5" s="1"/>
  <c r="U129" i="5" s="1"/>
  <c r="U130" i="5" s="1"/>
  <c r="U131" i="5" s="1"/>
  <c r="U132" i="5" s="1"/>
  <c r="U133" i="5" s="1"/>
  <c r="U134" i="5" s="1"/>
  <c r="U135" i="5" s="1"/>
  <c r="U136" i="5" s="1"/>
  <c r="U137" i="5" s="1"/>
  <c r="U138" i="5" s="1"/>
  <c r="U139" i="5" s="1"/>
  <c r="U140" i="5" s="1"/>
  <c r="U141" i="5" s="1"/>
  <c r="U142" i="5" s="1"/>
  <c r="U143" i="5" s="1"/>
  <c r="U144" i="5" s="1"/>
  <c r="U145" i="5" s="1"/>
  <c r="U146" i="5" s="1"/>
  <c r="U147" i="5" s="1"/>
  <c r="U148" i="5" s="1"/>
  <c r="U149" i="5" s="1"/>
  <c r="U150" i="5" s="1"/>
  <c r="U151" i="5" s="1"/>
  <c r="U152" i="5" s="1"/>
  <c r="U153" i="5" s="1"/>
  <c r="U154" i="5" s="1"/>
  <c r="U155" i="5" s="1"/>
  <c r="U156" i="5" s="1"/>
  <c r="U157" i="5" s="1"/>
  <c r="U158" i="5" s="1"/>
  <c r="U159" i="5" s="1"/>
  <c r="U160" i="5" s="1"/>
  <c r="U161" i="5" s="1"/>
  <c r="U162" i="5" s="1"/>
  <c r="U163" i="5" s="1"/>
  <c r="U164" i="5" s="1"/>
  <c r="U165" i="5" s="1"/>
  <c r="U166" i="5" s="1"/>
  <c r="U167" i="5" s="1"/>
  <c r="U168" i="5" s="1"/>
  <c r="U169" i="5" s="1"/>
  <c r="U170" i="5" s="1"/>
  <c r="U171" i="5" s="1"/>
  <c r="U172" i="5" s="1"/>
  <c r="U173" i="5" s="1"/>
  <c r="U174" i="5" s="1"/>
  <c r="U175" i="5" s="1"/>
  <c r="U176" i="5" s="1"/>
  <c r="U177" i="5" s="1"/>
  <c r="U178" i="5" s="1"/>
  <c r="U179" i="5" s="1"/>
  <c r="U180" i="5" s="1"/>
  <c r="U181" i="5" s="1"/>
  <c r="U182" i="5" s="1"/>
  <c r="U183" i="5" s="1"/>
  <c r="U184" i="5" s="1"/>
  <c r="U185" i="5" s="1"/>
  <c r="U186" i="5" s="1"/>
  <c r="U187" i="5" s="1"/>
  <c r="U188" i="5" s="1"/>
  <c r="U189" i="5" s="1"/>
  <c r="U190" i="5" s="1"/>
  <c r="U191" i="5" s="1"/>
  <c r="U192" i="5" s="1"/>
  <c r="U193" i="5" s="1"/>
  <c r="U194" i="5" s="1"/>
  <c r="U195" i="5" s="1"/>
  <c r="U196" i="5" s="1"/>
  <c r="U197" i="5" s="1"/>
  <c r="U198" i="5" s="1"/>
  <c r="U199" i="5" s="1"/>
  <c r="U200" i="5" s="1"/>
  <c r="U201" i="5" s="1"/>
  <c r="U202" i="5" s="1"/>
  <c r="U203" i="5" s="1"/>
  <c r="U204" i="5" s="1"/>
  <c r="U205" i="5" s="1"/>
  <c r="U206" i="5" s="1"/>
  <c r="U207" i="5" s="1"/>
  <c r="U208" i="5" s="1"/>
  <c r="U209" i="5" s="1"/>
  <c r="U210" i="5" s="1"/>
  <c r="U211" i="5" s="1"/>
  <c r="U212" i="5" s="1"/>
  <c r="U213" i="5" s="1"/>
  <c r="U214" i="5" s="1"/>
  <c r="U215" i="5" s="1"/>
  <c r="U216" i="5" s="1"/>
  <c r="U217" i="5" s="1"/>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137" i="17"/>
  <c r="F136" i="17"/>
  <c r="F135" i="17"/>
  <c r="F134" i="17"/>
  <c r="F133" i="17"/>
  <c r="F132" i="17"/>
  <c r="F131" i="17"/>
  <c r="F130" i="17"/>
  <c r="F129" i="17"/>
  <c r="F128" i="17"/>
  <c r="F127" i="17"/>
  <c r="F126" i="17"/>
  <c r="F125" i="17"/>
  <c r="F124" i="17"/>
  <c r="F123" i="17"/>
  <c r="F122" i="17"/>
  <c r="F121" i="17"/>
  <c r="F120" i="17"/>
  <c r="F119" i="17"/>
  <c r="F118" i="17"/>
  <c r="F117" i="17"/>
  <c r="F116" i="17"/>
  <c r="F115" i="17"/>
  <c r="F114" i="17"/>
  <c r="F113" i="17"/>
  <c r="F112" i="17"/>
  <c r="F111" i="17"/>
  <c r="F110" i="17"/>
  <c r="F109" i="17"/>
  <c r="F108" i="17"/>
  <c r="F107" i="17"/>
  <c r="F106" i="17"/>
  <c r="F105" i="17"/>
  <c r="F104" i="17"/>
  <c r="F103" i="17"/>
  <c r="F102"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E109" i="17"/>
  <c r="C109" i="17"/>
  <c r="Z70" i="5"/>
  <c r="B70" i="5"/>
  <c r="E108" i="17"/>
  <c r="C108" i="17"/>
  <c r="Z69" i="5"/>
  <c r="B69" i="5"/>
  <c r="E107" i="17"/>
  <c r="C107" i="17"/>
  <c r="Z68" i="5"/>
  <c r="B68" i="5"/>
  <c r="E106" i="17"/>
  <c r="C106" i="17"/>
  <c r="Z67" i="5"/>
  <c r="B67" i="5"/>
  <c r="E105" i="17"/>
  <c r="C105" i="17"/>
  <c r="Z66" i="5"/>
  <c r="B66" i="5"/>
  <c r="E104" i="17"/>
  <c r="C104" i="17"/>
  <c r="Z65" i="5"/>
  <c r="B65" i="5"/>
  <c r="E103" i="17"/>
  <c r="C103" i="17"/>
  <c r="Z64" i="5"/>
  <c r="B64" i="5"/>
  <c r="E102" i="17"/>
  <c r="C102" i="17"/>
  <c r="Z63" i="5"/>
  <c r="B63" i="5"/>
  <c r="E101" i="17"/>
  <c r="C101" i="17"/>
  <c r="Z62" i="5"/>
  <c r="B62" i="5"/>
  <c r="E100" i="17"/>
  <c r="C100" i="17"/>
  <c r="Z61" i="5"/>
  <c r="B61" i="5"/>
  <c r="E99" i="17"/>
  <c r="C99" i="17"/>
  <c r="Z60" i="5"/>
  <c r="B60" i="5"/>
  <c r="E98" i="17"/>
  <c r="C98" i="17"/>
  <c r="Z59" i="5"/>
  <c r="B59" i="5"/>
  <c r="E97" i="17"/>
  <c r="C97" i="17"/>
  <c r="B97" i="17"/>
  <c r="B58" i="5"/>
  <c r="E96" i="17"/>
  <c r="C96" i="17"/>
  <c r="Z57" i="5"/>
  <c r="B57" i="5"/>
  <c r="E95" i="17"/>
  <c r="C95" i="17"/>
  <c r="Z56" i="5"/>
  <c r="B56" i="5"/>
  <c r="E94" i="17"/>
  <c r="C94" i="17"/>
  <c r="Z55" i="5"/>
  <c r="B55" i="5"/>
  <c r="E93" i="17"/>
  <c r="C93" i="17"/>
  <c r="B93" i="17"/>
  <c r="B54" i="5"/>
  <c r="E92" i="17"/>
  <c r="C92" i="17"/>
  <c r="Z53" i="5"/>
  <c r="B53" i="5"/>
  <c r="E91" i="17"/>
  <c r="C91" i="17"/>
  <c r="Z52" i="5"/>
  <c r="B52" i="5"/>
  <c r="E90" i="17"/>
  <c r="C90" i="17"/>
  <c r="Z51" i="5"/>
  <c r="B51" i="5"/>
  <c r="E89" i="17"/>
  <c r="C89" i="17"/>
  <c r="B89" i="17"/>
  <c r="B50" i="5"/>
  <c r="E88" i="17"/>
  <c r="C88" i="17"/>
  <c r="Z49" i="5"/>
  <c r="B49" i="5"/>
  <c r="E87" i="17"/>
  <c r="C87" i="17"/>
  <c r="Z48" i="5"/>
  <c r="B48" i="5"/>
  <c r="E86" i="17"/>
  <c r="C86" i="17"/>
  <c r="Z47" i="5"/>
  <c r="B47" i="5"/>
  <c r="E85" i="17"/>
  <c r="C85" i="17"/>
  <c r="B85" i="17"/>
  <c r="B46" i="5"/>
  <c r="E84" i="17"/>
  <c r="C84" i="17"/>
  <c r="Z45" i="5"/>
  <c r="B45" i="5"/>
  <c r="B44" i="5"/>
  <c r="C83" i="17"/>
  <c r="Z44" i="5"/>
  <c r="E82" i="17"/>
  <c r="C82" i="17"/>
  <c r="Z43" i="5"/>
  <c r="B43" i="5"/>
  <c r="E81" i="17"/>
  <c r="C81" i="17"/>
  <c r="Z42" i="5"/>
  <c r="B42" i="5"/>
  <c r="E80" i="17"/>
  <c r="C80" i="17"/>
  <c r="Z41" i="5"/>
  <c r="B41" i="5"/>
  <c r="E79" i="17"/>
  <c r="C79" i="17"/>
  <c r="Z40" i="5"/>
  <c r="B40" i="5"/>
  <c r="E78" i="17"/>
  <c r="C78" i="17"/>
  <c r="Z39" i="5"/>
  <c r="B39" i="5"/>
  <c r="E77" i="17"/>
  <c r="C77" i="17"/>
  <c r="Z38" i="5"/>
  <c r="B38" i="5"/>
  <c r="B37" i="5"/>
  <c r="C76" i="17"/>
  <c r="Z37" i="5"/>
  <c r="E75" i="17"/>
  <c r="C75" i="17"/>
  <c r="Z36" i="5"/>
  <c r="B36" i="5"/>
  <c r="E74" i="17"/>
  <c r="C74" i="17"/>
  <c r="Z35" i="5"/>
  <c r="B35" i="5"/>
  <c r="E73" i="17"/>
  <c r="C73" i="17"/>
  <c r="B73" i="17"/>
  <c r="B34" i="5"/>
  <c r="E72" i="17"/>
  <c r="C72" i="17"/>
  <c r="Z33" i="5"/>
  <c r="B33" i="5"/>
  <c r="E71" i="17"/>
  <c r="C71" i="17"/>
  <c r="Z32" i="5"/>
  <c r="B32" i="5"/>
  <c r="E70" i="17"/>
  <c r="C70" i="17"/>
  <c r="Z31" i="5"/>
  <c r="B31" i="5"/>
  <c r="E69" i="17"/>
  <c r="C69" i="17"/>
  <c r="B69" i="17"/>
  <c r="B30" i="5"/>
  <c r="E68" i="17"/>
  <c r="C68" i="17"/>
  <c r="Z29" i="5"/>
  <c r="B29" i="5"/>
  <c r="E67" i="17"/>
  <c r="C67" i="17"/>
  <c r="Z28" i="5"/>
  <c r="B28" i="5"/>
  <c r="E66" i="17"/>
  <c r="C66" i="17"/>
  <c r="Z27" i="5"/>
  <c r="B27" i="5"/>
  <c r="E65" i="17"/>
  <c r="C65" i="17"/>
  <c r="B65" i="17"/>
  <c r="B26" i="5"/>
  <c r="E64" i="17"/>
  <c r="C64" i="17"/>
  <c r="Z25" i="5"/>
  <c r="B25" i="5"/>
  <c r="E63" i="17"/>
  <c r="C63" i="17"/>
  <c r="Z24" i="5"/>
  <c r="B24" i="5"/>
  <c r="E62" i="17"/>
  <c r="C62" i="17"/>
  <c r="Z23" i="5"/>
  <c r="B23" i="5"/>
  <c r="E61" i="17"/>
  <c r="C61" i="17"/>
  <c r="B61" i="17"/>
  <c r="B22" i="5"/>
  <c r="E60" i="17"/>
  <c r="C60" i="17"/>
  <c r="Z21" i="5"/>
  <c r="B21" i="5"/>
  <c r="E59" i="17"/>
  <c r="C59" i="17"/>
  <c r="B59" i="17"/>
  <c r="B20" i="5"/>
  <c r="E58" i="17"/>
  <c r="C58" i="17"/>
  <c r="Z19" i="5"/>
  <c r="B19" i="5"/>
  <c r="E57" i="17"/>
  <c r="C57" i="17"/>
  <c r="B57" i="17"/>
  <c r="B53" i="28"/>
  <c r="B52" i="28"/>
  <c r="B51" i="28"/>
  <c r="B50" i="28"/>
  <c r="B49" i="28"/>
  <c r="B48" i="28"/>
  <c r="B47" i="28"/>
  <c r="B46" i="28"/>
  <c r="B45" i="28"/>
  <c r="B44" i="28"/>
  <c r="B42" i="28"/>
  <c r="B41" i="28"/>
  <c r="B40" i="28"/>
  <c r="B39" i="28"/>
  <c r="B38" i="28"/>
  <c r="B37" i="28"/>
  <c r="B36" i="28"/>
  <c r="B35" i="28"/>
  <c r="B34" i="28"/>
  <c r="B33" i="28"/>
  <c r="B32" i="28"/>
  <c r="B31" i="28"/>
  <c r="B30" i="28"/>
  <c r="B29" i="28"/>
  <c r="B28" i="28"/>
  <c r="B27" i="28"/>
  <c r="B26" i="28"/>
  <c r="B25" i="28"/>
  <c r="B24" i="28"/>
  <c r="B23" i="28"/>
  <c r="B22" i="28"/>
  <c r="B21" i="28"/>
  <c r="P17" i="5" l="1"/>
  <c r="Q17" i="5" s="1"/>
  <c r="R17" i="5" s="1"/>
  <c r="B63" i="17"/>
  <c r="B67" i="17"/>
  <c r="B71" i="17"/>
  <c r="B75" i="17"/>
  <c r="B83" i="17"/>
  <c r="B87" i="17"/>
  <c r="B91" i="17"/>
  <c r="B95" i="17"/>
  <c r="B99" i="17"/>
  <c r="B101" i="17"/>
  <c r="B103" i="17"/>
  <c r="B105" i="17"/>
  <c r="B107" i="17"/>
  <c r="B109" i="17"/>
  <c r="B81" i="17"/>
  <c r="E83" i="17"/>
  <c r="AS18" i="5"/>
  <c r="AS20" i="5"/>
  <c r="Z20" i="5"/>
  <c r="AP22" i="5"/>
  <c r="Z22" i="5"/>
  <c r="AP26" i="5"/>
  <c r="Z26" i="5"/>
  <c r="AP30" i="5"/>
  <c r="Z30" i="5"/>
  <c r="AP34" i="5"/>
  <c r="Z34" i="5"/>
  <c r="AP46" i="5"/>
  <c r="Z46" i="5"/>
  <c r="AP50" i="5"/>
  <c r="Z50" i="5"/>
  <c r="AP54" i="5"/>
  <c r="Z54" i="5"/>
  <c r="AP58" i="5"/>
  <c r="Z58" i="5"/>
  <c r="B58" i="17"/>
  <c r="B60" i="17"/>
  <c r="B62" i="17"/>
  <c r="B64" i="17"/>
  <c r="B66" i="17"/>
  <c r="B68" i="17"/>
  <c r="B70" i="17"/>
  <c r="B72" i="17"/>
  <c r="B74" i="17"/>
  <c r="B76" i="17"/>
  <c r="E76" i="17"/>
  <c r="B78" i="17"/>
  <c r="B80" i="17"/>
  <c r="B82" i="17"/>
  <c r="B84" i="17"/>
  <c r="B86" i="17"/>
  <c r="B88" i="17"/>
  <c r="B90" i="17"/>
  <c r="B92" i="17"/>
  <c r="B94" i="17"/>
  <c r="B96" i="17"/>
  <c r="B98" i="17"/>
  <c r="B100" i="17"/>
  <c r="B102" i="17"/>
  <c r="B104" i="17"/>
  <c r="B106" i="17"/>
  <c r="B108" i="17"/>
  <c r="B77" i="17"/>
  <c r="B79" i="17"/>
  <c r="AS19" i="5"/>
  <c r="AP19" i="5"/>
  <c r="AS24" i="5"/>
  <c r="AS25" i="5"/>
  <c r="AP25" i="5"/>
  <c r="AS28" i="5"/>
  <c r="AS29" i="5"/>
  <c r="AP29" i="5"/>
  <c r="AS32" i="5"/>
  <c r="AS33" i="5"/>
  <c r="AP33" i="5"/>
  <c r="AS37" i="5"/>
  <c r="AP37" i="5"/>
  <c r="AS38" i="5"/>
  <c r="AS39" i="5"/>
  <c r="AP39" i="5"/>
  <c r="AS40" i="5"/>
  <c r="AS41" i="5"/>
  <c r="AP41" i="5"/>
  <c r="AS42" i="5"/>
  <c r="AS43" i="5"/>
  <c r="AP43" i="5"/>
  <c r="AP217" i="5"/>
  <c r="AP215" i="5"/>
  <c r="AP213" i="5"/>
  <c r="AP211" i="5"/>
  <c r="AP209" i="5"/>
  <c r="AP207" i="5"/>
  <c r="AP205" i="5"/>
  <c r="AP203" i="5"/>
  <c r="AP201" i="5"/>
  <c r="AP199" i="5"/>
  <c r="AP197" i="5"/>
  <c r="AP195" i="5"/>
  <c r="AP193" i="5"/>
  <c r="AP191" i="5"/>
  <c r="AP189" i="5"/>
  <c r="AP187" i="5"/>
  <c r="AP185" i="5"/>
  <c r="AP183" i="5"/>
  <c r="AP181" i="5"/>
  <c r="AP179" i="5"/>
  <c r="AP177" i="5"/>
  <c r="AP175" i="5"/>
  <c r="AP173" i="5"/>
  <c r="AP171" i="5"/>
  <c r="AP169" i="5"/>
  <c r="AP167" i="5"/>
  <c r="AP165" i="5"/>
  <c r="AP163" i="5"/>
  <c r="AP161" i="5"/>
  <c r="AP159" i="5"/>
  <c r="AP157" i="5"/>
  <c r="AP155" i="5"/>
  <c r="AP153" i="5"/>
  <c r="AP151" i="5"/>
  <c r="AP149" i="5"/>
  <c r="AP147" i="5"/>
  <c r="AP145" i="5"/>
  <c r="AP143" i="5"/>
  <c r="AP141" i="5"/>
  <c r="AP139" i="5"/>
  <c r="AP137" i="5"/>
  <c r="AP135" i="5"/>
  <c r="AP133" i="5"/>
  <c r="AP131" i="5"/>
  <c r="AP129" i="5"/>
  <c r="AP127" i="5"/>
  <c r="AP125" i="5"/>
  <c r="AP123" i="5"/>
  <c r="AP121" i="5"/>
  <c r="AP119" i="5"/>
  <c r="AP117" i="5"/>
  <c r="AP115" i="5"/>
  <c r="AP113" i="5"/>
  <c r="AP111" i="5"/>
  <c r="AP109" i="5"/>
  <c r="AP107" i="5"/>
  <c r="AP105" i="5"/>
  <c r="AP103" i="5"/>
  <c r="AP101" i="5"/>
  <c r="AP99" i="5"/>
  <c r="AP97" i="5"/>
  <c r="AP95" i="5"/>
  <c r="AP93" i="5"/>
  <c r="AP91" i="5"/>
  <c r="AP89" i="5"/>
  <c r="AP87" i="5"/>
  <c r="AP85" i="5"/>
  <c r="AP83" i="5"/>
  <c r="AP81" i="5"/>
  <c r="AP79" i="5"/>
  <c r="AP77" i="5"/>
  <c r="AP75" i="5"/>
  <c r="AP73" i="5"/>
  <c r="AP71" i="5"/>
  <c r="AP216" i="5"/>
  <c r="AP214" i="5"/>
  <c r="AP212" i="5"/>
  <c r="AP210" i="5"/>
  <c r="AP208" i="5"/>
  <c r="AP206" i="5"/>
  <c r="AP204" i="5"/>
  <c r="AP202" i="5"/>
  <c r="AP200" i="5"/>
  <c r="AP198" i="5"/>
  <c r="AP196" i="5"/>
  <c r="AP194" i="5"/>
  <c r="AP192" i="5"/>
  <c r="AP190" i="5"/>
  <c r="AP188" i="5"/>
  <c r="AP186" i="5"/>
  <c r="AP184" i="5"/>
  <c r="AP182" i="5"/>
  <c r="AP180" i="5"/>
  <c r="AP178" i="5"/>
  <c r="AP176" i="5"/>
  <c r="AP174" i="5"/>
  <c r="AP172" i="5"/>
  <c r="AP170" i="5"/>
  <c r="AP168" i="5"/>
  <c r="AP166" i="5"/>
  <c r="AP164" i="5"/>
  <c r="AP162" i="5"/>
  <c r="AP160" i="5"/>
  <c r="AP158" i="5"/>
  <c r="AP156" i="5"/>
  <c r="AP154" i="5"/>
  <c r="AP152" i="5"/>
  <c r="AP150" i="5"/>
  <c r="AP148" i="5"/>
  <c r="AP146" i="5"/>
  <c r="AP144" i="5"/>
  <c r="AP142" i="5"/>
  <c r="AP140" i="5"/>
  <c r="AP138" i="5"/>
  <c r="AP136" i="5"/>
  <c r="AP134" i="5"/>
  <c r="AP132" i="5"/>
  <c r="AP130" i="5"/>
  <c r="AP128" i="5"/>
  <c r="AP126" i="5"/>
  <c r="AP124" i="5"/>
  <c r="AP122" i="5"/>
  <c r="AP120" i="5"/>
  <c r="AP118" i="5"/>
  <c r="AP116" i="5"/>
  <c r="AP114" i="5"/>
  <c r="AP112" i="5"/>
  <c r="AP110" i="5"/>
  <c r="AP108" i="5"/>
  <c r="AP106" i="5"/>
  <c r="AP104" i="5"/>
  <c r="AP102" i="5"/>
  <c r="AP100" i="5"/>
  <c r="AP98" i="5"/>
  <c r="AP96" i="5"/>
  <c r="AP94" i="5"/>
  <c r="AP92" i="5"/>
  <c r="AP90" i="5"/>
  <c r="AP88" i="5"/>
  <c r="AP86" i="5"/>
  <c r="AP84" i="5"/>
  <c r="AP82" i="5"/>
  <c r="AP80" i="5"/>
  <c r="AP78" i="5"/>
  <c r="AS217" i="5"/>
  <c r="AS215" i="5"/>
  <c r="AS213" i="5"/>
  <c r="AS211" i="5"/>
  <c r="AS209" i="5"/>
  <c r="AS207" i="5"/>
  <c r="AS205" i="5"/>
  <c r="AS203" i="5"/>
  <c r="AS201" i="5"/>
  <c r="AS199" i="5"/>
  <c r="AS197" i="5"/>
  <c r="AS195" i="5"/>
  <c r="AS193" i="5"/>
  <c r="AS191" i="5"/>
  <c r="AS189" i="5"/>
  <c r="AS187" i="5"/>
  <c r="AS185" i="5"/>
  <c r="AS183" i="5"/>
  <c r="AS181" i="5"/>
  <c r="AS179" i="5"/>
  <c r="AS177" i="5"/>
  <c r="AS175" i="5"/>
  <c r="AS173" i="5"/>
  <c r="AS171" i="5"/>
  <c r="AS169" i="5"/>
  <c r="AS167" i="5"/>
  <c r="AS165" i="5"/>
  <c r="AS163" i="5"/>
  <c r="AS161" i="5"/>
  <c r="AS159" i="5"/>
  <c r="AS157" i="5"/>
  <c r="AS155" i="5"/>
  <c r="AS153" i="5"/>
  <c r="AS151" i="5"/>
  <c r="AS149" i="5"/>
  <c r="AS147" i="5"/>
  <c r="AS145" i="5"/>
  <c r="AS143" i="5"/>
  <c r="AS141" i="5"/>
  <c r="AS139" i="5"/>
  <c r="AS137" i="5"/>
  <c r="AS135" i="5"/>
  <c r="AS133" i="5"/>
  <c r="AS131" i="5"/>
  <c r="AS129" i="5"/>
  <c r="AS127" i="5"/>
  <c r="AS125" i="5"/>
  <c r="AS123" i="5"/>
  <c r="AS121" i="5"/>
  <c r="AS119" i="5"/>
  <c r="AS117" i="5"/>
  <c r="AS115" i="5"/>
  <c r="AS113" i="5"/>
  <c r="AS111" i="5"/>
  <c r="AS109" i="5"/>
  <c r="AS107" i="5"/>
  <c r="AS105" i="5"/>
  <c r="AS103" i="5"/>
  <c r="AS101" i="5"/>
  <c r="AS99" i="5"/>
  <c r="AS97" i="5"/>
  <c r="AS95" i="5"/>
  <c r="AS93" i="5"/>
  <c r="AS91" i="5"/>
  <c r="AS89" i="5"/>
  <c r="AS87" i="5"/>
  <c r="AS85" i="5"/>
  <c r="AS83" i="5"/>
  <c r="AS81" i="5"/>
  <c r="AS79" i="5"/>
  <c r="AS77" i="5"/>
  <c r="AS75" i="5"/>
  <c r="AS73" i="5"/>
  <c r="AS71" i="5"/>
  <c r="AS216" i="5"/>
  <c r="AS214" i="5"/>
  <c r="AS212" i="5"/>
  <c r="AS210" i="5"/>
  <c r="AS208" i="5"/>
  <c r="AS206" i="5"/>
  <c r="AS204" i="5"/>
  <c r="AS202" i="5"/>
  <c r="AS200" i="5"/>
  <c r="AS198" i="5"/>
  <c r="AS196" i="5"/>
  <c r="AS194" i="5"/>
  <c r="AS192" i="5"/>
  <c r="AS190" i="5"/>
  <c r="AS188" i="5"/>
  <c r="AS186" i="5"/>
  <c r="AS184" i="5"/>
  <c r="AS182" i="5"/>
  <c r="AS180" i="5"/>
  <c r="AS178" i="5"/>
  <c r="AS176" i="5"/>
  <c r="AS174" i="5"/>
  <c r="AS172" i="5"/>
  <c r="AS170" i="5"/>
  <c r="AS168" i="5"/>
  <c r="AS166" i="5"/>
  <c r="AS164" i="5"/>
  <c r="AS162" i="5"/>
  <c r="AS160" i="5"/>
  <c r="AS158" i="5"/>
  <c r="AS156" i="5"/>
  <c r="AS154" i="5"/>
  <c r="AS152" i="5"/>
  <c r="AS150" i="5"/>
  <c r="AS148" i="5"/>
  <c r="AS146" i="5"/>
  <c r="AS144" i="5"/>
  <c r="AS142" i="5"/>
  <c r="AS140" i="5"/>
  <c r="AS138" i="5"/>
  <c r="AS136" i="5"/>
  <c r="AS134" i="5"/>
  <c r="AS132" i="5"/>
  <c r="AS130" i="5"/>
  <c r="AS128" i="5"/>
  <c r="AS126" i="5"/>
  <c r="AS124" i="5"/>
  <c r="AS122" i="5"/>
  <c r="AS120" i="5"/>
  <c r="AS118" i="5"/>
  <c r="AS116" i="5"/>
  <c r="AS114" i="5"/>
  <c r="AS112" i="5"/>
  <c r="AS110" i="5"/>
  <c r="AS108" i="5"/>
  <c r="AS106" i="5"/>
  <c r="AS104" i="5"/>
  <c r="AS102" i="5"/>
  <c r="AS100" i="5"/>
  <c r="AS98" i="5"/>
  <c r="AS96" i="5"/>
  <c r="AS94" i="5"/>
  <c r="AS92" i="5"/>
  <c r="AS90" i="5"/>
  <c r="AS88" i="5"/>
  <c r="AS86" i="5"/>
  <c r="AS84" i="5"/>
  <c r="AS82" i="5"/>
  <c r="AS80" i="5"/>
  <c r="AS78" i="5"/>
  <c r="AS76" i="5"/>
  <c r="AS74" i="5"/>
  <c r="AS72" i="5"/>
  <c r="AP18" i="5"/>
  <c r="AP38" i="5"/>
  <c r="AP42" i="5"/>
  <c r="AP62" i="5"/>
  <c r="AP66" i="5"/>
  <c r="AP70" i="5"/>
  <c r="AP74" i="5"/>
  <c r="AS21" i="5"/>
  <c r="AP21" i="5"/>
  <c r="AS22" i="5"/>
  <c r="AS23" i="5"/>
  <c r="AP23" i="5"/>
  <c r="AS26" i="5"/>
  <c r="AS27" i="5"/>
  <c r="AP27" i="5"/>
  <c r="AS30" i="5"/>
  <c r="AS31" i="5"/>
  <c r="AP31" i="5"/>
  <c r="AS34" i="5"/>
  <c r="AS35" i="5"/>
  <c r="AP35" i="5"/>
  <c r="AS36" i="5"/>
  <c r="AS44" i="5"/>
  <c r="AS45" i="5"/>
  <c r="AP45" i="5"/>
  <c r="AS46" i="5"/>
  <c r="AS47" i="5"/>
  <c r="AP47" i="5"/>
  <c r="AS48" i="5"/>
  <c r="AS49" i="5"/>
  <c r="AP49" i="5"/>
  <c r="AS50" i="5"/>
  <c r="AS51" i="5"/>
  <c r="AP51" i="5"/>
  <c r="AS52" i="5"/>
  <c r="AS53" i="5"/>
  <c r="AP53" i="5"/>
  <c r="AS54" i="5"/>
  <c r="AS55" i="5"/>
  <c r="AP55" i="5"/>
  <c r="AS56" i="5"/>
  <c r="AS57" i="5"/>
  <c r="AP57" i="5"/>
  <c r="AS58" i="5"/>
  <c r="AS59" i="5"/>
  <c r="AP59" i="5"/>
  <c r="AS60" i="5"/>
  <c r="AP20" i="5"/>
  <c r="AP24" i="5"/>
  <c r="AP28" i="5"/>
  <c r="AP32" i="5"/>
  <c r="AP36" i="5"/>
  <c r="AP40" i="5"/>
  <c r="AP44" i="5"/>
  <c r="AP48" i="5"/>
  <c r="AP52" i="5"/>
  <c r="AP56" i="5"/>
  <c r="AP60" i="5"/>
  <c r="AP64" i="5"/>
  <c r="AP68" i="5"/>
  <c r="AP72" i="5"/>
  <c r="AP76" i="5"/>
  <c r="AS61" i="5"/>
  <c r="AS62" i="5"/>
  <c r="AS63" i="5"/>
  <c r="AS64" i="5"/>
  <c r="AS65" i="5"/>
  <c r="AS66" i="5"/>
  <c r="AS67" i="5"/>
  <c r="AS68" i="5"/>
  <c r="AS69" i="5"/>
  <c r="AS70" i="5"/>
  <c r="AP61" i="5"/>
  <c r="AP63" i="5"/>
  <c r="AP65" i="5"/>
  <c r="AP67" i="5"/>
  <c r="AP69" i="5"/>
  <c r="K55" i="28" l="1"/>
  <c r="D55" i="28"/>
  <c r="D53" i="28"/>
  <c r="G51" i="28"/>
  <c r="K51" i="28"/>
  <c r="E55" i="28"/>
  <c r="F55" i="28" s="1"/>
  <c r="P51" i="28"/>
  <c r="Q53" i="28"/>
  <c r="R53" i="28" s="1"/>
  <c r="K53" i="28"/>
  <c r="H55" i="28"/>
  <c r="Q51" i="28"/>
  <c r="R51" i="28" s="1"/>
  <c r="G55" i="28"/>
  <c r="E53" i="28"/>
  <c r="F53" i="28" s="1"/>
  <c r="Q55" i="28"/>
  <c r="R55" i="28" s="1"/>
  <c r="G53" i="28"/>
  <c r="D51" i="28"/>
  <c r="M51" i="28"/>
  <c r="P53" i="28"/>
  <c r="N53" i="28"/>
  <c r="O53" i="28" s="1"/>
  <c r="J51" i="28"/>
  <c r="N51" i="28"/>
  <c r="O51" i="28" s="1"/>
  <c r="J55" i="28"/>
  <c r="N55" i="28"/>
  <c r="O55" i="28" s="1"/>
  <c r="J53" i="28"/>
  <c r="M55" i="28"/>
  <c r="H53" i="28"/>
  <c r="E51" i="28"/>
  <c r="F51" i="28" s="1"/>
  <c r="M53" i="28"/>
  <c r="H51" i="28"/>
  <c r="P55" i="28"/>
  <c r="E46" i="28"/>
  <c r="F46" i="28" s="1"/>
  <c r="E30" i="28"/>
  <c r="F30" i="28" s="1"/>
  <c r="D34" i="28"/>
  <c r="E41" i="28"/>
  <c r="F41" i="28" s="1"/>
  <c r="E49" i="28"/>
  <c r="F49" i="28" s="1"/>
  <c r="E22" i="28"/>
  <c r="E37" i="28"/>
  <c r="F37" i="28" s="1"/>
  <c r="D41" i="28"/>
  <c r="D37" i="28"/>
  <c r="D33" i="28"/>
  <c r="D29" i="28"/>
  <c r="E29" i="28"/>
  <c r="F29" i="28" s="1"/>
  <c r="E33" i="28"/>
  <c r="F33" i="28" s="1"/>
  <c r="D50" i="28"/>
  <c r="D44" i="28"/>
  <c r="D40" i="28"/>
  <c r="D32" i="28"/>
  <c r="E32" i="28"/>
  <c r="F32" i="28" s="1"/>
  <c r="E40" i="28"/>
  <c r="F40" i="28" s="1"/>
  <c r="E44" i="28"/>
  <c r="F44" i="28" s="1"/>
  <c r="E50" i="28"/>
  <c r="F50" i="28" s="1"/>
  <c r="E34" i="28"/>
  <c r="F34" i="28" s="1"/>
  <c r="D22" i="28"/>
  <c r="D30" i="28"/>
  <c r="D46" i="28"/>
  <c r="D49" i="28"/>
  <c r="L53" i="28" l="1"/>
  <c r="L51" i="28"/>
  <c r="L55" i="28"/>
  <c r="I51" i="28"/>
  <c r="I55" i="28"/>
  <c r="I53" i="28"/>
  <c r="B20" i="28"/>
  <c r="B18" i="28"/>
  <c r="B17" i="28"/>
  <c r="E19" i="28" l="1"/>
  <c r="D19" i="28"/>
  <c r="E18" i="28"/>
  <c r="D18" i="28"/>
  <c r="A58" i="17"/>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C56" i="17"/>
  <c r="D56" i="17" s="1"/>
  <c r="E56" i="17" s="1"/>
  <c r="F56" i="17" s="1"/>
  <c r="G56" i="17" s="1"/>
  <c r="H56" i="17" s="1"/>
  <c r="I56" i="17" s="1"/>
  <c r="J56" i="17" s="1"/>
  <c r="K56" i="17" s="1"/>
  <c r="L56" i="17" s="1"/>
  <c r="M56" i="17" s="1"/>
  <c r="N56" i="17" s="1"/>
  <c r="O56" i="17" s="1"/>
  <c r="P56" i="17" s="1"/>
  <c r="Q56" i="17" s="1"/>
  <c r="R56" i="17" s="1"/>
  <c r="S56" i="17" s="1"/>
  <c r="T56" i="17" s="1"/>
  <c r="U56" i="17" s="1"/>
  <c r="V56" i="17" s="1"/>
  <c r="W56" i="17" s="1"/>
  <c r="X56" i="17" s="1"/>
  <c r="Y56" i="17" s="1"/>
  <c r="Z56" i="17" s="1"/>
  <c r="B10" i="17"/>
  <c r="B11" i="17" s="1"/>
  <c r="B12" i="17" s="1"/>
  <c r="B13" i="17" s="1"/>
  <c r="B14" i="17" s="1"/>
  <c r="B15" i="17" s="1"/>
  <c r="B16" i="17" s="1"/>
  <c r="B17" i="17" s="1"/>
  <c r="B18" i="17" s="1"/>
  <c r="B19" i="17" s="1"/>
  <c r="B20" i="17" s="1"/>
  <c r="B21" i="17" s="1"/>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D8" i="17" l="1"/>
  <c r="G22" i="28"/>
  <c r="P22" i="28"/>
  <c r="H22" i="28"/>
  <c r="M22" i="28"/>
  <c r="N18" i="28"/>
  <c r="O18" i="28" s="1"/>
  <c r="K18" i="28"/>
  <c r="H18" i="28"/>
  <c r="M18" i="28"/>
  <c r="G19" i="28"/>
  <c r="P19" i="28"/>
  <c r="H19" i="28"/>
  <c r="M19" i="28"/>
  <c r="P50" i="28"/>
  <c r="M50" i="28"/>
  <c r="K50" i="28"/>
  <c r="H50" i="28"/>
  <c r="P49" i="28"/>
  <c r="N49" i="28"/>
  <c r="O49" i="28" s="1"/>
  <c r="K49" i="28"/>
  <c r="G49" i="28"/>
  <c r="P46" i="28"/>
  <c r="M46" i="28"/>
  <c r="K46" i="28"/>
  <c r="H46" i="28"/>
  <c r="Q50" i="28"/>
  <c r="R50" i="28" s="1"/>
  <c r="N50" i="28"/>
  <c r="O50" i="28" s="1"/>
  <c r="J50" i="28"/>
  <c r="G50" i="28"/>
  <c r="Q49" i="28"/>
  <c r="R49" i="28" s="1"/>
  <c r="M49" i="28"/>
  <c r="J49" i="28"/>
  <c r="H49" i="28"/>
  <c r="Q46" i="28"/>
  <c r="R46" i="28" s="1"/>
  <c r="N46" i="28"/>
  <c r="O46" i="28" s="1"/>
  <c r="J46" i="28"/>
  <c r="G46" i="28"/>
  <c r="Q44" i="28"/>
  <c r="R44" i="28" s="1"/>
  <c r="N44" i="28"/>
  <c r="O44" i="28" s="1"/>
  <c r="J44" i="28"/>
  <c r="G44" i="28"/>
  <c r="Q41" i="28"/>
  <c r="R41" i="28" s="1"/>
  <c r="M41" i="28"/>
  <c r="J41" i="28"/>
  <c r="H41" i="28"/>
  <c r="Q40" i="28"/>
  <c r="R40" i="28" s="1"/>
  <c r="N40" i="28"/>
  <c r="O40" i="28" s="1"/>
  <c r="J40" i="28"/>
  <c r="G40" i="28"/>
  <c r="P37" i="28"/>
  <c r="M37" i="28"/>
  <c r="K37" i="28"/>
  <c r="H37" i="28"/>
  <c r="P34" i="28"/>
  <c r="M34" i="28"/>
  <c r="K34" i="28"/>
  <c r="H34" i="28"/>
  <c r="P33" i="28"/>
  <c r="N33" i="28"/>
  <c r="O33" i="28" s="1"/>
  <c r="K33" i="28"/>
  <c r="G33" i="28"/>
  <c r="P32" i="28"/>
  <c r="M32" i="28"/>
  <c r="K32" i="28"/>
  <c r="H32" i="28"/>
  <c r="P30" i="28"/>
  <c r="M30" i="28"/>
  <c r="K30" i="28"/>
  <c r="H30" i="28"/>
  <c r="P29" i="28"/>
  <c r="N29" i="28"/>
  <c r="O29" i="28" s="1"/>
  <c r="K29" i="28"/>
  <c r="G29" i="28"/>
  <c r="P44" i="28"/>
  <c r="M44" i="28"/>
  <c r="K44" i="28"/>
  <c r="H44" i="28"/>
  <c r="P41" i="28"/>
  <c r="N41" i="28"/>
  <c r="O41" i="28" s="1"/>
  <c r="K41" i="28"/>
  <c r="G41" i="28"/>
  <c r="P40" i="28"/>
  <c r="M40" i="28"/>
  <c r="K40" i="28"/>
  <c r="H40" i="28"/>
  <c r="Q37" i="28"/>
  <c r="R37" i="28" s="1"/>
  <c r="N37" i="28"/>
  <c r="O37" i="28" s="1"/>
  <c r="J37" i="28"/>
  <c r="G37" i="28"/>
  <c r="Q34" i="28"/>
  <c r="R34" i="28" s="1"/>
  <c r="N34" i="28"/>
  <c r="O34" i="28" s="1"/>
  <c r="J34" i="28"/>
  <c r="G34" i="28"/>
  <c r="Q33" i="28"/>
  <c r="R33" i="28" s="1"/>
  <c r="M33" i="28"/>
  <c r="J33" i="28"/>
  <c r="H33" i="28"/>
  <c r="Q32" i="28"/>
  <c r="R32" i="28" s="1"/>
  <c r="N32" i="28"/>
  <c r="O32" i="28" s="1"/>
  <c r="J32" i="28"/>
  <c r="G32" i="28"/>
  <c r="Q30" i="28"/>
  <c r="R30" i="28" s="1"/>
  <c r="N30" i="28"/>
  <c r="O30" i="28" s="1"/>
  <c r="J30" i="28"/>
  <c r="G30" i="28"/>
  <c r="Q29" i="28"/>
  <c r="R29" i="28" s="1"/>
  <c r="M29" i="28"/>
  <c r="J29" i="28"/>
  <c r="H29" i="28"/>
  <c r="K22" i="28"/>
  <c r="N22" i="28"/>
  <c r="O22" i="28" s="1"/>
  <c r="J22" i="28"/>
  <c r="Q22" i="28"/>
  <c r="R22" i="28" s="1"/>
  <c r="G18" i="28"/>
  <c r="P18" i="28"/>
  <c r="J18" i="28"/>
  <c r="Q18" i="28"/>
  <c r="R18" i="28" s="1"/>
  <c r="K19" i="28"/>
  <c r="N19" i="28"/>
  <c r="O19" i="28" s="1"/>
  <c r="J19" i="28"/>
  <c r="Q19" i="28"/>
  <c r="R19" i="28" s="1"/>
  <c r="L40" i="28" l="1"/>
  <c r="L41" i="28"/>
  <c r="L44" i="28"/>
  <c r="L29" i="28"/>
  <c r="L30" i="28"/>
  <c r="L32" i="28"/>
  <c r="L33" i="28"/>
  <c r="L34" i="28"/>
  <c r="L37" i="28"/>
  <c r="L46" i="28"/>
  <c r="L49" i="28"/>
  <c r="L50" i="28"/>
  <c r="L18" i="28"/>
  <c r="L19" i="28"/>
  <c r="L22" i="28"/>
  <c r="E8" i="17"/>
  <c r="I40" i="28"/>
  <c r="I44" i="28"/>
  <c r="I46" i="28"/>
  <c r="I50" i="28"/>
  <c r="I29" i="28"/>
  <c r="I33" i="28"/>
  <c r="I30" i="28"/>
  <c r="I32" i="28"/>
  <c r="I34" i="28"/>
  <c r="I37" i="28"/>
  <c r="I41" i="28"/>
  <c r="I49" i="28"/>
  <c r="I19" i="28"/>
  <c r="I18" i="28"/>
  <c r="I22" i="28"/>
  <c r="F8" i="17" l="1"/>
  <c r="G8" i="17" l="1"/>
  <c r="H8" i="17" l="1"/>
  <c r="C16" i="28"/>
  <c r="C17" i="28" s="1"/>
  <c r="C18" i="28" s="1"/>
  <c r="C19" i="28" s="1"/>
  <c r="C20" i="28" s="1"/>
  <c r="C21" i="28" s="1"/>
  <c r="C22" i="28" s="1"/>
  <c r="C23" i="28" s="1"/>
  <c r="C24" i="28" s="1"/>
  <c r="C25" i="28" s="1"/>
  <c r="C26" i="28" s="1"/>
  <c r="C27" i="28" s="1"/>
  <c r="C28" i="28" s="1"/>
  <c r="C29" i="28" s="1"/>
  <c r="C30" i="28" s="1"/>
  <c r="C31" i="28" s="1"/>
  <c r="C32" i="28" s="1"/>
  <c r="C33" i="28" s="1"/>
  <c r="C34" i="28" s="1"/>
  <c r="C35" i="28" s="1"/>
  <c r="C36" i="28" s="1"/>
  <c r="C37" i="28" s="1"/>
  <c r="C38" i="28" s="1"/>
  <c r="C39" i="28" s="1"/>
  <c r="C40" i="28" s="1"/>
  <c r="C41" i="28" s="1"/>
  <c r="C42" i="28" s="1"/>
  <c r="C43" i="28" s="1"/>
  <c r="C44" i="28" s="1"/>
  <c r="C45" i="28" s="1"/>
  <c r="C46" i="28" s="1"/>
  <c r="C47" i="28" s="1"/>
  <c r="C48" i="28" s="1"/>
  <c r="C49" i="28" s="1"/>
  <c r="C50" i="28" s="1"/>
  <c r="C51" i="28" s="1"/>
  <c r="C52" i="28" s="1"/>
  <c r="C53" i="28" s="1"/>
  <c r="C54" i="28" s="1"/>
  <c r="C55" i="28" s="1"/>
  <c r="C56" i="28" s="1"/>
  <c r="C57" i="28" s="1"/>
  <c r="C58" i="28" s="1"/>
  <c r="E6" i="28"/>
  <c r="F6" i="28" s="1"/>
  <c r="G6" i="28" s="1"/>
  <c r="H6" i="28" s="1"/>
  <c r="I6" i="28" s="1"/>
  <c r="J6" i="28" s="1"/>
  <c r="K6" i="28" s="1"/>
  <c r="L6" i="28" s="1"/>
  <c r="M6" i="28" s="1"/>
  <c r="N6" i="28" s="1"/>
  <c r="O6" i="28" s="1"/>
  <c r="P6" i="28" s="1"/>
  <c r="Q6" i="28" s="1"/>
  <c r="R6" i="28" s="1"/>
  <c r="I8" i="17" l="1"/>
  <c r="Q6" i="25"/>
  <c r="R6" i="25" s="1"/>
  <c r="S6" i="25" s="1"/>
  <c r="T6" i="25" s="1"/>
  <c r="U6" i="25" s="1"/>
  <c r="V6" i="25" s="1"/>
  <c r="W6" i="25" s="1"/>
  <c r="Z6" i="25" s="1"/>
  <c r="AA6" i="25" s="1"/>
  <c r="AB6" i="25" s="1"/>
  <c r="AC6" i="25" s="1"/>
  <c r="AD6" i="25" s="1"/>
  <c r="AE6" i="25" s="1"/>
  <c r="C6" i="25"/>
  <c r="D6" i="25" s="1"/>
  <c r="E6" i="25" s="1"/>
  <c r="F6" i="25" s="1"/>
  <c r="G6" i="25" s="1"/>
  <c r="H6" i="25" s="1"/>
  <c r="I6" i="25" s="1"/>
  <c r="J6" i="25" s="1"/>
  <c r="K6" i="25" s="1"/>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A204" i="25" s="1"/>
  <c r="A205" i="25" s="1"/>
  <c r="A206" i="25" s="1"/>
  <c r="A207" i="25" s="1"/>
  <c r="A208" i="25" s="1"/>
  <c r="A209" i="25" s="1"/>
  <c r="A210" i="25" s="1"/>
  <c r="A211" i="25" s="1"/>
  <c r="A212" i="25" s="1"/>
  <c r="A213" i="25" s="1"/>
  <c r="A214" i="25" s="1"/>
  <c r="A215" i="25" s="1"/>
  <c r="A216" i="25" s="1"/>
  <c r="A217" i="25" s="1"/>
  <c r="A218" i="25" s="1"/>
  <c r="A219" i="25" s="1"/>
  <c r="A220" i="25" s="1"/>
  <c r="A221" i="25" s="1"/>
  <c r="A222" i="25" s="1"/>
  <c r="A223" i="25" s="1"/>
  <c r="A23" i="5"/>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B18"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V2" i="7"/>
  <c r="A2" i="7"/>
  <c r="A1" i="7"/>
  <c r="D24" i="32"/>
  <c r="G2" i="10"/>
  <c r="A2" i="10"/>
  <c r="A1" i="10"/>
  <c r="A2" i="28"/>
  <c r="A1" i="17"/>
  <c r="R2" i="28"/>
  <c r="E2" i="17"/>
  <c r="A2" i="17"/>
  <c r="G2" i="25"/>
  <c r="A2" i="25"/>
  <c r="A1" i="25"/>
  <c r="H2" i="5"/>
  <c r="B12" i="7"/>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A2" i="5"/>
  <c r="A1" i="5"/>
  <c r="D23" i="32"/>
  <c r="D22" i="32"/>
  <c r="D21" i="32"/>
  <c r="D20" i="32"/>
  <c r="D19" i="32"/>
  <c r="D18" i="32"/>
  <c r="V1" i="7"/>
  <c r="G1" i="10"/>
  <c r="E1" i="17"/>
  <c r="G1" i="25"/>
  <c r="H1" i="5"/>
  <c r="A19" i="28" l="1"/>
  <c r="A33" i="28"/>
  <c r="A54" i="28"/>
  <c r="A27" i="28"/>
  <c r="A58" i="28"/>
  <c r="A34" i="28"/>
  <c r="A30" i="28"/>
  <c r="A55" i="28"/>
  <c r="A35" i="28"/>
  <c r="A32" i="28"/>
  <c r="A28" i="28"/>
  <c r="A56" i="28"/>
  <c r="A29" i="28"/>
  <c r="A31" i="28"/>
  <c r="A57" i="28"/>
  <c r="J8" i="17"/>
  <c r="N6" i="25"/>
  <c r="O6" i="25" s="1"/>
  <c r="L6" i="25"/>
  <c r="M6" i="25" s="1"/>
  <c r="I33" i="5"/>
  <c r="I70" i="5"/>
  <c r="I31" i="5"/>
  <c r="I37" i="5"/>
  <c r="I45" i="5"/>
  <c r="I53" i="5"/>
  <c r="I61" i="5"/>
  <c r="I27" i="5"/>
  <c r="I24" i="5"/>
  <c r="I28" i="5"/>
  <c r="I36" i="5"/>
  <c r="I40" i="5"/>
  <c r="I44" i="5"/>
  <c r="I48" i="5"/>
  <c r="I52" i="5"/>
  <c r="I56" i="5"/>
  <c r="I60" i="5"/>
  <c r="I64" i="5"/>
  <c r="I30" i="5"/>
  <c r="I38" i="5"/>
  <c r="I46" i="5"/>
  <c r="I54" i="5"/>
  <c r="I62" i="5"/>
  <c r="I67" i="5"/>
  <c r="I69" i="5"/>
  <c r="I19" i="5"/>
  <c r="I23" i="5"/>
  <c r="I35" i="5"/>
  <c r="I41" i="5"/>
  <c r="I49" i="5"/>
  <c r="I57" i="5"/>
  <c r="I65" i="5"/>
  <c r="I20" i="5"/>
  <c r="I26" i="5"/>
  <c r="I32" i="5"/>
  <c r="I39" i="5"/>
  <c r="I43" i="5"/>
  <c r="I47" i="5"/>
  <c r="I51" i="5"/>
  <c r="I55" i="5"/>
  <c r="I59" i="5"/>
  <c r="I63" i="5"/>
  <c r="I29" i="5"/>
  <c r="I34" i="5"/>
  <c r="I42" i="5"/>
  <c r="I50" i="5"/>
  <c r="I58" i="5"/>
  <c r="I66" i="5"/>
  <c r="I68" i="5"/>
  <c r="I25" i="5"/>
  <c r="S17" i="5"/>
  <c r="X17" i="5" s="1"/>
  <c r="Y17" i="5" s="1"/>
  <c r="Z17" i="5" s="1"/>
  <c r="AA17" i="5" s="1"/>
  <c r="AB17" i="5" s="1"/>
  <c r="AC17" i="5" s="1"/>
  <c r="AD17" i="5" s="1"/>
  <c r="AF17" i="5" s="1"/>
  <c r="B7" i="25"/>
  <c r="I18" i="5"/>
  <c r="AH17" i="5" l="1"/>
  <c r="AI17" i="5" s="1"/>
  <c r="AJ17" i="5" s="1"/>
  <c r="AK17" i="5" s="1"/>
  <c r="AL17" i="5" s="1"/>
  <c r="AM17" i="5" s="1"/>
  <c r="AN17" i="5" s="1"/>
  <c r="AP17" i="5" s="1"/>
  <c r="AQ17" i="5" s="1"/>
  <c r="AR17" i="5" s="1"/>
  <c r="AS17" i="5" s="1"/>
  <c r="AT17" i="5" s="1"/>
  <c r="AU17" i="5" s="1"/>
  <c r="AV17" i="5" s="1"/>
  <c r="M63" i="17"/>
  <c r="H54" i="28" s="1"/>
  <c r="K8" i="17"/>
  <c r="U108" i="17"/>
  <c r="V108" i="17"/>
  <c r="Y58" i="17"/>
  <c r="Z58" i="17"/>
  <c r="N254" i="17"/>
  <c r="M254" i="17"/>
  <c r="N250" i="17"/>
  <c r="M250" i="17"/>
  <c r="N246" i="17"/>
  <c r="M246" i="17"/>
  <c r="Q242" i="17"/>
  <c r="R242" i="17"/>
  <c r="Q238" i="17"/>
  <c r="R238" i="17"/>
  <c r="Q234" i="17"/>
  <c r="R234" i="17"/>
  <c r="Q230" i="17"/>
  <c r="R230" i="17"/>
  <c r="Q226" i="17"/>
  <c r="R226" i="17"/>
  <c r="Q222" i="17"/>
  <c r="R222" i="17"/>
  <c r="Q218" i="17"/>
  <c r="R218" i="17"/>
  <c r="Q214" i="17"/>
  <c r="R214" i="17"/>
  <c r="Q210" i="17"/>
  <c r="R210" i="17"/>
  <c r="Q206" i="17"/>
  <c r="R206" i="17"/>
  <c r="Q202" i="17"/>
  <c r="R202" i="17"/>
  <c r="Q198" i="17"/>
  <c r="R198" i="17"/>
  <c r="Q194" i="17"/>
  <c r="R194" i="17"/>
  <c r="Q190" i="17"/>
  <c r="R190" i="17"/>
  <c r="Q186" i="17"/>
  <c r="R186" i="17"/>
  <c r="Q182" i="17"/>
  <c r="R182" i="17"/>
  <c r="Q178" i="17"/>
  <c r="R178" i="17"/>
  <c r="Q174" i="17"/>
  <c r="R174" i="17"/>
  <c r="Q170" i="17"/>
  <c r="R170" i="17"/>
  <c r="Q166" i="17"/>
  <c r="R166" i="17"/>
  <c r="Y162" i="17"/>
  <c r="Z162" i="17"/>
  <c r="Y154" i="17"/>
  <c r="Z154" i="17"/>
  <c r="Y146" i="17"/>
  <c r="Z146" i="17"/>
  <c r="Y138" i="17"/>
  <c r="Z138" i="17"/>
  <c r="Y130" i="17"/>
  <c r="Z130" i="17"/>
  <c r="Y122" i="17"/>
  <c r="Z122" i="17"/>
  <c r="Y114" i="17"/>
  <c r="Z114" i="17"/>
  <c r="U251" i="17"/>
  <c r="V251" i="17"/>
  <c r="Y243" i="17"/>
  <c r="Z243" i="17"/>
  <c r="Y235" i="17"/>
  <c r="Z235" i="17"/>
  <c r="Y227" i="17"/>
  <c r="Z227" i="17"/>
  <c r="Y219" i="17"/>
  <c r="Z219" i="17"/>
  <c r="Y211" i="17"/>
  <c r="Z211" i="17"/>
  <c r="Y203" i="17"/>
  <c r="Z203" i="17"/>
  <c r="Y195" i="17"/>
  <c r="Z195" i="17"/>
  <c r="Y187" i="17"/>
  <c r="Z187" i="17"/>
  <c r="Y179" i="17"/>
  <c r="Z179" i="17"/>
  <c r="Y171" i="17"/>
  <c r="Z171" i="17"/>
  <c r="Y163" i="17"/>
  <c r="Z163" i="17"/>
  <c r="Y155" i="17"/>
  <c r="Z155" i="17"/>
  <c r="Y147" i="17"/>
  <c r="Z147" i="17"/>
  <c r="Y139" i="17"/>
  <c r="Z139" i="17"/>
  <c r="Y131" i="17"/>
  <c r="Z131" i="17"/>
  <c r="U123" i="17"/>
  <c r="V123" i="17"/>
  <c r="U115" i="17"/>
  <c r="V115" i="17"/>
  <c r="Q108" i="17"/>
  <c r="R108" i="17"/>
  <c r="U58" i="17"/>
  <c r="V58" i="17"/>
  <c r="Q254" i="17"/>
  <c r="R254" i="17"/>
  <c r="Q250" i="17"/>
  <c r="R250" i="17"/>
  <c r="Q246" i="17"/>
  <c r="R246" i="17"/>
  <c r="N242" i="17"/>
  <c r="M242" i="17"/>
  <c r="N238" i="17"/>
  <c r="M238" i="17"/>
  <c r="N234" i="17"/>
  <c r="M234" i="17"/>
  <c r="N230" i="17"/>
  <c r="M230" i="17"/>
  <c r="N226" i="17"/>
  <c r="M226" i="17"/>
  <c r="N222" i="17"/>
  <c r="M222" i="17"/>
  <c r="N218" i="17"/>
  <c r="M218" i="17"/>
  <c r="N214" i="17"/>
  <c r="M214" i="17"/>
  <c r="N210" i="17"/>
  <c r="M210" i="17"/>
  <c r="N206" i="17"/>
  <c r="M206" i="17"/>
  <c r="N202" i="17"/>
  <c r="M202" i="17"/>
  <c r="M198" i="17"/>
  <c r="N198" i="17"/>
  <c r="M194" i="17"/>
  <c r="N194" i="17"/>
  <c r="M190" i="17"/>
  <c r="N190" i="17"/>
  <c r="M186" i="17"/>
  <c r="N186" i="17"/>
  <c r="M182" i="17"/>
  <c r="N182" i="17"/>
  <c r="M178" i="17"/>
  <c r="N178" i="17"/>
  <c r="M174" i="17"/>
  <c r="N174" i="17"/>
  <c r="M170" i="17"/>
  <c r="N170" i="17"/>
  <c r="M166" i="17"/>
  <c r="N166" i="17"/>
  <c r="Y160" i="17"/>
  <c r="Z160" i="17"/>
  <c r="Y152" i="17"/>
  <c r="Z152" i="17"/>
  <c r="Y144" i="17"/>
  <c r="Z144" i="17"/>
  <c r="Y136" i="17"/>
  <c r="Z136" i="17"/>
  <c r="Y128" i="17"/>
  <c r="Z128" i="17"/>
  <c r="U120" i="17"/>
  <c r="V120" i="17"/>
  <c r="U112" i="17"/>
  <c r="V112" i="17"/>
  <c r="U253" i="17"/>
  <c r="V253" i="17"/>
  <c r="Y245" i="17"/>
  <c r="Z245" i="17"/>
  <c r="Y237" i="17"/>
  <c r="Z237" i="17"/>
  <c r="Y229" i="17"/>
  <c r="Z229" i="17"/>
  <c r="Y221" i="17"/>
  <c r="Z221" i="17"/>
  <c r="Y213" i="17"/>
  <c r="Z213" i="17"/>
  <c r="Y205" i="17"/>
  <c r="Z205" i="17"/>
  <c r="Y197" i="17"/>
  <c r="Z197" i="17"/>
  <c r="Y189" i="17"/>
  <c r="Z189" i="17"/>
  <c r="Y181" i="17"/>
  <c r="Z181" i="17"/>
  <c r="Y173" i="17"/>
  <c r="Z173" i="17"/>
  <c r="Y165" i="17"/>
  <c r="Z165" i="17"/>
  <c r="Y157" i="17"/>
  <c r="Z157" i="17"/>
  <c r="Y149" i="17"/>
  <c r="Z149" i="17"/>
  <c r="Y141" i="17"/>
  <c r="Z141" i="17"/>
  <c r="Y133" i="17"/>
  <c r="Z133" i="17"/>
  <c r="Y125" i="17"/>
  <c r="Z125" i="17"/>
  <c r="Y117" i="17"/>
  <c r="Z117" i="17"/>
  <c r="Q109" i="17"/>
  <c r="R109" i="17"/>
  <c r="M108" i="17"/>
  <c r="N108" i="17"/>
  <c r="Q58" i="17"/>
  <c r="R58" i="17"/>
  <c r="Y256" i="17"/>
  <c r="Z256" i="17"/>
  <c r="Y254" i="17"/>
  <c r="Z254" i="17"/>
  <c r="Y252" i="17"/>
  <c r="Z252" i="17"/>
  <c r="Y250" i="17"/>
  <c r="Z250" i="17"/>
  <c r="Y248" i="17"/>
  <c r="Z248" i="17"/>
  <c r="Y246" i="17"/>
  <c r="Z246" i="17"/>
  <c r="U244" i="17"/>
  <c r="V244" i="17"/>
  <c r="U242" i="17"/>
  <c r="V242" i="17"/>
  <c r="U240" i="17"/>
  <c r="V240" i="17"/>
  <c r="U238" i="17"/>
  <c r="V238" i="17"/>
  <c r="U236" i="17"/>
  <c r="V236" i="17"/>
  <c r="U234" i="17"/>
  <c r="V234" i="17"/>
  <c r="U232" i="17"/>
  <c r="V232" i="17"/>
  <c r="U230" i="17"/>
  <c r="V230" i="17"/>
  <c r="U228" i="17"/>
  <c r="V228" i="17"/>
  <c r="U226" i="17"/>
  <c r="V226" i="17"/>
  <c r="U224" i="17"/>
  <c r="V224" i="17"/>
  <c r="U222" i="17"/>
  <c r="V222" i="17"/>
  <c r="U220" i="17"/>
  <c r="V220" i="17"/>
  <c r="U218" i="17"/>
  <c r="V218" i="17"/>
  <c r="U216" i="17"/>
  <c r="V216" i="17"/>
  <c r="U214" i="17"/>
  <c r="V214" i="17"/>
  <c r="U212" i="17"/>
  <c r="V212" i="17"/>
  <c r="U210" i="17"/>
  <c r="V210" i="17"/>
  <c r="U208" i="17"/>
  <c r="V208" i="17"/>
  <c r="U206" i="17"/>
  <c r="V206" i="17"/>
  <c r="U204" i="17"/>
  <c r="V204" i="17"/>
  <c r="U202" i="17"/>
  <c r="V202" i="17"/>
  <c r="V200" i="17"/>
  <c r="U200" i="17"/>
  <c r="U198" i="17"/>
  <c r="V198" i="17"/>
  <c r="V196" i="17"/>
  <c r="U196" i="17"/>
  <c r="U194" i="17"/>
  <c r="V194" i="17"/>
  <c r="U192" i="17"/>
  <c r="V192" i="17"/>
  <c r="U190" i="17"/>
  <c r="V190" i="17"/>
  <c r="U188" i="17"/>
  <c r="V188" i="17"/>
  <c r="U186" i="17"/>
  <c r="V186" i="17"/>
  <c r="U184" i="17"/>
  <c r="V184" i="17"/>
  <c r="U182" i="17"/>
  <c r="V182" i="17"/>
  <c r="U180" i="17"/>
  <c r="V180" i="17"/>
  <c r="U178" i="17"/>
  <c r="V178" i="17"/>
  <c r="U176" i="17"/>
  <c r="V176" i="17"/>
  <c r="U174" i="17"/>
  <c r="V174" i="17"/>
  <c r="U172" i="17"/>
  <c r="V172" i="17"/>
  <c r="U170" i="17"/>
  <c r="V170" i="17"/>
  <c r="U168" i="17"/>
  <c r="V168" i="17"/>
  <c r="U166" i="17"/>
  <c r="V166" i="17"/>
  <c r="U164" i="17"/>
  <c r="V164" i="17"/>
  <c r="U160" i="17"/>
  <c r="V160" i="17"/>
  <c r="U156" i="17"/>
  <c r="V156" i="17"/>
  <c r="U152" i="17"/>
  <c r="V152" i="17"/>
  <c r="U148" i="17"/>
  <c r="V148" i="17"/>
  <c r="U144" i="17"/>
  <c r="V144" i="17"/>
  <c r="U140" i="17"/>
  <c r="V140" i="17"/>
  <c r="U136" i="17"/>
  <c r="V136" i="17"/>
  <c r="U132" i="17"/>
  <c r="V132" i="17"/>
  <c r="U128" i="17"/>
  <c r="V128" i="17"/>
  <c r="Y124" i="17"/>
  <c r="Z124" i="17"/>
  <c r="Y120" i="17"/>
  <c r="Z120" i="17"/>
  <c r="Y116" i="17"/>
  <c r="Z116" i="17"/>
  <c r="Y112" i="17"/>
  <c r="Z112" i="17"/>
  <c r="Y255" i="17"/>
  <c r="Z255" i="17"/>
  <c r="Y251" i="17"/>
  <c r="Z251" i="17"/>
  <c r="Y247" i="17"/>
  <c r="Z247" i="17"/>
  <c r="U243" i="17"/>
  <c r="V243" i="17"/>
  <c r="U239" i="17"/>
  <c r="V239" i="17"/>
  <c r="U235" i="17"/>
  <c r="V235" i="17"/>
  <c r="U231" i="17"/>
  <c r="V231" i="17"/>
  <c r="U227" i="17"/>
  <c r="V227" i="17"/>
  <c r="U223" i="17"/>
  <c r="V223" i="17"/>
  <c r="U219" i="17"/>
  <c r="V219" i="17"/>
  <c r="U215" i="17"/>
  <c r="V215" i="17"/>
  <c r="U211" i="17"/>
  <c r="V211" i="17"/>
  <c r="U207" i="17"/>
  <c r="V207" i="17"/>
  <c r="U203" i="17"/>
  <c r="V203" i="17"/>
  <c r="V199" i="17"/>
  <c r="U199" i="17"/>
  <c r="U195" i="17"/>
  <c r="V195" i="17"/>
  <c r="U191" i="17"/>
  <c r="V191" i="17"/>
  <c r="U187" i="17"/>
  <c r="V187" i="17"/>
  <c r="U183" i="17"/>
  <c r="V183" i="17"/>
  <c r="U179" i="17"/>
  <c r="V179" i="17"/>
  <c r="U175" i="17"/>
  <c r="V175" i="17"/>
  <c r="U171" i="17"/>
  <c r="V171" i="17"/>
  <c r="U167" i="17"/>
  <c r="V167" i="17"/>
  <c r="U163" i="17"/>
  <c r="V163" i="17"/>
  <c r="U159" i="17"/>
  <c r="V159" i="17"/>
  <c r="U155" i="17"/>
  <c r="V155" i="17"/>
  <c r="U151" i="17"/>
  <c r="V151" i="17"/>
  <c r="U147" i="17"/>
  <c r="V147" i="17"/>
  <c r="U143" i="17"/>
  <c r="V143" i="17"/>
  <c r="U139" i="17"/>
  <c r="V139" i="17"/>
  <c r="U135" i="17"/>
  <c r="V135" i="17"/>
  <c r="U131" i="17"/>
  <c r="V131" i="17"/>
  <c r="U127" i="17"/>
  <c r="V127" i="17"/>
  <c r="Y123" i="17"/>
  <c r="Z123" i="17"/>
  <c r="Y119" i="17"/>
  <c r="Z119" i="17"/>
  <c r="Y115" i="17"/>
  <c r="Z115" i="17"/>
  <c r="Y111" i="17"/>
  <c r="Z111" i="17"/>
  <c r="M162" i="17"/>
  <c r="N162" i="17"/>
  <c r="M160" i="17"/>
  <c r="N160" i="17"/>
  <c r="M158" i="17"/>
  <c r="N158" i="17"/>
  <c r="M156" i="17"/>
  <c r="N156" i="17"/>
  <c r="M154" i="17"/>
  <c r="N154" i="17"/>
  <c r="M152" i="17"/>
  <c r="N152" i="17"/>
  <c r="M150" i="17"/>
  <c r="N150" i="17"/>
  <c r="M148" i="17"/>
  <c r="N148" i="17"/>
  <c r="M146" i="17"/>
  <c r="N146" i="17"/>
  <c r="M144" i="17"/>
  <c r="N144" i="17"/>
  <c r="M142" i="17"/>
  <c r="N142" i="17"/>
  <c r="M140" i="17"/>
  <c r="N140" i="17"/>
  <c r="M138" i="17"/>
  <c r="N138" i="17"/>
  <c r="M136" i="17"/>
  <c r="N136" i="17"/>
  <c r="M134" i="17"/>
  <c r="N134" i="17"/>
  <c r="M132" i="17"/>
  <c r="N132" i="17"/>
  <c r="M130" i="17"/>
  <c r="N130" i="17"/>
  <c r="M128" i="17"/>
  <c r="N128" i="17"/>
  <c r="M126" i="17"/>
  <c r="N126" i="17"/>
  <c r="Q124" i="17"/>
  <c r="R124" i="17"/>
  <c r="M122" i="17"/>
  <c r="N122" i="17"/>
  <c r="Q120" i="17"/>
  <c r="R120" i="17"/>
  <c r="M118" i="17"/>
  <c r="N118" i="17"/>
  <c r="Q116" i="17"/>
  <c r="R116" i="17"/>
  <c r="M114" i="17"/>
  <c r="N114" i="17"/>
  <c r="Q112" i="17"/>
  <c r="R112" i="17"/>
  <c r="M110" i="17"/>
  <c r="N110" i="17"/>
  <c r="Q255" i="17"/>
  <c r="R255" i="17"/>
  <c r="Q253" i="17"/>
  <c r="R253" i="17"/>
  <c r="Q251" i="17"/>
  <c r="R251" i="17"/>
  <c r="Q249" i="17"/>
  <c r="R249" i="17"/>
  <c r="Q247" i="17"/>
  <c r="R247" i="17"/>
  <c r="N245" i="17"/>
  <c r="M245" i="17"/>
  <c r="N243" i="17"/>
  <c r="M243" i="17"/>
  <c r="N241" i="17"/>
  <c r="M241" i="17"/>
  <c r="N239" i="17"/>
  <c r="M239" i="17"/>
  <c r="N237" i="17"/>
  <c r="M237" i="17"/>
  <c r="N235" i="17"/>
  <c r="M235" i="17"/>
  <c r="N233" i="17"/>
  <c r="M233" i="17"/>
  <c r="N231" i="17"/>
  <c r="M231" i="17"/>
  <c r="N229" i="17"/>
  <c r="M229" i="17"/>
  <c r="N227" i="17"/>
  <c r="M227" i="17"/>
  <c r="N225" i="17"/>
  <c r="M225" i="17"/>
  <c r="N223" i="17"/>
  <c r="M223" i="17"/>
  <c r="N221" i="17"/>
  <c r="M221" i="17"/>
  <c r="N219" i="17"/>
  <c r="M219" i="17"/>
  <c r="N217" i="17"/>
  <c r="M217" i="17"/>
  <c r="N215" i="17"/>
  <c r="M215" i="17"/>
  <c r="N213" i="17"/>
  <c r="M213" i="17"/>
  <c r="N211" i="17"/>
  <c r="M211" i="17"/>
  <c r="N209" i="17"/>
  <c r="M209" i="17"/>
  <c r="N207" i="17"/>
  <c r="M207" i="17"/>
  <c r="N205" i="17"/>
  <c r="M205" i="17"/>
  <c r="N203" i="17"/>
  <c r="M203" i="17"/>
  <c r="N201" i="17"/>
  <c r="M201" i="17"/>
  <c r="N199" i="17"/>
  <c r="M199" i="17"/>
  <c r="M197" i="17"/>
  <c r="N197" i="17"/>
  <c r="M195" i="17"/>
  <c r="N195" i="17"/>
  <c r="M193" i="17"/>
  <c r="N193" i="17"/>
  <c r="M191" i="17"/>
  <c r="N191" i="17"/>
  <c r="M189" i="17"/>
  <c r="N189" i="17"/>
  <c r="M187" i="17"/>
  <c r="N187" i="17"/>
  <c r="M185" i="17"/>
  <c r="N185" i="17"/>
  <c r="M183" i="17"/>
  <c r="N183" i="17"/>
  <c r="M181" i="17"/>
  <c r="N181" i="17"/>
  <c r="M179" i="17"/>
  <c r="N179" i="17"/>
  <c r="M177" i="17"/>
  <c r="N177" i="17"/>
  <c r="M175" i="17"/>
  <c r="N175" i="17"/>
  <c r="M173" i="17"/>
  <c r="N173" i="17"/>
  <c r="M171" i="17"/>
  <c r="N171" i="17"/>
  <c r="M169" i="17"/>
  <c r="N169" i="17"/>
  <c r="M167" i="17"/>
  <c r="N167" i="17"/>
  <c r="M165" i="17"/>
  <c r="N165" i="17"/>
  <c r="M163" i="17"/>
  <c r="N163" i="17"/>
  <c r="M161" i="17"/>
  <c r="N161" i="17"/>
  <c r="M159" i="17"/>
  <c r="N159" i="17"/>
  <c r="M157" i="17"/>
  <c r="N157" i="17"/>
  <c r="M155" i="17"/>
  <c r="N155" i="17"/>
  <c r="M153" i="17"/>
  <c r="N153" i="17"/>
  <c r="M151" i="17"/>
  <c r="N151" i="17"/>
  <c r="M149" i="17"/>
  <c r="N149" i="17"/>
  <c r="M147" i="17"/>
  <c r="N147" i="17"/>
  <c r="M145" i="17"/>
  <c r="N145" i="17"/>
  <c r="M143" i="17"/>
  <c r="N143" i="17"/>
  <c r="M141" i="17"/>
  <c r="N141" i="17"/>
  <c r="M139" i="17"/>
  <c r="N139" i="17"/>
  <c r="M137" i="17"/>
  <c r="N137" i="17"/>
  <c r="M135" i="17"/>
  <c r="N135" i="17"/>
  <c r="M133" i="17"/>
  <c r="N133" i="17"/>
  <c r="M131" i="17"/>
  <c r="N131" i="17"/>
  <c r="M129" i="17"/>
  <c r="N129" i="17"/>
  <c r="M127" i="17"/>
  <c r="N127" i="17"/>
  <c r="M125" i="17"/>
  <c r="N125" i="17"/>
  <c r="Q123" i="17"/>
  <c r="R123" i="17"/>
  <c r="M121" i="17"/>
  <c r="N121" i="17"/>
  <c r="Q119" i="17"/>
  <c r="R119" i="17"/>
  <c r="M117" i="17"/>
  <c r="N117" i="17"/>
  <c r="Q115" i="17"/>
  <c r="R115" i="17"/>
  <c r="M113" i="17"/>
  <c r="N113" i="17"/>
  <c r="Q111" i="17"/>
  <c r="R111" i="17"/>
  <c r="Y109" i="17"/>
  <c r="Z109" i="17"/>
  <c r="N256" i="17"/>
  <c r="M256" i="17"/>
  <c r="N252" i="17"/>
  <c r="M252" i="17"/>
  <c r="N248" i="17"/>
  <c r="M248" i="17"/>
  <c r="Q244" i="17"/>
  <c r="R244" i="17"/>
  <c r="Q240" i="17"/>
  <c r="R240" i="17"/>
  <c r="Q236" i="17"/>
  <c r="R236" i="17"/>
  <c r="Q232" i="17"/>
  <c r="R232" i="17"/>
  <c r="Q228" i="17"/>
  <c r="R228" i="17"/>
  <c r="Q224" i="17"/>
  <c r="R224" i="17"/>
  <c r="Q220" i="17"/>
  <c r="R220" i="17"/>
  <c r="Q216" i="17"/>
  <c r="R216" i="17"/>
  <c r="Q212" i="17"/>
  <c r="R212" i="17"/>
  <c r="Q208" i="17"/>
  <c r="R208" i="17"/>
  <c r="Q204" i="17"/>
  <c r="R204" i="17"/>
  <c r="Q200" i="17"/>
  <c r="R200" i="17"/>
  <c r="Q196" i="17"/>
  <c r="R196" i="17"/>
  <c r="Q192" i="17"/>
  <c r="R192" i="17"/>
  <c r="Q188" i="17"/>
  <c r="R188" i="17"/>
  <c r="Q184" i="17"/>
  <c r="R184" i="17"/>
  <c r="Q180" i="17"/>
  <c r="R180" i="17"/>
  <c r="Q176" i="17"/>
  <c r="R176" i="17"/>
  <c r="Q172" i="17"/>
  <c r="R172" i="17"/>
  <c r="Q168" i="17"/>
  <c r="R168" i="17"/>
  <c r="Q164" i="17"/>
  <c r="R164" i="17"/>
  <c r="Y158" i="17"/>
  <c r="Z158" i="17"/>
  <c r="Y150" i="17"/>
  <c r="Z150" i="17"/>
  <c r="Y142" i="17"/>
  <c r="Z142" i="17"/>
  <c r="Y134" i="17"/>
  <c r="Z134" i="17"/>
  <c r="Y126" i="17"/>
  <c r="Z126" i="17"/>
  <c r="Y118" i="17"/>
  <c r="Z118" i="17"/>
  <c r="Y110" i="17"/>
  <c r="Z110" i="17"/>
  <c r="U255" i="17"/>
  <c r="V255" i="17"/>
  <c r="U247" i="17"/>
  <c r="V247" i="17"/>
  <c r="Y239" i="17"/>
  <c r="Z239" i="17"/>
  <c r="Y231" i="17"/>
  <c r="Z231" i="17"/>
  <c r="Y223" i="17"/>
  <c r="Z223" i="17"/>
  <c r="Y215" i="17"/>
  <c r="Z215" i="17"/>
  <c r="Y207" i="17"/>
  <c r="Z207" i="17"/>
  <c r="Y199" i="17"/>
  <c r="Z199" i="17"/>
  <c r="Y191" i="17"/>
  <c r="Z191" i="17"/>
  <c r="Y183" i="17"/>
  <c r="Z183" i="17"/>
  <c r="Y175" i="17"/>
  <c r="Z175" i="17"/>
  <c r="Y167" i="17"/>
  <c r="Z167" i="17"/>
  <c r="Y159" i="17"/>
  <c r="Z159" i="17"/>
  <c r="Y151" i="17"/>
  <c r="Z151" i="17"/>
  <c r="Y143" i="17"/>
  <c r="Z143" i="17"/>
  <c r="Y135" i="17"/>
  <c r="Z135" i="17"/>
  <c r="Y127" i="17"/>
  <c r="Z127" i="17"/>
  <c r="U119" i="17"/>
  <c r="V119" i="17"/>
  <c r="U111" i="17"/>
  <c r="V111" i="17"/>
  <c r="U109" i="17"/>
  <c r="V109" i="17"/>
  <c r="Q256" i="17"/>
  <c r="R256" i="17"/>
  <c r="Q252" i="17"/>
  <c r="R252" i="17"/>
  <c r="Q248" i="17"/>
  <c r="R248" i="17"/>
  <c r="N244" i="17"/>
  <c r="M244" i="17"/>
  <c r="N240" i="17"/>
  <c r="M240" i="17"/>
  <c r="N236" i="17"/>
  <c r="M236" i="17"/>
  <c r="N232" i="17"/>
  <c r="M232" i="17"/>
  <c r="N228" i="17"/>
  <c r="M228" i="17"/>
  <c r="N224" i="17"/>
  <c r="M224" i="17"/>
  <c r="N220" i="17"/>
  <c r="M220" i="17"/>
  <c r="N216" i="17"/>
  <c r="M216" i="17"/>
  <c r="N212" i="17"/>
  <c r="M212" i="17"/>
  <c r="N208" i="17"/>
  <c r="M208" i="17"/>
  <c r="N204" i="17"/>
  <c r="M204" i="17"/>
  <c r="M200" i="17"/>
  <c r="N200" i="17"/>
  <c r="M196" i="17"/>
  <c r="N196" i="17"/>
  <c r="M192" i="17"/>
  <c r="N192" i="17"/>
  <c r="M188" i="17"/>
  <c r="N188" i="17"/>
  <c r="M184" i="17"/>
  <c r="N184" i="17"/>
  <c r="M180" i="17"/>
  <c r="N180" i="17"/>
  <c r="M176" i="17"/>
  <c r="N176" i="17"/>
  <c r="M172" i="17"/>
  <c r="N172" i="17"/>
  <c r="M168" i="17"/>
  <c r="N168" i="17"/>
  <c r="M164" i="17"/>
  <c r="N164" i="17"/>
  <c r="Y156" i="17"/>
  <c r="Z156" i="17"/>
  <c r="Y148" i="17"/>
  <c r="Z148" i="17"/>
  <c r="Y140" i="17"/>
  <c r="Z140" i="17"/>
  <c r="Y132" i="17"/>
  <c r="Z132" i="17"/>
  <c r="U124" i="17"/>
  <c r="V124" i="17"/>
  <c r="U116" i="17"/>
  <c r="V116" i="17"/>
  <c r="U249" i="17"/>
  <c r="V249" i="17"/>
  <c r="Y241" i="17"/>
  <c r="Z241" i="17"/>
  <c r="Y233" i="17"/>
  <c r="Z233" i="17"/>
  <c r="Y225" i="17"/>
  <c r="Z225" i="17"/>
  <c r="Y217" i="17"/>
  <c r="Z217" i="17"/>
  <c r="Y209" i="17"/>
  <c r="Z209" i="17"/>
  <c r="Y201" i="17"/>
  <c r="Z201" i="17"/>
  <c r="Y193" i="17"/>
  <c r="Z193" i="17"/>
  <c r="Y185" i="17"/>
  <c r="Z185" i="17"/>
  <c r="Y177" i="17"/>
  <c r="Z177" i="17"/>
  <c r="Y169" i="17"/>
  <c r="Z169" i="17"/>
  <c r="Y161" i="17"/>
  <c r="Z161" i="17"/>
  <c r="Y153" i="17"/>
  <c r="Z153" i="17"/>
  <c r="Y145" i="17"/>
  <c r="Z145" i="17"/>
  <c r="Y137" i="17"/>
  <c r="Z137" i="17"/>
  <c r="Y129" i="17"/>
  <c r="Z129" i="17"/>
  <c r="Y121" i="17"/>
  <c r="Z121" i="17"/>
  <c r="Y113" i="17"/>
  <c r="Z113" i="17"/>
  <c r="M109" i="17"/>
  <c r="N109" i="17"/>
  <c r="Y108" i="17"/>
  <c r="Z108" i="17"/>
  <c r="M58" i="17"/>
  <c r="N58" i="17"/>
  <c r="U256" i="17"/>
  <c r="V256" i="17"/>
  <c r="U254" i="17"/>
  <c r="V254" i="17"/>
  <c r="U252" i="17"/>
  <c r="V252" i="17"/>
  <c r="U250" i="17"/>
  <c r="V250" i="17"/>
  <c r="U248" i="17"/>
  <c r="V248" i="17"/>
  <c r="U246" i="17"/>
  <c r="V246" i="17"/>
  <c r="Y244" i="17"/>
  <c r="Z244" i="17"/>
  <c r="Y242" i="17"/>
  <c r="Z242" i="17"/>
  <c r="Y240" i="17"/>
  <c r="Z240" i="17"/>
  <c r="Y238" i="17"/>
  <c r="Z238" i="17"/>
  <c r="Y236" i="17"/>
  <c r="Z236" i="17"/>
  <c r="Y234" i="17"/>
  <c r="Z234" i="17"/>
  <c r="Y232" i="17"/>
  <c r="Z232" i="17"/>
  <c r="Y230" i="17"/>
  <c r="Z230" i="17"/>
  <c r="Y228" i="17"/>
  <c r="Z228" i="17"/>
  <c r="Y226" i="17"/>
  <c r="Z226" i="17"/>
  <c r="Y224" i="17"/>
  <c r="Z224" i="17"/>
  <c r="Y222" i="17"/>
  <c r="Z222" i="17"/>
  <c r="Y220" i="17"/>
  <c r="Z220" i="17"/>
  <c r="Y218" i="17"/>
  <c r="Z218" i="17"/>
  <c r="Y216" i="17"/>
  <c r="Z216" i="17"/>
  <c r="Y214" i="17"/>
  <c r="Z214" i="17"/>
  <c r="Y212" i="17"/>
  <c r="Z212" i="17"/>
  <c r="Y210" i="17"/>
  <c r="Z210" i="17"/>
  <c r="Y208" i="17"/>
  <c r="Z208" i="17"/>
  <c r="Y206" i="17"/>
  <c r="Z206" i="17"/>
  <c r="Y204" i="17"/>
  <c r="Z204" i="17"/>
  <c r="Y202" i="17"/>
  <c r="Z202" i="17"/>
  <c r="Y200" i="17"/>
  <c r="Z200" i="17"/>
  <c r="Y198" i="17"/>
  <c r="Z198" i="17"/>
  <c r="Y196" i="17"/>
  <c r="Z196" i="17"/>
  <c r="Y194" i="17"/>
  <c r="Z194" i="17"/>
  <c r="Y192" i="17"/>
  <c r="Z192" i="17"/>
  <c r="Y190" i="17"/>
  <c r="Z190" i="17"/>
  <c r="Y188" i="17"/>
  <c r="Z188" i="17"/>
  <c r="Y186" i="17"/>
  <c r="Z186" i="17"/>
  <c r="Y184" i="17"/>
  <c r="Z184" i="17"/>
  <c r="Y182" i="17"/>
  <c r="Z182" i="17"/>
  <c r="Y180" i="17"/>
  <c r="Z180" i="17"/>
  <c r="Y178" i="17"/>
  <c r="Z178" i="17"/>
  <c r="Y176" i="17"/>
  <c r="Z176" i="17"/>
  <c r="Y174" i="17"/>
  <c r="Z174" i="17"/>
  <c r="Y172" i="17"/>
  <c r="Z172" i="17"/>
  <c r="Y170" i="17"/>
  <c r="Z170" i="17"/>
  <c r="Y168" i="17"/>
  <c r="Z168" i="17"/>
  <c r="Y166" i="17"/>
  <c r="Z166" i="17"/>
  <c r="Y164" i="17"/>
  <c r="Z164" i="17"/>
  <c r="U162" i="17"/>
  <c r="V162" i="17"/>
  <c r="U158" i="17"/>
  <c r="V158" i="17"/>
  <c r="U154" i="17"/>
  <c r="V154" i="17"/>
  <c r="U150" i="17"/>
  <c r="V150" i="17"/>
  <c r="U146" i="17"/>
  <c r="V146" i="17"/>
  <c r="U142" i="17"/>
  <c r="V142" i="17"/>
  <c r="U138" i="17"/>
  <c r="V138" i="17"/>
  <c r="U134" i="17"/>
  <c r="V134" i="17"/>
  <c r="U130" i="17"/>
  <c r="V130" i="17"/>
  <c r="U126" i="17"/>
  <c r="V126" i="17"/>
  <c r="U122" i="17"/>
  <c r="V122" i="17"/>
  <c r="U118" i="17"/>
  <c r="V118" i="17"/>
  <c r="U114" i="17"/>
  <c r="V114" i="17"/>
  <c r="U110" i="17"/>
  <c r="V110" i="17"/>
  <c r="Y253" i="17"/>
  <c r="Z253" i="17"/>
  <c r="Y249" i="17"/>
  <c r="Z249" i="17"/>
  <c r="U245" i="17"/>
  <c r="V245" i="17"/>
  <c r="U241" i="17"/>
  <c r="V241" i="17"/>
  <c r="U237" i="17"/>
  <c r="V237" i="17"/>
  <c r="U233" i="17"/>
  <c r="V233" i="17"/>
  <c r="U229" i="17"/>
  <c r="V229" i="17"/>
  <c r="U225" i="17"/>
  <c r="V225" i="17"/>
  <c r="U221" i="17"/>
  <c r="V221" i="17"/>
  <c r="U217" i="17"/>
  <c r="V217" i="17"/>
  <c r="U213" i="17"/>
  <c r="V213" i="17"/>
  <c r="U209" i="17"/>
  <c r="V209" i="17"/>
  <c r="U205" i="17"/>
  <c r="V205" i="17"/>
  <c r="U201" i="17"/>
  <c r="V201" i="17"/>
  <c r="V197" i="17"/>
  <c r="U197" i="17"/>
  <c r="U193" i="17"/>
  <c r="V193" i="17"/>
  <c r="U189" i="17"/>
  <c r="V189" i="17"/>
  <c r="U185" i="17"/>
  <c r="V185" i="17"/>
  <c r="U181" i="17"/>
  <c r="V181" i="17"/>
  <c r="U177" i="17"/>
  <c r="V177" i="17"/>
  <c r="U173" i="17"/>
  <c r="V173" i="17"/>
  <c r="U169" i="17"/>
  <c r="V169" i="17"/>
  <c r="U165" i="17"/>
  <c r="V165" i="17"/>
  <c r="U161" i="17"/>
  <c r="V161" i="17"/>
  <c r="U157" i="17"/>
  <c r="V157" i="17"/>
  <c r="U153" i="17"/>
  <c r="V153" i="17"/>
  <c r="U149" i="17"/>
  <c r="V149" i="17"/>
  <c r="U145" i="17"/>
  <c r="V145" i="17"/>
  <c r="U141" i="17"/>
  <c r="V141" i="17"/>
  <c r="U137" i="17"/>
  <c r="V137" i="17"/>
  <c r="U133" i="17"/>
  <c r="V133" i="17"/>
  <c r="U129" i="17"/>
  <c r="V129" i="17"/>
  <c r="U125" i="17"/>
  <c r="V125" i="17"/>
  <c r="U121" i="17"/>
  <c r="V121" i="17"/>
  <c r="U117" i="17"/>
  <c r="V117" i="17"/>
  <c r="U113" i="17"/>
  <c r="V113" i="17"/>
  <c r="Q162" i="17"/>
  <c r="R162" i="17"/>
  <c r="Q160" i="17"/>
  <c r="R160" i="17"/>
  <c r="Q158" i="17"/>
  <c r="R158" i="17"/>
  <c r="Q156" i="17"/>
  <c r="R156" i="17"/>
  <c r="Q154" i="17"/>
  <c r="R154" i="17"/>
  <c r="Q152" i="17"/>
  <c r="R152" i="17"/>
  <c r="Q150" i="17"/>
  <c r="R150" i="17"/>
  <c r="Q148" i="17"/>
  <c r="R148" i="17"/>
  <c r="Q146" i="17"/>
  <c r="R146" i="17"/>
  <c r="Q144" i="17"/>
  <c r="R144" i="17"/>
  <c r="Q142" i="17"/>
  <c r="R142" i="17"/>
  <c r="Q140" i="17"/>
  <c r="R140" i="17"/>
  <c r="Q138" i="17"/>
  <c r="R138" i="17"/>
  <c r="Q136" i="17"/>
  <c r="R136" i="17"/>
  <c r="Q134" i="17"/>
  <c r="R134" i="17"/>
  <c r="Q132" i="17"/>
  <c r="R132" i="17"/>
  <c r="Q130" i="17"/>
  <c r="R130" i="17"/>
  <c r="Q128" i="17"/>
  <c r="R128" i="17"/>
  <c r="Q126" i="17"/>
  <c r="R126" i="17"/>
  <c r="M124" i="17"/>
  <c r="N124" i="17"/>
  <c r="Q122" i="17"/>
  <c r="R122" i="17"/>
  <c r="M120" i="17"/>
  <c r="N120" i="17"/>
  <c r="Q118" i="17"/>
  <c r="R118" i="17"/>
  <c r="M116" i="17"/>
  <c r="N116" i="17"/>
  <c r="Q114" i="17"/>
  <c r="R114" i="17"/>
  <c r="M112" i="17"/>
  <c r="N112" i="17"/>
  <c r="Q110" i="17"/>
  <c r="R110" i="17"/>
  <c r="N255" i="17"/>
  <c r="M255" i="17"/>
  <c r="N253" i="17"/>
  <c r="M253" i="17"/>
  <c r="N251" i="17"/>
  <c r="M251" i="17"/>
  <c r="N249" i="17"/>
  <c r="M249" i="17"/>
  <c r="N247" i="17"/>
  <c r="M247" i="17"/>
  <c r="Q245" i="17"/>
  <c r="R245" i="17"/>
  <c r="Q243" i="17"/>
  <c r="R243" i="17"/>
  <c r="Q241" i="17"/>
  <c r="R241" i="17"/>
  <c r="Q239" i="17"/>
  <c r="R239" i="17"/>
  <c r="Q237" i="17"/>
  <c r="R237" i="17"/>
  <c r="Q235" i="17"/>
  <c r="R235" i="17"/>
  <c r="Q233" i="17"/>
  <c r="R233" i="17"/>
  <c r="Q231" i="17"/>
  <c r="R231" i="17"/>
  <c r="Q229" i="17"/>
  <c r="R229" i="17"/>
  <c r="Q227" i="17"/>
  <c r="R227" i="17"/>
  <c r="Q225" i="17"/>
  <c r="R225" i="17"/>
  <c r="Q223" i="17"/>
  <c r="R223" i="17"/>
  <c r="Q221" i="17"/>
  <c r="R221" i="17"/>
  <c r="Q219" i="17"/>
  <c r="R219" i="17"/>
  <c r="Q217" i="17"/>
  <c r="R217" i="17"/>
  <c r="Q215" i="17"/>
  <c r="R215" i="17"/>
  <c r="Q213" i="17"/>
  <c r="R213" i="17"/>
  <c r="Q211" i="17"/>
  <c r="R211" i="17"/>
  <c r="Q209" i="17"/>
  <c r="R209" i="17"/>
  <c r="Q207" i="17"/>
  <c r="R207" i="17"/>
  <c r="Q205" i="17"/>
  <c r="R205" i="17"/>
  <c r="Q203" i="17"/>
  <c r="R203" i="17"/>
  <c r="Q201" i="17"/>
  <c r="R201" i="17"/>
  <c r="Q199" i="17"/>
  <c r="R199" i="17"/>
  <c r="Q197" i="17"/>
  <c r="R197" i="17"/>
  <c r="Q195" i="17"/>
  <c r="R195" i="17"/>
  <c r="Q193" i="17"/>
  <c r="R193" i="17"/>
  <c r="Q191" i="17"/>
  <c r="R191" i="17"/>
  <c r="Q189" i="17"/>
  <c r="R189" i="17"/>
  <c r="Q187" i="17"/>
  <c r="R187" i="17"/>
  <c r="Q185" i="17"/>
  <c r="R185" i="17"/>
  <c r="Q183" i="17"/>
  <c r="R183" i="17"/>
  <c r="Q181" i="17"/>
  <c r="R181" i="17"/>
  <c r="Q179" i="17"/>
  <c r="R179" i="17"/>
  <c r="Q177" i="17"/>
  <c r="R177" i="17"/>
  <c r="Q175" i="17"/>
  <c r="R175" i="17"/>
  <c r="Q173" i="17"/>
  <c r="R173" i="17"/>
  <c r="Q171" i="17"/>
  <c r="R171" i="17"/>
  <c r="Q169" i="17"/>
  <c r="R169" i="17"/>
  <c r="Q167" i="17"/>
  <c r="R167" i="17"/>
  <c r="Q165" i="17"/>
  <c r="R165" i="17"/>
  <c r="Q163" i="17"/>
  <c r="R163" i="17"/>
  <c r="Q161" i="17"/>
  <c r="R161" i="17"/>
  <c r="Q159" i="17"/>
  <c r="R159" i="17"/>
  <c r="Q157" i="17"/>
  <c r="R157" i="17"/>
  <c r="Q155" i="17"/>
  <c r="R155" i="17"/>
  <c r="Q153" i="17"/>
  <c r="R153" i="17"/>
  <c r="Q151" i="17"/>
  <c r="R151" i="17"/>
  <c r="Q149" i="17"/>
  <c r="R149" i="17"/>
  <c r="Q147" i="17"/>
  <c r="R147" i="17"/>
  <c r="Q145" i="17"/>
  <c r="R145" i="17"/>
  <c r="Q143" i="17"/>
  <c r="R143" i="17"/>
  <c r="Q141" i="17"/>
  <c r="R141" i="17"/>
  <c r="Q139" i="17"/>
  <c r="R139" i="17"/>
  <c r="Q137" i="17"/>
  <c r="R137" i="17"/>
  <c r="Q135" i="17"/>
  <c r="R135" i="17"/>
  <c r="Q133" i="17"/>
  <c r="R133" i="17"/>
  <c r="Q131" i="17"/>
  <c r="R131" i="17"/>
  <c r="Q129" i="17"/>
  <c r="R129" i="17"/>
  <c r="Q127" i="17"/>
  <c r="R127" i="17"/>
  <c r="Q125" i="17"/>
  <c r="R125" i="17"/>
  <c r="M123" i="17"/>
  <c r="N123" i="17"/>
  <c r="Q121" i="17"/>
  <c r="R121" i="17"/>
  <c r="M119" i="17"/>
  <c r="N119" i="17"/>
  <c r="Q117" i="17"/>
  <c r="R117" i="17"/>
  <c r="M115" i="17"/>
  <c r="N115" i="17"/>
  <c r="Q113" i="17"/>
  <c r="R113" i="17"/>
  <c r="M111" i="17"/>
  <c r="N111" i="17"/>
  <c r="V223" i="25"/>
  <c r="V222" i="25"/>
  <c r="V221" i="25"/>
  <c r="V220" i="25"/>
  <c r="V219" i="25"/>
  <c r="V218" i="25"/>
  <c r="V217" i="25"/>
  <c r="V216" i="25"/>
  <c r="V215" i="25"/>
  <c r="V214" i="25"/>
  <c r="V213" i="25"/>
  <c r="V212" i="25"/>
  <c r="V211" i="25"/>
  <c r="V210" i="25"/>
  <c r="V209" i="25"/>
  <c r="V208" i="25"/>
  <c r="V207" i="25"/>
  <c r="V206" i="25"/>
  <c r="V205" i="25"/>
  <c r="V204" i="25"/>
  <c r="V203" i="25"/>
  <c r="V202" i="25"/>
  <c r="V201" i="25"/>
  <c r="V200" i="25"/>
  <c r="V199" i="25"/>
  <c r="V198" i="25"/>
  <c r="V197" i="25"/>
  <c r="V196" i="25"/>
  <c r="V195" i="25"/>
  <c r="V194" i="25"/>
  <c r="V193" i="25"/>
  <c r="V192" i="25"/>
  <c r="V191" i="25"/>
  <c r="V190" i="25"/>
  <c r="V189" i="25"/>
  <c r="V188" i="25"/>
  <c r="V187" i="25"/>
  <c r="V186" i="25"/>
  <c r="V185" i="25"/>
  <c r="V184" i="25"/>
  <c r="V183" i="25"/>
  <c r="V182" i="25"/>
  <c r="V181" i="25"/>
  <c r="V180" i="25"/>
  <c r="V179" i="25"/>
  <c r="V178" i="25"/>
  <c r="V177" i="25"/>
  <c r="V176" i="25"/>
  <c r="V175" i="25"/>
  <c r="V174" i="25"/>
  <c r="V173" i="25"/>
  <c r="V172" i="25"/>
  <c r="V171" i="25"/>
  <c r="V170" i="25"/>
  <c r="V169" i="25"/>
  <c r="V168" i="25"/>
  <c r="V167" i="25"/>
  <c r="V166" i="25"/>
  <c r="V165" i="25"/>
  <c r="V164" i="25"/>
  <c r="V163" i="25"/>
  <c r="V162" i="25"/>
  <c r="V161" i="25"/>
  <c r="V160" i="25"/>
  <c r="V159" i="25"/>
  <c r="V158" i="25"/>
  <c r="V157" i="25"/>
  <c r="V156" i="25"/>
  <c r="V155" i="25"/>
  <c r="V154" i="25"/>
  <c r="V153" i="25"/>
  <c r="V152" i="25"/>
  <c r="V151" i="25"/>
  <c r="V150" i="25"/>
  <c r="V149" i="25"/>
  <c r="V148" i="25"/>
  <c r="V147" i="25"/>
  <c r="V146" i="25"/>
  <c r="V145" i="25"/>
  <c r="V144" i="25"/>
  <c r="V143" i="25"/>
  <c r="V142" i="25"/>
  <c r="V141" i="25"/>
  <c r="V140" i="25"/>
  <c r="V139" i="25"/>
  <c r="V138" i="25"/>
  <c r="V137" i="25"/>
  <c r="V136" i="25"/>
  <c r="V135" i="25"/>
  <c r="V134" i="25"/>
  <c r="V133" i="25"/>
  <c r="V132" i="25"/>
  <c r="V131" i="25"/>
  <c r="V130" i="25"/>
  <c r="V129" i="25"/>
  <c r="V128" i="25"/>
  <c r="V127" i="25"/>
  <c r="V126" i="25"/>
  <c r="V125" i="25"/>
  <c r="V124" i="25"/>
  <c r="V123" i="25"/>
  <c r="V122" i="25"/>
  <c r="V121" i="25"/>
  <c r="V120" i="25"/>
  <c r="V119" i="25"/>
  <c r="V118" i="25"/>
  <c r="V117" i="25"/>
  <c r="V116" i="25"/>
  <c r="V115" i="25"/>
  <c r="V114" i="25"/>
  <c r="V113" i="25"/>
  <c r="V112" i="25"/>
  <c r="V111" i="25"/>
  <c r="V110" i="25"/>
  <c r="V109" i="25"/>
  <c r="V108" i="25"/>
  <c r="V107" i="25"/>
  <c r="V106" i="25"/>
  <c r="V105" i="25"/>
  <c r="V104" i="25"/>
  <c r="V103" i="25"/>
  <c r="V102" i="25"/>
  <c r="V101" i="25"/>
  <c r="V100" i="25"/>
  <c r="V99" i="25"/>
  <c r="V98" i="25"/>
  <c r="V97" i="25"/>
  <c r="V96" i="25"/>
  <c r="V95" i="25"/>
  <c r="V94" i="25"/>
  <c r="V93" i="25"/>
  <c r="V92" i="25"/>
  <c r="V91" i="25"/>
  <c r="V90" i="25"/>
  <c r="V89" i="25"/>
  <c r="V88" i="25"/>
  <c r="V87" i="25"/>
  <c r="V86" i="25"/>
  <c r="V85" i="25"/>
  <c r="V84" i="25"/>
  <c r="V83" i="25"/>
  <c r="V82" i="25"/>
  <c r="V81" i="25"/>
  <c r="V80" i="25"/>
  <c r="V79" i="25"/>
  <c r="V78" i="25"/>
  <c r="V77" i="25"/>
  <c r="V76" i="25"/>
  <c r="V75" i="25"/>
  <c r="V74" i="25"/>
  <c r="V73" i="25"/>
  <c r="V72" i="25"/>
  <c r="V71" i="25"/>
  <c r="V70" i="25"/>
  <c r="V69" i="25"/>
  <c r="V68" i="25"/>
  <c r="V67" i="25"/>
  <c r="V66" i="25"/>
  <c r="V65" i="25"/>
  <c r="V64" i="25"/>
  <c r="V63" i="25"/>
  <c r="V62" i="25"/>
  <c r="V61" i="25"/>
  <c r="V60" i="25"/>
  <c r="V59" i="25"/>
  <c r="V58" i="25"/>
  <c r="V57" i="25"/>
  <c r="V56" i="25"/>
  <c r="V55" i="25"/>
  <c r="V54" i="25"/>
  <c r="V53" i="25"/>
  <c r="V52" i="25"/>
  <c r="V51" i="25"/>
  <c r="V50" i="25"/>
  <c r="V49" i="25"/>
  <c r="V48" i="25"/>
  <c r="V47" i="25"/>
  <c r="V46" i="25"/>
  <c r="V45" i="25"/>
  <c r="V44" i="25"/>
  <c r="V43" i="25"/>
  <c r="V42" i="25"/>
  <c r="V41" i="25"/>
  <c r="V40" i="25"/>
  <c r="V39" i="25"/>
  <c r="V38" i="25"/>
  <c r="V37" i="25"/>
  <c r="V36" i="25"/>
  <c r="V35" i="25"/>
  <c r="V34" i="25"/>
  <c r="V33" i="25"/>
  <c r="V32" i="25"/>
  <c r="V31" i="25"/>
  <c r="V30" i="25"/>
  <c r="V29" i="25"/>
  <c r="V28" i="25"/>
  <c r="V27" i="25"/>
  <c r="V26" i="25"/>
  <c r="V25" i="25"/>
  <c r="V24" i="25"/>
  <c r="V23" i="25"/>
  <c r="V22" i="25"/>
  <c r="V21" i="25"/>
  <c r="V20" i="25"/>
  <c r="V19" i="25"/>
  <c r="V18" i="25"/>
  <c r="V17" i="25"/>
  <c r="V16" i="25"/>
  <c r="V15" i="25"/>
  <c r="V14" i="25"/>
  <c r="V13" i="25"/>
  <c r="V12" i="25"/>
  <c r="V11" i="25"/>
  <c r="V10" i="25"/>
  <c r="V9" i="25"/>
  <c r="V8" i="25"/>
  <c r="V7" i="25"/>
  <c r="L8" i="17" l="1"/>
  <c r="A53" i="28"/>
  <c r="A52" i="28"/>
  <c r="A51" i="28"/>
  <c r="A50" i="28"/>
  <c r="A48" i="28"/>
  <c r="A47" i="28"/>
  <c r="A45" i="28"/>
  <c r="A43" i="28"/>
  <c r="A41" i="28"/>
  <c r="A39" i="28"/>
  <c r="M8" i="17" l="1"/>
  <c r="A38" i="28"/>
  <c r="A40" i="28"/>
  <c r="A42" i="28"/>
  <c r="A49" i="28"/>
  <c r="A44" i="28"/>
  <c r="A46" i="28"/>
  <c r="N8" i="17" l="1"/>
  <c r="Q63" i="17"/>
  <c r="K54" i="28" s="1"/>
  <c r="AT217" i="5"/>
  <c r="AQ217" i="5"/>
  <c r="AN217" i="5"/>
  <c r="S217" i="5"/>
  <c r="I217" i="5"/>
  <c r="AT216" i="5"/>
  <c r="AQ216" i="5"/>
  <c r="AN216" i="5"/>
  <c r="S216" i="5"/>
  <c r="I216" i="5"/>
  <c r="AT215" i="5"/>
  <c r="AQ215" i="5"/>
  <c r="AN215" i="5"/>
  <c r="S215" i="5"/>
  <c r="I215" i="5"/>
  <c r="AT214" i="5"/>
  <c r="AQ214" i="5"/>
  <c r="AN214" i="5"/>
  <c r="S214" i="5"/>
  <c r="I214" i="5"/>
  <c r="AT213" i="5"/>
  <c r="AQ213" i="5"/>
  <c r="AN213" i="5"/>
  <c r="S213" i="5"/>
  <c r="I213" i="5"/>
  <c r="AT212" i="5"/>
  <c r="AQ212" i="5"/>
  <c r="AN212" i="5"/>
  <c r="S212" i="5"/>
  <c r="I212" i="5"/>
  <c r="AT211" i="5"/>
  <c r="AQ211" i="5"/>
  <c r="AN211" i="5"/>
  <c r="S211" i="5"/>
  <c r="I211" i="5"/>
  <c r="AT210" i="5"/>
  <c r="AQ210" i="5"/>
  <c r="AN210" i="5"/>
  <c r="S210" i="5"/>
  <c r="I210" i="5"/>
  <c r="AT209" i="5"/>
  <c r="AQ209" i="5"/>
  <c r="AN209" i="5"/>
  <c r="S209" i="5"/>
  <c r="I209" i="5"/>
  <c r="AT208" i="5"/>
  <c r="AQ208" i="5"/>
  <c r="AN208" i="5"/>
  <c r="S208" i="5"/>
  <c r="I208" i="5"/>
  <c r="AT207" i="5"/>
  <c r="AQ207" i="5"/>
  <c r="AN207" i="5"/>
  <c r="S207" i="5"/>
  <c r="I207" i="5"/>
  <c r="AT206" i="5"/>
  <c r="AQ206" i="5"/>
  <c r="AN206" i="5"/>
  <c r="S206" i="5"/>
  <c r="I206" i="5"/>
  <c r="AT205" i="5"/>
  <c r="AQ205" i="5"/>
  <c r="AN205" i="5"/>
  <c r="S205" i="5"/>
  <c r="I205" i="5"/>
  <c r="AT204" i="5"/>
  <c r="AQ204" i="5"/>
  <c r="AN204" i="5"/>
  <c r="S204" i="5"/>
  <c r="I204" i="5"/>
  <c r="AT203" i="5"/>
  <c r="AQ203" i="5"/>
  <c r="AN203" i="5"/>
  <c r="S203" i="5"/>
  <c r="I203" i="5"/>
  <c r="AT202" i="5"/>
  <c r="AQ202" i="5"/>
  <c r="AN202" i="5"/>
  <c r="S202" i="5"/>
  <c r="I202" i="5"/>
  <c r="AT201" i="5"/>
  <c r="AQ201" i="5"/>
  <c r="AN201" i="5"/>
  <c r="S201" i="5"/>
  <c r="I201" i="5"/>
  <c r="AT200" i="5"/>
  <c r="AQ200" i="5"/>
  <c r="AN200" i="5"/>
  <c r="S200" i="5"/>
  <c r="I200" i="5"/>
  <c r="AT199" i="5"/>
  <c r="AQ199" i="5"/>
  <c r="AN199" i="5"/>
  <c r="S199" i="5"/>
  <c r="I199" i="5"/>
  <c r="AT198" i="5"/>
  <c r="AQ198" i="5"/>
  <c r="AN198" i="5"/>
  <c r="S198" i="5"/>
  <c r="I198" i="5"/>
  <c r="AT197" i="5"/>
  <c r="AQ197" i="5"/>
  <c r="AN197" i="5"/>
  <c r="S197" i="5"/>
  <c r="I197" i="5"/>
  <c r="AT196" i="5"/>
  <c r="AQ196" i="5"/>
  <c r="AN196" i="5"/>
  <c r="S196" i="5"/>
  <c r="I196" i="5"/>
  <c r="AT195" i="5"/>
  <c r="AQ195" i="5"/>
  <c r="AN195" i="5"/>
  <c r="S195" i="5"/>
  <c r="I195" i="5"/>
  <c r="AT194" i="5"/>
  <c r="AQ194" i="5"/>
  <c r="AN194" i="5"/>
  <c r="S194" i="5"/>
  <c r="I194" i="5"/>
  <c r="AT193" i="5"/>
  <c r="AQ193" i="5"/>
  <c r="AN193" i="5"/>
  <c r="S193" i="5"/>
  <c r="I193" i="5"/>
  <c r="AT192" i="5"/>
  <c r="AQ192" i="5"/>
  <c r="AN192" i="5"/>
  <c r="S192" i="5"/>
  <c r="I192" i="5"/>
  <c r="AT191" i="5"/>
  <c r="AQ191" i="5"/>
  <c r="AN191" i="5"/>
  <c r="S191" i="5"/>
  <c r="I191" i="5"/>
  <c r="AT190" i="5"/>
  <c r="AQ190" i="5"/>
  <c r="AN190" i="5"/>
  <c r="S190" i="5"/>
  <c r="I190" i="5"/>
  <c r="AT189" i="5"/>
  <c r="AQ189" i="5"/>
  <c r="AN189" i="5"/>
  <c r="S189" i="5"/>
  <c r="I189" i="5"/>
  <c r="AT188" i="5"/>
  <c r="AQ188" i="5"/>
  <c r="AN188" i="5"/>
  <c r="S188" i="5"/>
  <c r="I188" i="5"/>
  <c r="AT187" i="5"/>
  <c r="AQ187" i="5"/>
  <c r="AN187" i="5"/>
  <c r="S187" i="5"/>
  <c r="I187" i="5"/>
  <c r="AT186" i="5"/>
  <c r="AQ186" i="5"/>
  <c r="AN186" i="5"/>
  <c r="S186" i="5"/>
  <c r="I186" i="5"/>
  <c r="AT185" i="5"/>
  <c r="AQ185" i="5"/>
  <c r="AN185" i="5"/>
  <c r="S185" i="5"/>
  <c r="I185" i="5"/>
  <c r="AT184" i="5"/>
  <c r="AQ184" i="5"/>
  <c r="AN184" i="5"/>
  <c r="S184" i="5"/>
  <c r="I184" i="5"/>
  <c r="AT183" i="5"/>
  <c r="AQ183" i="5"/>
  <c r="AN183" i="5"/>
  <c r="S183" i="5"/>
  <c r="I183" i="5"/>
  <c r="AT182" i="5"/>
  <c r="AQ182" i="5"/>
  <c r="AN182" i="5"/>
  <c r="S182" i="5"/>
  <c r="I182" i="5"/>
  <c r="AT181" i="5"/>
  <c r="AQ181" i="5"/>
  <c r="AN181" i="5"/>
  <c r="S181" i="5"/>
  <c r="I181" i="5"/>
  <c r="AT180" i="5"/>
  <c r="AQ180" i="5"/>
  <c r="AN180" i="5"/>
  <c r="S180" i="5"/>
  <c r="I180" i="5"/>
  <c r="AT179" i="5"/>
  <c r="AQ179" i="5"/>
  <c r="AN179" i="5"/>
  <c r="S179" i="5"/>
  <c r="I179" i="5"/>
  <c r="AT178" i="5"/>
  <c r="AQ178" i="5"/>
  <c r="AN178" i="5"/>
  <c r="S178" i="5"/>
  <c r="I178" i="5"/>
  <c r="AT177" i="5"/>
  <c r="AQ177" i="5"/>
  <c r="AN177" i="5"/>
  <c r="S177" i="5"/>
  <c r="I177" i="5"/>
  <c r="AT176" i="5"/>
  <c r="AQ176" i="5"/>
  <c r="AN176" i="5"/>
  <c r="S176" i="5"/>
  <c r="I176" i="5"/>
  <c r="AT175" i="5"/>
  <c r="AQ175" i="5"/>
  <c r="AN175" i="5"/>
  <c r="S175" i="5"/>
  <c r="I175" i="5"/>
  <c r="AT174" i="5"/>
  <c r="AQ174" i="5"/>
  <c r="AN174" i="5"/>
  <c r="S174" i="5"/>
  <c r="I174" i="5"/>
  <c r="AT173" i="5"/>
  <c r="AQ173" i="5"/>
  <c r="AN173" i="5"/>
  <c r="S173" i="5"/>
  <c r="I173" i="5"/>
  <c r="AT172" i="5"/>
  <c r="AQ172" i="5"/>
  <c r="AN172" i="5"/>
  <c r="S172" i="5"/>
  <c r="I172" i="5"/>
  <c r="AT171" i="5"/>
  <c r="AQ171" i="5"/>
  <c r="AN171" i="5"/>
  <c r="S171" i="5"/>
  <c r="I171" i="5"/>
  <c r="AT170" i="5"/>
  <c r="AQ170" i="5"/>
  <c r="AN170" i="5"/>
  <c r="S170" i="5"/>
  <c r="I170" i="5"/>
  <c r="AT169" i="5"/>
  <c r="AQ169" i="5"/>
  <c r="AN169" i="5"/>
  <c r="S169" i="5"/>
  <c r="I169" i="5"/>
  <c r="AT168" i="5"/>
  <c r="AQ168" i="5"/>
  <c r="AN168" i="5"/>
  <c r="S168" i="5"/>
  <c r="I168" i="5"/>
  <c r="AT167" i="5"/>
  <c r="AQ167" i="5"/>
  <c r="AN167" i="5"/>
  <c r="S167" i="5"/>
  <c r="I167" i="5"/>
  <c r="AT166" i="5"/>
  <c r="AQ166" i="5"/>
  <c r="AN166" i="5"/>
  <c r="S166" i="5"/>
  <c r="I166" i="5"/>
  <c r="AT165" i="5"/>
  <c r="AQ165" i="5"/>
  <c r="AN165" i="5"/>
  <c r="S165" i="5"/>
  <c r="I165" i="5"/>
  <c r="AT164" i="5"/>
  <c r="AQ164" i="5"/>
  <c r="AN164" i="5"/>
  <c r="S164" i="5"/>
  <c r="I164" i="5"/>
  <c r="AT163" i="5"/>
  <c r="AQ163" i="5"/>
  <c r="AN163" i="5"/>
  <c r="S163" i="5"/>
  <c r="I163" i="5"/>
  <c r="AT162" i="5"/>
  <c r="AQ162" i="5"/>
  <c r="AN162" i="5"/>
  <c r="S162" i="5"/>
  <c r="I162" i="5"/>
  <c r="AT161" i="5"/>
  <c r="AQ161" i="5"/>
  <c r="AN161" i="5"/>
  <c r="S161" i="5"/>
  <c r="I161" i="5"/>
  <c r="AT160" i="5"/>
  <c r="AQ160" i="5"/>
  <c r="AN160" i="5"/>
  <c r="S160" i="5"/>
  <c r="I160" i="5"/>
  <c r="AT159" i="5"/>
  <c r="AQ159" i="5"/>
  <c r="AN159" i="5"/>
  <c r="S159" i="5"/>
  <c r="I159" i="5"/>
  <c r="AT158" i="5"/>
  <c r="AQ158" i="5"/>
  <c r="AN158" i="5"/>
  <c r="S158" i="5"/>
  <c r="I158" i="5"/>
  <c r="AT157" i="5"/>
  <c r="AQ157" i="5"/>
  <c r="AN157" i="5"/>
  <c r="S157" i="5"/>
  <c r="I157" i="5"/>
  <c r="AT156" i="5"/>
  <c r="AQ156" i="5"/>
  <c r="AN156" i="5"/>
  <c r="S156" i="5"/>
  <c r="I156" i="5"/>
  <c r="AT155" i="5"/>
  <c r="AQ155" i="5"/>
  <c r="AN155" i="5"/>
  <c r="S155" i="5"/>
  <c r="I155" i="5"/>
  <c r="AT154" i="5"/>
  <c r="AQ154" i="5"/>
  <c r="AN154" i="5"/>
  <c r="S154" i="5"/>
  <c r="I154" i="5"/>
  <c r="AT153" i="5"/>
  <c r="AQ153" i="5"/>
  <c r="AN153" i="5"/>
  <c r="S153" i="5"/>
  <c r="I153" i="5"/>
  <c r="AT152" i="5"/>
  <c r="AQ152" i="5"/>
  <c r="AN152" i="5"/>
  <c r="S152" i="5"/>
  <c r="I152" i="5"/>
  <c r="AT151" i="5"/>
  <c r="AQ151" i="5"/>
  <c r="AN151" i="5"/>
  <c r="S151" i="5"/>
  <c r="I151" i="5"/>
  <c r="AT150" i="5"/>
  <c r="AQ150" i="5"/>
  <c r="AN150" i="5"/>
  <c r="S150" i="5"/>
  <c r="I150" i="5"/>
  <c r="AT149" i="5"/>
  <c r="AQ149" i="5"/>
  <c r="AN149" i="5"/>
  <c r="S149" i="5"/>
  <c r="I149" i="5"/>
  <c r="AT148" i="5"/>
  <c r="AQ148" i="5"/>
  <c r="AN148" i="5"/>
  <c r="S148" i="5"/>
  <c r="I148" i="5"/>
  <c r="AT147" i="5"/>
  <c r="AQ147" i="5"/>
  <c r="AN147" i="5"/>
  <c r="S147" i="5"/>
  <c r="I147" i="5"/>
  <c r="AT146" i="5"/>
  <c r="AQ146" i="5"/>
  <c r="AN146" i="5"/>
  <c r="S146" i="5"/>
  <c r="I146" i="5"/>
  <c r="AT145" i="5"/>
  <c r="AQ145" i="5"/>
  <c r="AN145" i="5"/>
  <c r="S145" i="5"/>
  <c r="I145" i="5"/>
  <c r="AT144" i="5"/>
  <c r="AQ144" i="5"/>
  <c r="AN144" i="5"/>
  <c r="S144" i="5"/>
  <c r="I144" i="5"/>
  <c r="AT143" i="5"/>
  <c r="AQ143" i="5"/>
  <c r="AN143" i="5"/>
  <c r="S143" i="5"/>
  <c r="I143" i="5"/>
  <c r="AT142" i="5"/>
  <c r="AQ142" i="5"/>
  <c r="AN142" i="5"/>
  <c r="S142" i="5"/>
  <c r="I142" i="5"/>
  <c r="AT141" i="5"/>
  <c r="AQ141" i="5"/>
  <c r="AN141" i="5"/>
  <c r="S141" i="5"/>
  <c r="I141" i="5"/>
  <c r="AT140" i="5"/>
  <c r="AQ140" i="5"/>
  <c r="AN140" i="5"/>
  <c r="S140" i="5"/>
  <c r="I140" i="5"/>
  <c r="AT139" i="5"/>
  <c r="AQ139" i="5"/>
  <c r="AN139" i="5"/>
  <c r="S139" i="5"/>
  <c r="I139" i="5"/>
  <c r="AT138" i="5"/>
  <c r="AQ138" i="5"/>
  <c r="AN138" i="5"/>
  <c r="S138" i="5"/>
  <c r="I138" i="5"/>
  <c r="AT137" i="5"/>
  <c r="AQ137" i="5"/>
  <c r="AN137" i="5"/>
  <c r="S137" i="5"/>
  <c r="I137" i="5"/>
  <c r="AT136" i="5"/>
  <c r="AQ136" i="5"/>
  <c r="AN136" i="5"/>
  <c r="S136" i="5"/>
  <c r="I136" i="5"/>
  <c r="AT135" i="5"/>
  <c r="AQ135" i="5"/>
  <c r="AN135" i="5"/>
  <c r="S135" i="5"/>
  <c r="I135" i="5"/>
  <c r="AT134" i="5"/>
  <c r="AQ134" i="5"/>
  <c r="AN134" i="5"/>
  <c r="S134" i="5"/>
  <c r="I134" i="5"/>
  <c r="AT133" i="5"/>
  <c r="AQ133" i="5"/>
  <c r="AN133" i="5"/>
  <c r="S133" i="5"/>
  <c r="I133" i="5"/>
  <c r="AT132" i="5"/>
  <c r="AQ132" i="5"/>
  <c r="AN132" i="5"/>
  <c r="S132" i="5"/>
  <c r="I132" i="5"/>
  <c r="AT131" i="5"/>
  <c r="AQ131" i="5"/>
  <c r="AN131" i="5"/>
  <c r="S131" i="5"/>
  <c r="I131" i="5"/>
  <c r="AT130" i="5"/>
  <c r="AQ130" i="5"/>
  <c r="AN130" i="5"/>
  <c r="S130" i="5"/>
  <c r="I130" i="5"/>
  <c r="AT129" i="5"/>
  <c r="AQ129" i="5"/>
  <c r="AN129" i="5"/>
  <c r="S129" i="5"/>
  <c r="I129" i="5"/>
  <c r="AT128" i="5"/>
  <c r="AQ128" i="5"/>
  <c r="AN128" i="5"/>
  <c r="S128" i="5"/>
  <c r="I128" i="5"/>
  <c r="AT127" i="5"/>
  <c r="AQ127" i="5"/>
  <c r="AN127" i="5"/>
  <c r="S127" i="5"/>
  <c r="I127" i="5"/>
  <c r="AT126" i="5"/>
  <c r="AQ126" i="5"/>
  <c r="AN126" i="5"/>
  <c r="S126" i="5"/>
  <c r="I126" i="5"/>
  <c r="AT125" i="5"/>
  <c r="AQ125" i="5"/>
  <c r="AN125" i="5"/>
  <c r="S125" i="5"/>
  <c r="I125" i="5"/>
  <c r="AT124" i="5"/>
  <c r="AQ124" i="5"/>
  <c r="AN124" i="5"/>
  <c r="S124" i="5"/>
  <c r="I124" i="5"/>
  <c r="AT123" i="5"/>
  <c r="AQ123" i="5"/>
  <c r="AN123" i="5"/>
  <c r="S123" i="5"/>
  <c r="I123" i="5"/>
  <c r="AT122" i="5"/>
  <c r="AQ122" i="5"/>
  <c r="AN122" i="5"/>
  <c r="S122" i="5"/>
  <c r="I122" i="5"/>
  <c r="AT121" i="5"/>
  <c r="AQ121" i="5"/>
  <c r="AN121" i="5"/>
  <c r="S121" i="5"/>
  <c r="I121" i="5"/>
  <c r="AT120" i="5"/>
  <c r="AQ120" i="5"/>
  <c r="AN120" i="5"/>
  <c r="S120" i="5"/>
  <c r="I120" i="5"/>
  <c r="AT119" i="5"/>
  <c r="AQ119" i="5"/>
  <c r="AN119" i="5"/>
  <c r="S119" i="5"/>
  <c r="I119" i="5"/>
  <c r="AT118" i="5"/>
  <c r="AQ118" i="5"/>
  <c r="AN118" i="5"/>
  <c r="S118" i="5"/>
  <c r="I118" i="5"/>
  <c r="AT117" i="5"/>
  <c r="AQ117" i="5"/>
  <c r="AN117" i="5"/>
  <c r="S117" i="5"/>
  <c r="I117" i="5"/>
  <c r="AT116" i="5"/>
  <c r="AQ116" i="5"/>
  <c r="AN116" i="5"/>
  <c r="S116" i="5"/>
  <c r="I116" i="5"/>
  <c r="AT115" i="5"/>
  <c r="AQ115" i="5"/>
  <c r="AN115" i="5"/>
  <c r="S115" i="5"/>
  <c r="I115" i="5"/>
  <c r="AT114" i="5"/>
  <c r="AQ114" i="5"/>
  <c r="AN114" i="5"/>
  <c r="S114" i="5"/>
  <c r="I114" i="5"/>
  <c r="AT113" i="5"/>
  <c r="AQ113" i="5"/>
  <c r="AN113" i="5"/>
  <c r="S113" i="5"/>
  <c r="I113" i="5"/>
  <c r="AT112" i="5"/>
  <c r="AQ112" i="5"/>
  <c r="AN112" i="5"/>
  <c r="S112" i="5"/>
  <c r="I112" i="5"/>
  <c r="AT111" i="5"/>
  <c r="AQ111" i="5"/>
  <c r="AN111" i="5"/>
  <c r="S111" i="5"/>
  <c r="I111" i="5"/>
  <c r="AT110" i="5"/>
  <c r="AQ110" i="5"/>
  <c r="AN110" i="5"/>
  <c r="S110" i="5"/>
  <c r="I110" i="5"/>
  <c r="AT109" i="5"/>
  <c r="AQ109" i="5"/>
  <c r="AN109" i="5"/>
  <c r="S109" i="5"/>
  <c r="I109" i="5"/>
  <c r="AT108" i="5"/>
  <c r="AQ108" i="5"/>
  <c r="AN108" i="5"/>
  <c r="S108" i="5"/>
  <c r="I108" i="5"/>
  <c r="AT107" i="5"/>
  <c r="AQ107" i="5"/>
  <c r="AN107" i="5"/>
  <c r="S107" i="5"/>
  <c r="I107" i="5"/>
  <c r="AT106" i="5"/>
  <c r="AQ106" i="5"/>
  <c r="AN106" i="5"/>
  <c r="S106" i="5"/>
  <c r="I106" i="5"/>
  <c r="AT105" i="5"/>
  <c r="AQ105" i="5"/>
  <c r="AN105" i="5"/>
  <c r="S105" i="5"/>
  <c r="I105" i="5"/>
  <c r="AT104" i="5"/>
  <c r="AQ104" i="5"/>
  <c r="AN104" i="5"/>
  <c r="S104" i="5"/>
  <c r="I104" i="5"/>
  <c r="AT103" i="5"/>
  <c r="AQ103" i="5"/>
  <c r="AN103" i="5"/>
  <c r="S103" i="5"/>
  <c r="I103" i="5"/>
  <c r="AT102" i="5"/>
  <c r="AQ102" i="5"/>
  <c r="AN102" i="5"/>
  <c r="S102" i="5"/>
  <c r="I102" i="5"/>
  <c r="AT101" i="5"/>
  <c r="AQ101" i="5"/>
  <c r="AN101" i="5"/>
  <c r="S101" i="5"/>
  <c r="I101" i="5"/>
  <c r="AT100" i="5"/>
  <c r="AQ100" i="5"/>
  <c r="AN100" i="5"/>
  <c r="S100" i="5"/>
  <c r="I100" i="5"/>
  <c r="AT99" i="5"/>
  <c r="AQ99" i="5"/>
  <c r="AN99" i="5"/>
  <c r="S99" i="5"/>
  <c r="I99" i="5"/>
  <c r="AT98" i="5"/>
  <c r="AQ98" i="5"/>
  <c r="AN98" i="5"/>
  <c r="S98" i="5"/>
  <c r="I98" i="5"/>
  <c r="AT97" i="5"/>
  <c r="AQ97" i="5"/>
  <c r="AN97" i="5"/>
  <c r="S97" i="5"/>
  <c r="I97" i="5"/>
  <c r="AT96" i="5"/>
  <c r="AQ96" i="5"/>
  <c r="AN96" i="5"/>
  <c r="S96" i="5"/>
  <c r="I96" i="5"/>
  <c r="AT95" i="5"/>
  <c r="AQ95" i="5"/>
  <c r="AN95" i="5"/>
  <c r="S95" i="5"/>
  <c r="I95" i="5"/>
  <c r="AT94" i="5"/>
  <c r="AQ94" i="5"/>
  <c r="AN94" i="5"/>
  <c r="S94" i="5"/>
  <c r="I94" i="5"/>
  <c r="AT93" i="5"/>
  <c r="AQ93" i="5"/>
  <c r="AN93" i="5"/>
  <c r="S93" i="5"/>
  <c r="I93" i="5"/>
  <c r="AT92" i="5"/>
  <c r="AQ92" i="5"/>
  <c r="AN92" i="5"/>
  <c r="S92" i="5"/>
  <c r="I92" i="5"/>
  <c r="AT91" i="5"/>
  <c r="AQ91" i="5"/>
  <c r="AN91" i="5"/>
  <c r="S91" i="5"/>
  <c r="I91" i="5"/>
  <c r="AT90" i="5"/>
  <c r="AQ90" i="5"/>
  <c r="AN90" i="5"/>
  <c r="S90" i="5"/>
  <c r="I90" i="5"/>
  <c r="AT89" i="5"/>
  <c r="AQ89" i="5"/>
  <c r="AN89" i="5"/>
  <c r="S89" i="5"/>
  <c r="I89" i="5"/>
  <c r="AT88" i="5"/>
  <c r="AQ88" i="5"/>
  <c r="AN88" i="5"/>
  <c r="S88" i="5"/>
  <c r="I88" i="5"/>
  <c r="AT87" i="5"/>
  <c r="AQ87" i="5"/>
  <c r="AN87" i="5"/>
  <c r="S87" i="5"/>
  <c r="I87" i="5"/>
  <c r="AT86" i="5"/>
  <c r="AQ86" i="5"/>
  <c r="AN86" i="5"/>
  <c r="S86" i="5"/>
  <c r="I86" i="5"/>
  <c r="AT85" i="5"/>
  <c r="AQ85" i="5"/>
  <c r="AN85" i="5"/>
  <c r="S85" i="5"/>
  <c r="I85" i="5"/>
  <c r="AT84" i="5"/>
  <c r="AQ84" i="5"/>
  <c r="AN84" i="5"/>
  <c r="S84" i="5"/>
  <c r="I84" i="5"/>
  <c r="AT83" i="5"/>
  <c r="AQ83" i="5"/>
  <c r="AN83" i="5"/>
  <c r="S83" i="5"/>
  <c r="I83" i="5"/>
  <c r="AT82" i="5"/>
  <c r="AQ82" i="5"/>
  <c r="AN82" i="5"/>
  <c r="S82" i="5"/>
  <c r="I82" i="5"/>
  <c r="AT81" i="5"/>
  <c r="AQ81" i="5"/>
  <c r="AN81" i="5"/>
  <c r="S81" i="5"/>
  <c r="I81" i="5"/>
  <c r="AT80" i="5"/>
  <c r="AQ80" i="5"/>
  <c r="AN80" i="5"/>
  <c r="S80" i="5"/>
  <c r="I80" i="5"/>
  <c r="AT79" i="5"/>
  <c r="AQ79" i="5"/>
  <c r="AN79" i="5"/>
  <c r="S79" i="5"/>
  <c r="I79" i="5"/>
  <c r="AT78" i="5"/>
  <c r="AQ78" i="5"/>
  <c r="AN78" i="5"/>
  <c r="S78" i="5"/>
  <c r="I78" i="5"/>
  <c r="AT77" i="5"/>
  <c r="AQ77" i="5"/>
  <c r="AN77" i="5"/>
  <c r="S77" i="5"/>
  <c r="I77" i="5"/>
  <c r="AT76" i="5"/>
  <c r="AQ76" i="5"/>
  <c r="AN76" i="5"/>
  <c r="S76" i="5"/>
  <c r="I76" i="5"/>
  <c r="AT75" i="5"/>
  <c r="AQ75" i="5"/>
  <c r="AN75" i="5"/>
  <c r="S75" i="5"/>
  <c r="I75" i="5"/>
  <c r="AT74" i="5"/>
  <c r="AQ74" i="5"/>
  <c r="AN74" i="5"/>
  <c r="S74" i="5"/>
  <c r="I74" i="5"/>
  <c r="AT73" i="5"/>
  <c r="AQ73" i="5"/>
  <c r="AN73" i="5"/>
  <c r="S73" i="5"/>
  <c r="I73" i="5"/>
  <c r="AT72" i="5"/>
  <c r="AQ72" i="5"/>
  <c r="AN72" i="5"/>
  <c r="S72" i="5"/>
  <c r="I72" i="5"/>
  <c r="AT71" i="5"/>
  <c r="AQ71" i="5"/>
  <c r="AN71" i="5"/>
  <c r="S71" i="5"/>
  <c r="I71" i="5"/>
  <c r="AT70" i="5"/>
  <c r="AQ70" i="5"/>
  <c r="AN70" i="5"/>
  <c r="S70" i="5"/>
  <c r="AT69" i="5"/>
  <c r="AQ69" i="5"/>
  <c r="AN69" i="5"/>
  <c r="S69" i="5"/>
  <c r="AT68" i="5"/>
  <c r="AQ68" i="5"/>
  <c r="AN68" i="5"/>
  <c r="S68" i="5"/>
  <c r="AT67" i="5"/>
  <c r="AQ67" i="5"/>
  <c r="AN67" i="5"/>
  <c r="S67" i="5"/>
  <c r="AT66" i="5"/>
  <c r="AQ66" i="5"/>
  <c r="AN66" i="5"/>
  <c r="S66" i="5"/>
  <c r="AT65" i="5"/>
  <c r="AQ65" i="5"/>
  <c r="AN65" i="5"/>
  <c r="S65" i="5"/>
  <c r="AT64" i="5"/>
  <c r="AQ64" i="5"/>
  <c r="AN64" i="5"/>
  <c r="S64" i="5"/>
  <c r="AT63" i="5"/>
  <c r="AQ63" i="5"/>
  <c r="AN63" i="5"/>
  <c r="S63" i="5"/>
  <c r="AT62" i="5"/>
  <c r="AQ62" i="5"/>
  <c r="AN62" i="5"/>
  <c r="S62" i="5"/>
  <c r="AT61" i="5"/>
  <c r="AQ61" i="5"/>
  <c r="AN61" i="5"/>
  <c r="S61" i="5"/>
  <c r="AT60" i="5"/>
  <c r="AQ60" i="5"/>
  <c r="AN60" i="5"/>
  <c r="S60" i="5"/>
  <c r="AT59" i="5"/>
  <c r="AQ59" i="5"/>
  <c r="AN59" i="5"/>
  <c r="S59" i="5"/>
  <c r="AT58" i="5"/>
  <c r="AQ58" i="5"/>
  <c r="AN58" i="5"/>
  <c r="S58" i="5"/>
  <c r="AT57" i="5"/>
  <c r="AQ57" i="5"/>
  <c r="AN57" i="5"/>
  <c r="S57" i="5"/>
  <c r="AT56" i="5"/>
  <c r="AQ56" i="5"/>
  <c r="AN56" i="5"/>
  <c r="S56" i="5"/>
  <c r="AT55" i="5"/>
  <c r="AQ55" i="5"/>
  <c r="AN55" i="5"/>
  <c r="S55" i="5"/>
  <c r="AT54" i="5"/>
  <c r="AQ54" i="5"/>
  <c r="AN54" i="5"/>
  <c r="S54" i="5"/>
  <c r="AT53" i="5"/>
  <c r="AQ53" i="5"/>
  <c r="AN53" i="5"/>
  <c r="S53" i="5"/>
  <c r="AT52" i="5"/>
  <c r="AQ52" i="5"/>
  <c r="AN52" i="5"/>
  <c r="S52" i="5"/>
  <c r="AT51" i="5"/>
  <c r="AQ51" i="5"/>
  <c r="AN51" i="5"/>
  <c r="S51" i="5"/>
  <c r="AT50" i="5"/>
  <c r="AQ50" i="5"/>
  <c r="AN50" i="5"/>
  <c r="S50" i="5"/>
  <c r="AT49" i="5"/>
  <c r="AQ49" i="5"/>
  <c r="AN49" i="5"/>
  <c r="S49" i="5"/>
  <c r="AT48" i="5"/>
  <c r="AQ48" i="5"/>
  <c r="AN48" i="5"/>
  <c r="S48" i="5"/>
  <c r="AT47" i="5"/>
  <c r="AQ47" i="5"/>
  <c r="AN47" i="5"/>
  <c r="S47" i="5"/>
  <c r="AT46" i="5"/>
  <c r="AQ46" i="5"/>
  <c r="AN46" i="5"/>
  <c r="S46" i="5"/>
  <c r="AT45" i="5"/>
  <c r="AQ45" i="5"/>
  <c r="AN45" i="5"/>
  <c r="S45" i="5"/>
  <c r="AT44" i="5"/>
  <c r="AQ44" i="5"/>
  <c r="AN44" i="5"/>
  <c r="S44" i="5"/>
  <c r="AT43" i="5"/>
  <c r="AQ43" i="5"/>
  <c r="AN43" i="5"/>
  <c r="S43" i="5"/>
  <c r="AT42" i="5"/>
  <c r="AQ42" i="5"/>
  <c r="AN42" i="5"/>
  <c r="S42" i="5"/>
  <c r="AT41" i="5"/>
  <c r="AQ41" i="5"/>
  <c r="AN41" i="5"/>
  <c r="S41" i="5"/>
  <c r="AT40" i="5"/>
  <c r="AQ40" i="5"/>
  <c r="AN40" i="5"/>
  <c r="S40" i="5"/>
  <c r="AT39" i="5"/>
  <c r="AQ39" i="5"/>
  <c r="AN39" i="5"/>
  <c r="S39" i="5"/>
  <c r="AT38" i="5"/>
  <c r="AQ38" i="5"/>
  <c r="AN38" i="5"/>
  <c r="S38" i="5"/>
  <c r="AT37" i="5"/>
  <c r="AQ37" i="5"/>
  <c r="AN37" i="5"/>
  <c r="S37" i="5"/>
  <c r="AT36" i="5"/>
  <c r="AQ36" i="5"/>
  <c r="AN36" i="5"/>
  <c r="S36" i="5"/>
  <c r="AT35" i="5"/>
  <c r="AQ35" i="5"/>
  <c r="AN35" i="5"/>
  <c r="S35" i="5"/>
  <c r="AT34" i="5"/>
  <c r="AQ34" i="5"/>
  <c r="AN34" i="5"/>
  <c r="S34" i="5"/>
  <c r="AT33" i="5"/>
  <c r="AQ33" i="5"/>
  <c r="AN33" i="5"/>
  <c r="S33" i="5"/>
  <c r="O8" i="17" l="1"/>
  <c r="H72" i="17"/>
  <c r="H73" i="17"/>
  <c r="H75" i="17"/>
  <c r="H77" i="17"/>
  <c r="H81" i="17"/>
  <c r="H82" i="17"/>
  <c r="H84" i="17"/>
  <c r="H85" i="17"/>
  <c r="H89" i="17"/>
  <c r="H90" i="17"/>
  <c r="H93" i="17"/>
  <c r="H94" i="17"/>
  <c r="H100" i="17"/>
  <c r="E52" i="28" s="1"/>
  <c r="H103" i="17"/>
  <c r="H105" i="17"/>
  <c r="H108" i="17"/>
  <c r="H117" i="17"/>
  <c r="H121" i="17"/>
  <c r="H127" i="17"/>
  <c r="H131" i="17"/>
  <c r="H135" i="17"/>
  <c r="H141" i="17"/>
  <c r="H143" i="17"/>
  <c r="H145" i="17"/>
  <c r="H147" i="17"/>
  <c r="H149" i="17"/>
  <c r="H151" i="17"/>
  <c r="H153" i="17"/>
  <c r="H155" i="17"/>
  <c r="H157" i="17"/>
  <c r="H159" i="17"/>
  <c r="H161" i="17"/>
  <c r="H163" i="17"/>
  <c r="H165" i="17"/>
  <c r="H167" i="17"/>
  <c r="H169" i="17"/>
  <c r="H171" i="17"/>
  <c r="H173" i="17"/>
  <c r="H175" i="17"/>
  <c r="H177" i="17"/>
  <c r="H179" i="17"/>
  <c r="H181" i="17"/>
  <c r="H183" i="17"/>
  <c r="H185" i="17"/>
  <c r="H187" i="17"/>
  <c r="H189" i="17"/>
  <c r="H191" i="17"/>
  <c r="H193" i="17"/>
  <c r="H195" i="17"/>
  <c r="H197" i="17"/>
  <c r="H199" i="17"/>
  <c r="H201" i="17"/>
  <c r="H203" i="17"/>
  <c r="H205" i="17"/>
  <c r="H207" i="17"/>
  <c r="H209" i="17"/>
  <c r="H211" i="17"/>
  <c r="H213" i="17"/>
  <c r="H215" i="17"/>
  <c r="H217" i="17"/>
  <c r="H219" i="17"/>
  <c r="H221" i="17"/>
  <c r="H223" i="17"/>
  <c r="H225" i="17"/>
  <c r="H227" i="17"/>
  <c r="H229" i="17"/>
  <c r="H231" i="17"/>
  <c r="H233" i="17"/>
  <c r="H235" i="17"/>
  <c r="H237" i="17"/>
  <c r="H239" i="17"/>
  <c r="H241" i="17"/>
  <c r="H243" i="17"/>
  <c r="H245" i="17"/>
  <c r="H247" i="17"/>
  <c r="H249" i="17"/>
  <c r="H251" i="17"/>
  <c r="H253" i="17"/>
  <c r="H255" i="17"/>
  <c r="H74" i="17"/>
  <c r="H76" i="17"/>
  <c r="H78" i="17"/>
  <c r="H79" i="17"/>
  <c r="H80" i="17"/>
  <c r="H83" i="17"/>
  <c r="H86" i="17"/>
  <c r="H87" i="17"/>
  <c r="H88" i="17"/>
  <c r="H91" i="17"/>
  <c r="H92" i="17"/>
  <c r="H95" i="17"/>
  <c r="H96" i="17"/>
  <c r="H97" i="17"/>
  <c r="H98" i="17"/>
  <c r="H99" i="17"/>
  <c r="H101" i="17"/>
  <c r="H102" i="17"/>
  <c r="H104" i="17"/>
  <c r="H106" i="17"/>
  <c r="E47" i="28" s="1"/>
  <c r="H107" i="17"/>
  <c r="E48" i="28" s="1"/>
  <c r="F48" i="28" s="1"/>
  <c r="H109" i="17"/>
  <c r="H111" i="17"/>
  <c r="H113" i="17"/>
  <c r="H115" i="17"/>
  <c r="H119" i="17"/>
  <c r="H123" i="17"/>
  <c r="H125" i="17"/>
  <c r="H129" i="17"/>
  <c r="H133" i="17"/>
  <c r="H137" i="17"/>
  <c r="H139" i="17"/>
  <c r="H110" i="17"/>
  <c r="H112" i="17"/>
  <c r="H114" i="17"/>
  <c r="H116" i="17"/>
  <c r="H118" i="17"/>
  <c r="H120" i="17"/>
  <c r="H122" i="17"/>
  <c r="H124" i="17"/>
  <c r="H126" i="17"/>
  <c r="H128" i="17"/>
  <c r="H130" i="17"/>
  <c r="H132" i="17"/>
  <c r="H134" i="17"/>
  <c r="H136" i="17"/>
  <c r="H138" i="17"/>
  <c r="H140" i="17"/>
  <c r="H142" i="17"/>
  <c r="H144" i="17"/>
  <c r="H146" i="17"/>
  <c r="H148" i="17"/>
  <c r="H150" i="17"/>
  <c r="H152" i="17"/>
  <c r="H154" i="17"/>
  <c r="H156" i="17"/>
  <c r="H158" i="17"/>
  <c r="H160" i="17"/>
  <c r="H162" i="17"/>
  <c r="H164" i="17"/>
  <c r="H166" i="17"/>
  <c r="H168" i="17"/>
  <c r="H170" i="17"/>
  <c r="H172" i="17"/>
  <c r="H174" i="17"/>
  <c r="H176" i="17"/>
  <c r="H178" i="17"/>
  <c r="H180" i="17"/>
  <c r="H182" i="17"/>
  <c r="H184" i="17"/>
  <c r="H186" i="17"/>
  <c r="H188" i="17"/>
  <c r="H190" i="17"/>
  <c r="H192" i="17"/>
  <c r="H194" i="17"/>
  <c r="H196" i="17"/>
  <c r="H198" i="17"/>
  <c r="H200" i="17"/>
  <c r="H202" i="17"/>
  <c r="H204" i="17"/>
  <c r="H206" i="17"/>
  <c r="H208" i="17"/>
  <c r="H210" i="17"/>
  <c r="H212" i="17"/>
  <c r="H214" i="17"/>
  <c r="H216" i="17"/>
  <c r="H218" i="17"/>
  <c r="H220" i="17"/>
  <c r="H222" i="17"/>
  <c r="H224" i="17"/>
  <c r="H226" i="17"/>
  <c r="H228" i="17"/>
  <c r="H230" i="17"/>
  <c r="H232" i="17"/>
  <c r="H234" i="17"/>
  <c r="H236" i="17"/>
  <c r="H238" i="17"/>
  <c r="H240" i="17"/>
  <c r="H242" i="17"/>
  <c r="H244" i="17"/>
  <c r="H246" i="17"/>
  <c r="H248" i="17"/>
  <c r="H250" i="17"/>
  <c r="H252" i="17"/>
  <c r="H254" i="17"/>
  <c r="H256" i="17"/>
  <c r="AD53" i="5"/>
  <c r="AD55" i="5"/>
  <c r="AD57" i="5"/>
  <c r="AD59" i="5"/>
  <c r="AD61" i="5"/>
  <c r="AD63" i="5"/>
  <c r="AD65" i="5"/>
  <c r="AD67" i="5"/>
  <c r="AD56" i="5"/>
  <c r="AD58" i="5"/>
  <c r="AD60" i="5"/>
  <c r="AD62" i="5"/>
  <c r="AD64" i="5"/>
  <c r="AD66" i="5"/>
  <c r="AD68" i="5"/>
  <c r="A37" i="28"/>
  <c r="A36" i="28"/>
  <c r="A26" i="28"/>
  <c r="A25" i="28"/>
  <c r="A24" i="28"/>
  <c r="A23" i="28"/>
  <c r="A22" i="28"/>
  <c r="A21" i="28"/>
  <c r="A20" i="28"/>
  <c r="B16" i="28"/>
  <c r="F223" i="25"/>
  <c r="F222" i="25"/>
  <c r="F221" i="25"/>
  <c r="F220" i="25"/>
  <c r="F219" i="25"/>
  <c r="F218" i="25"/>
  <c r="F217" i="25"/>
  <c r="F216" i="25"/>
  <c r="F215" i="25"/>
  <c r="F214" i="25"/>
  <c r="F213" i="25"/>
  <c r="F212" i="25"/>
  <c r="F211" i="25"/>
  <c r="F210" i="25"/>
  <c r="F209" i="25"/>
  <c r="F208" i="25"/>
  <c r="F207" i="25"/>
  <c r="F206" i="25"/>
  <c r="F205" i="25"/>
  <c r="F204" i="25"/>
  <c r="F203" i="25"/>
  <c r="F202" i="25"/>
  <c r="F201" i="25"/>
  <c r="F200" i="25"/>
  <c r="F199" i="25"/>
  <c r="F198" i="25"/>
  <c r="F197" i="25"/>
  <c r="F196" i="25"/>
  <c r="F195" i="25"/>
  <c r="F194" i="25"/>
  <c r="F193" i="25"/>
  <c r="F192" i="25"/>
  <c r="F191" i="25"/>
  <c r="F190" i="25"/>
  <c r="F189" i="25"/>
  <c r="F188" i="25"/>
  <c r="F187" i="25"/>
  <c r="F186" i="25"/>
  <c r="F185" i="25"/>
  <c r="F184" i="25"/>
  <c r="F183" i="25"/>
  <c r="F182" i="25"/>
  <c r="F181" i="25"/>
  <c r="F180" i="25"/>
  <c r="F179" i="25"/>
  <c r="F178" i="25"/>
  <c r="F177" i="25"/>
  <c r="F176" i="25"/>
  <c r="F175" i="25"/>
  <c r="F174" i="25"/>
  <c r="F173" i="25"/>
  <c r="F172" i="25"/>
  <c r="F171" i="25"/>
  <c r="F170" i="25"/>
  <c r="F169" i="25"/>
  <c r="F168" i="25"/>
  <c r="F167" i="25"/>
  <c r="F166" i="25"/>
  <c r="F165" i="25"/>
  <c r="F164" i="25"/>
  <c r="F163" i="25"/>
  <c r="F162" i="25"/>
  <c r="F161" i="25"/>
  <c r="F160" i="25"/>
  <c r="F159" i="25"/>
  <c r="F158" i="25"/>
  <c r="F157" i="25"/>
  <c r="F156" i="25"/>
  <c r="F155" i="25"/>
  <c r="F154" i="25"/>
  <c r="F153" i="25"/>
  <c r="F152" i="25"/>
  <c r="F151" i="25"/>
  <c r="F150" i="25"/>
  <c r="F149" i="25"/>
  <c r="F148" i="25"/>
  <c r="F147" i="25"/>
  <c r="F146" i="25"/>
  <c r="F145" i="25"/>
  <c r="F144" i="25"/>
  <c r="F143" i="25"/>
  <c r="F142" i="25"/>
  <c r="F141" i="25"/>
  <c r="F140" i="25"/>
  <c r="F139" i="25"/>
  <c r="F138" i="25"/>
  <c r="F137" i="25"/>
  <c r="F136" i="25"/>
  <c r="F135" i="25"/>
  <c r="F134" i="25"/>
  <c r="F133" i="25"/>
  <c r="F132" i="25"/>
  <c r="F131" i="25"/>
  <c r="F130" i="25"/>
  <c r="F129" i="25"/>
  <c r="F128" i="25"/>
  <c r="F127" i="25"/>
  <c r="F126" i="25"/>
  <c r="F125" i="25"/>
  <c r="F124" i="25"/>
  <c r="F123" i="25"/>
  <c r="F122" i="25"/>
  <c r="F121" i="25"/>
  <c r="F120" i="25"/>
  <c r="F119" i="25"/>
  <c r="F118" i="25"/>
  <c r="F117" i="25"/>
  <c r="F116" i="25"/>
  <c r="F115" i="25"/>
  <c r="F114" i="25"/>
  <c r="F113" i="25"/>
  <c r="F112" i="25"/>
  <c r="F111" i="25"/>
  <c r="F110" i="25"/>
  <c r="F109" i="25"/>
  <c r="F108" i="25"/>
  <c r="F107" i="25"/>
  <c r="F106" i="25"/>
  <c r="F105" i="25"/>
  <c r="F104" i="25"/>
  <c r="F103" i="25"/>
  <c r="F102" i="25"/>
  <c r="F101" i="25"/>
  <c r="F100" i="25"/>
  <c r="F99" i="25"/>
  <c r="F98" i="25"/>
  <c r="F97" i="25"/>
  <c r="F96" i="25"/>
  <c r="F95" i="25"/>
  <c r="F94" i="25"/>
  <c r="F93" i="25"/>
  <c r="F92" i="25"/>
  <c r="F91" i="25"/>
  <c r="F90" i="25"/>
  <c r="F89" i="25"/>
  <c r="F88" i="25"/>
  <c r="F87" i="25"/>
  <c r="F86" i="25"/>
  <c r="F85" i="25"/>
  <c r="F84" i="25"/>
  <c r="F83" i="25"/>
  <c r="F82" i="25"/>
  <c r="F81" i="25"/>
  <c r="F80" i="25"/>
  <c r="F79" i="25"/>
  <c r="F78" i="25"/>
  <c r="F77" i="25"/>
  <c r="F76" i="25"/>
  <c r="F75" i="25"/>
  <c r="F74" i="25"/>
  <c r="F73" i="25"/>
  <c r="F72" i="25"/>
  <c r="F71" i="25"/>
  <c r="F70" i="25"/>
  <c r="F69" i="25"/>
  <c r="F68" i="25"/>
  <c r="F67" i="25"/>
  <c r="F66" i="25"/>
  <c r="F65" i="25"/>
  <c r="F64" i="25"/>
  <c r="F63" i="25"/>
  <c r="F62" i="25"/>
  <c r="F61" i="25"/>
  <c r="F60" i="25"/>
  <c r="F59" i="25"/>
  <c r="F58" i="25"/>
  <c r="F57" i="25"/>
  <c r="F56" i="25"/>
  <c r="F55" i="25"/>
  <c r="F54" i="25"/>
  <c r="F53" i="25"/>
  <c r="F52" i="25"/>
  <c r="F51" i="25"/>
  <c r="F50" i="25"/>
  <c r="F49" i="25"/>
  <c r="F48"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F13" i="25"/>
  <c r="F12" i="25"/>
  <c r="F11" i="25"/>
  <c r="F10" i="25"/>
  <c r="F9" i="25"/>
  <c r="F8" i="25"/>
  <c r="F7" i="25"/>
  <c r="P8" i="17" l="1"/>
  <c r="E25" i="28"/>
  <c r="E39" i="28"/>
  <c r="E38" i="28"/>
  <c r="E36" i="28"/>
  <c r="E27" i="28"/>
  <c r="E28" i="28"/>
  <c r="E42" i="28"/>
  <c r="E35" i="28"/>
  <c r="E26" i="28"/>
  <c r="E31" i="28"/>
  <c r="E16" i="28"/>
  <c r="M107" i="17"/>
  <c r="H48" i="28" s="1"/>
  <c r="Q107" i="17"/>
  <c r="K48" i="28" s="1"/>
  <c r="Q106" i="17"/>
  <c r="K47" i="28" s="1"/>
  <c r="M106" i="17"/>
  <c r="H47" i="28" s="1"/>
  <c r="Q104" i="17"/>
  <c r="M104" i="17"/>
  <c r="M102" i="17"/>
  <c r="Q102" i="17"/>
  <c r="Q101" i="17"/>
  <c r="M101" i="17"/>
  <c r="M99" i="17"/>
  <c r="Q99" i="17"/>
  <c r="Q98" i="17"/>
  <c r="M98" i="17"/>
  <c r="Q97" i="17"/>
  <c r="M97" i="17"/>
  <c r="H26" i="28" s="1"/>
  <c r="M96" i="17"/>
  <c r="Q96" i="17"/>
  <c r="Q95" i="17"/>
  <c r="M95" i="17"/>
  <c r="Q92" i="17"/>
  <c r="M92" i="17"/>
  <c r="M91" i="17"/>
  <c r="Q91" i="17"/>
  <c r="M88" i="17"/>
  <c r="Q88" i="17"/>
  <c r="Q87" i="17"/>
  <c r="M87" i="17"/>
  <c r="Q86" i="17"/>
  <c r="M86" i="17"/>
  <c r="Q83" i="17"/>
  <c r="M83" i="17"/>
  <c r="Q80" i="17"/>
  <c r="M80" i="17"/>
  <c r="M79" i="17"/>
  <c r="Q79" i="17"/>
  <c r="Q78" i="17"/>
  <c r="M78" i="17"/>
  <c r="Q76" i="17"/>
  <c r="M76" i="17"/>
  <c r="Q74" i="17"/>
  <c r="M74" i="17"/>
  <c r="Q105" i="17"/>
  <c r="M105" i="17"/>
  <c r="Q103" i="17"/>
  <c r="M103" i="17"/>
  <c r="Q100" i="17"/>
  <c r="K52" i="28" s="1"/>
  <c r="M100" i="17"/>
  <c r="H52" i="28" s="1"/>
  <c r="M94" i="17"/>
  <c r="Q94" i="17"/>
  <c r="M93" i="17"/>
  <c r="Q93" i="17"/>
  <c r="M90" i="17"/>
  <c r="Q90" i="17"/>
  <c r="Q89" i="17"/>
  <c r="M89" i="17"/>
  <c r="M85" i="17"/>
  <c r="Q85" i="17"/>
  <c r="Q84" i="17"/>
  <c r="M84" i="17"/>
  <c r="M82" i="17"/>
  <c r="Q82" i="17"/>
  <c r="Q81" i="17"/>
  <c r="M81" i="17"/>
  <c r="Q77" i="17"/>
  <c r="M77" i="17"/>
  <c r="Q75" i="17"/>
  <c r="M75" i="17"/>
  <c r="Q73" i="17"/>
  <c r="M73" i="17"/>
  <c r="Q72" i="17"/>
  <c r="M72" i="17"/>
  <c r="G105" i="17"/>
  <c r="G101" i="17"/>
  <c r="G97" i="17"/>
  <c r="G106" i="17"/>
  <c r="D47" i="28" s="1"/>
  <c r="F47" i="28" s="1"/>
  <c r="G102" i="17"/>
  <c r="G98" i="17"/>
  <c r="G94" i="17"/>
  <c r="G107" i="17"/>
  <c r="D48" i="28" s="1"/>
  <c r="G103" i="17"/>
  <c r="G99" i="17"/>
  <c r="G95" i="17"/>
  <c r="G104" i="17"/>
  <c r="G100" i="17"/>
  <c r="D52" i="28" s="1"/>
  <c r="F52" i="28" s="1"/>
  <c r="G96" i="17"/>
  <c r="G92" i="17"/>
  <c r="A16" i="28"/>
  <c r="A15" i="28"/>
  <c r="A17" i="28"/>
  <c r="A18" i="28"/>
  <c r="AV66" i="5"/>
  <c r="AV62" i="5"/>
  <c r="AV58" i="5"/>
  <c r="AV68" i="5"/>
  <c r="AV64" i="5"/>
  <c r="AV60" i="5"/>
  <c r="AV56" i="5"/>
  <c r="AV67" i="5"/>
  <c r="AV63" i="5"/>
  <c r="AV59" i="5"/>
  <c r="AV55" i="5"/>
  <c r="AV65" i="5"/>
  <c r="AV61" i="5"/>
  <c r="AV57" i="5"/>
  <c r="AV53" i="5"/>
  <c r="B223" i="25"/>
  <c r="B222" i="25"/>
  <c r="B221" i="25"/>
  <c r="B220" i="25"/>
  <c r="B219" i="25"/>
  <c r="B218" i="25"/>
  <c r="B217" i="25"/>
  <c r="B216" i="25"/>
  <c r="B215" i="25"/>
  <c r="B214" i="25"/>
  <c r="B213" i="25"/>
  <c r="B212" i="25"/>
  <c r="B211" i="25"/>
  <c r="B210" i="25"/>
  <c r="B209" i="25"/>
  <c r="B208" i="25"/>
  <c r="B207" i="25"/>
  <c r="B206" i="25"/>
  <c r="B205" i="25"/>
  <c r="B204" i="25"/>
  <c r="B203" i="25"/>
  <c r="B202" i="25"/>
  <c r="B201" i="25"/>
  <c r="B200" i="25"/>
  <c r="B199" i="25"/>
  <c r="B198" i="25"/>
  <c r="B197" i="25"/>
  <c r="B196" i="25"/>
  <c r="B195" i="25"/>
  <c r="B194" i="25"/>
  <c r="B193" i="25"/>
  <c r="B192" i="25"/>
  <c r="B191" i="25"/>
  <c r="B190" i="25"/>
  <c r="B189" i="25"/>
  <c r="B188" i="25"/>
  <c r="B187" i="25"/>
  <c r="B186" i="25"/>
  <c r="B185" i="25"/>
  <c r="B184" i="25"/>
  <c r="B183" i="25"/>
  <c r="B182" i="25"/>
  <c r="B181" i="25"/>
  <c r="B180" i="25"/>
  <c r="B179" i="25"/>
  <c r="B178" i="25"/>
  <c r="B177" i="25"/>
  <c r="B176" i="25"/>
  <c r="B175" i="25"/>
  <c r="B174" i="25"/>
  <c r="B173" i="25"/>
  <c r="B172" i="25"/>
  <c r="B171" i="25"/>
  <c r="B170" i="25"/>
  <c r="B169" i="25"/>
  <c r="B168" i="25"/>
  <c r="B167" i="25"/>
  <c r="B166" i="25"/>
  <c r="B165" i="25"/>
  <c r="B164" i="25"/>
  <c r="B163" i="25"/>
  <c r="B162" i="25"/>
  <c r="B161" i="25"/>
  <c r="B160" i="25"/>
  <c r="B159" i="25"/>
  <c r="B158" i="25"/>
  <c r="B157" i="25"/>
  <c r="B156" i="25"/>
  <c r="B155" i="25"/>
  <c r="B154" i="25"/>
  <c r="B153" i="25"/>
  <c r="B152" i="25"/>
  <c r="B151" i="25"/>
  <c r="B150" i="25"/>
  <c r="B149" i="25"/>
  <c r="B148" i="25"/>
  <c r="B147" i="25"/>
  <c r="B146" i="25"/>
  <c r="B145" i="25"/>
  <c r="B144" i="25"/>
  <c r="B143" i="25"/>
  <c r="B142" i="25"/>
  <c r="B141" i="25"/>
  <c r="B140" i="25"/>
  <c r="B139" i="25"/>
  <c r="B138" i="25"/>
  <c r="B137" i="25"/>
  <c r="B136" i="25"/>
  <c r="B135" i="25"/>
  <c r="B134" i="25"/>
  <c r="B133" i="25"/>
  <c r="B132" i="25"/>
  <c r="B131" i="25"/>
  <c r="B130" i="25"/>
  <c r="B129" i="25"/>
  <c r="B128" i="25"/>
  <c r="B127" i="25"/>
  <c r="B126" i="25"/>
  <c r="B125" i="25"/>
  <c r="B124" i="25"/>
  <c r="B123" i="25"/>
  <c r="B122" i="25"/>
  <c r="B121" i="25"/>
  <c r="B120" i="25"/>
  <c r="B119" i="25"/>
  <c r="B118" i="25"/>
  <c r="B117" i="25"/>
  <c r="B116" i="25"/>
  <c r="B115" i="25"/>
  <c r="B114" i="25"/>
  <c r="B113" i="25"/>
  <c r="B112" i="25"/>
  <c r="B111" i="25"/>
  <c r="B110" i="25"/>
  <c r="B109" i="25"/>
  <c r="B108" i="25"/>
  <c r="B107" i="25"/>
  <c r="B106" i="25"/>
  <c r="B105" i="25"/>
  <c r="B104" i="25"/>
  <c r="B103" i="25"/>
  <c r="B102" i="25"/>
  <c r="B101" i="25"/>
  <c r="B100" i="25"/>
  <c r="B99" i="25"/>
  <c r="B98" i="25"/>
  <c r="B97" i="25"/>
  <c r="B96" i="25"/>
  <c r="B95" i="25"/>
  <c r="B94" i="25"/>
  <c r="B93" i="25"/>
  <c r="B92" i="25"/>
  <c r="B91" i="25"/>
  <c r="B90" i="25"/>
  <c r="B89" i="25"/>
  <c r="B88" i="25"/>
  <c r="B87" i="25"/>
  <c r="B86" i="25"/>
  <c r="B85" i="25"/>
  <c r="B84" i="25"/>
  <c r="B83" i="25"/>
  <c r="B82" i="25"/>
  <c r="B81" i="25"/>
  <c r="B80" i="25"/>
  <c r="B79" i="25"/>
  <c r="B78" i="25"/>
  <c r="B77" i="25"/>
  <c r="B76" i="25"/>
  <c r="B75" i="25"/>
  <c r="B74" i="25"/>
  <c r="B73" i="25"/>
  <c r="B72" i="25"/>
  <c r="B71" i="25"/>
  <c r="B70" i="25"/>
  <c r="B69" i="25"/>
  <c r="B68" i="25"/>
  <c r="B67" i="25"/>
  <c r="B66" i="25"/>
  <c r="B65" i="25"/>
  <c r="B64" i="25"/>
  <c r="B63" i="25"/>
  <c r="B62" i="25"/>
  <c r="B61" i="25"/>
  <c r="B60" i="25"/>
  <c r="B59" i="25"/>
  <c r="B58" i="25"/>
  <c r="B57" i="25"/>
  <c r="B56" i="25"/>
  <c r="B55" i="25"/>
  <c r="B54" i="25"/>
  <c r="B53" i="25"/>
  <c r="B52" i="25"/>
  <c r="B51" i="25"/>
  <c r="B50" i="25"/>
  <c r="B49" i="25"/>
  <c r="B48" i="25"/>
  <c r="B47" i="25"/>
  <c r="B46" i="25"/>
  <c r="B45" i="25"/>
  <c r="B44" i="25"/>
  <c r="B43" i="25"/>
  <c r="B42" i="25"/>
  <c r="B41" i="25"/>
  <c r="B40" i="25"/>
  <c r="B39" i="25"/>
  <c r="B38" i="25"/>
  <c r="B37" i="25"/>
  <c r="B36" i="25"/>
  <c r="B35" i="25"/>
  <c r="B34" i="25"/>
  <c r="B33" i="25"/>
  <c r="B32" i="25"/>
  <c r="B31" i="25"/>
  <c r="B30" i="25"/>
  <c r="B29" i="25"/>
  <c r="B28" i="25"/>
  <c r="B27" i="25"/>
  <c r="B26" i="25"/>
  <c r="B25" i="25"/>
  <c r="B24" i="25"/>
  <c r="B23" i="25"/>
  <c r="B22" i="25"/>
  <c r="B21" i="25"/>
  <c r="B20" i="25"/>
  <c r="B19" i="25"/>
  <c r="B18" i="25"/>
  <c r="B17" i="25"/>
  <c r="B16" i="25"/>
  <c r="B15" i="25"/>
  <c r="B14" i="25"/>
  <c r="B13" i="25"/>
  <c r="B12" i="25"/>
  <c r="B11" i="25"/>
  <c r="B10" i="25"/>
  <c r="B9" i="25"/>
  <c r="B8" i="25"/>
  <c r="L48" i="28" l="1"/>
  <c r="Q8" i="17"/>
  <c r="D25" i="28"/>
  <c r="F25" i="28" s="1"/>
  <c r="D27" i="28"/>
  <c r="F27" i="28" s="1"/>
  <c r="D28" i="28"/>
  <c r="F28" i="28" s="1"/>
  <c r="H42" i="28"/>
  <c r="D39" i="28"/>
  <c r="F39" i="28" s="1"/>
  <c r="D38" i="28"/>
  <c r="F38" i="28" s="1"/>
  <c r="K42" i="28"/>
  <c r="N39" i="28"/>
  <c r="Q39" i="28"/>
  <c r="H31" i="28"/>
  <c r="H36" i="28"/>
  <c r="H39" i="28"/>
  <c r="H38" i="28"/>
  <c r="H35" i="28"/>
  <c r="H25" i="28"/>
  <c r="H27" i="28"/>
  <c r="H28" i="28"/>
  <c r="N31" i="28"/>
  <c r="N35" i="28"/>
  <c r="N27" i="28"/>
  <c r="Q31" i="28"/>
  <c r="Q35" i="28"/>
  <c r="Q27" i="28"/>
  <c r="K36" i="28"/>
  <c r="K39" i="28"/>
  <c r="K38" i="28"/>
  <c r="K25" i="28"/>
  <c r="K27" i="28"/>
  <c r="K28" i="28"/>
  <c r="K31" i="28"/>
  <c r="K26" i="28"/>
  <c r="K35" i="28"/>
  <c r="H16" i="28"/>
  <c r="N16" i="28"/>
  <c r="Q16" i="28"/>
  <c r="K16" i="28"/>
  <c r="D26" i="28"/>
  <c r="D35" i="28"/>
  <c r="F35" i="28" s="1"/>
  <c r="I48" i="28"/>
  <c r="N92" i="17"/>
  <c r="R92" i="17"/>
  <c r="N96" i="17"/>
  <c r="R96" i="17"/>
  <c r="N100" i="17"/>
  <c r="G52" i="28" s="1"/>
  <c r="R100" i="17"/>
  <c r="J52" i="28" s="1"/>
  <c r="N104" i="17"/>
  <c r="R104" i="17"/>
  <c r="N95" i="17"/>
  <c r="R95" i="17"/>
  <c r="N99" i="17"/>
  <c r="R99" i="17"/>
  <c r="N103" i="17"/>
  <c r="R103" i="17"/>
  <c r="N107" i="17"/>
  <c r="G48" i="28" s="1"/>
  <c r="R107" i="17"/>
  <c r="J48" i="28" s="1"/>
  <c r="N94" i="17"/>
  <c r="R94" i="17"/>
  <c r="N98" i="17"/>
  <c r="R98" i="17"/>
  <c r="N102" i="17"/>
  <c r="R102" i="17"/>
  <c r="N106" i="17"/>
  <c r="G47" i="28" s="1"/>
  <c r="R106" i="17"/>
  <c r="J47" i="28" s="1"/>
  <c r="N97" i="17"/>
  <c r="G26" i="28" s="1"/>
  <c r="R97" i="17"/>
  <c r="J26" i="28" s="1"/>
  <c r="N101" i="17"/>
  <c r="R101" i="17"/>
  <c r="N105" i="17"/>
  <c r="R105" i="17"/>
  <c r="F26" i="28"/>
  <c r="G15" i="10"/>
  <c r="N7" i="25"/>
  <c r="L52" i="28" l="1"/>
  <c r="L47" i="28"/>
  <c r="U104" i="17"/>
  <c r="N28" i="28" s="1"/>
  <c r="V104" i="17"/>
  <c r="M28" i="28" s="1"/>
  <c r="U107" i="17"/>
  <c r="N48" i="28" s="1"/>
  <c r="O48" i="28" s="1"/>
  <c r="V107" i="17"/>
  <c r="M48" i="28" s="1"/>
  <c r="U106" i="17"/>
  <c r="N47" i="28" s="1"/>
  <c r="V106" i="17"/>
  <c r="M47" i="28" s="1"/>
  <c r="U100" i="17"/>
  <c r="N52" i="28" s="1"/>
  <c r="V100" i="17"/>
  <c r="M52" i="28" s="1"/>
  <c r="U105" i="17"/>
  <c r="N38" i="28" s="1"/>
  <c r="V105" i="17"/>
  <c r="M38" i="28" s="1"/>
  <c r="U72" i="17"/>
  <c r="U80" i="17"/>
  <c r="U89" i="17"/>
  <c r="U79" i="17"/>
  <c r="U88" i="17"/>
  <c r="U77" i="17"/>
  <c r="U90" i="17"/>
  <c r="U78" i="17"/>
  <c r="U86" i="17"/>
  <c r="U84" i="17"/>
  <c r="R8" i="17"/>
  <c r="U63" i="17"/>
  <c r="N54" i="28" s="1"/>
  <c r="U76" i="17"/>
  <c r="U75" i="17"/>
  <c r="U74" i="17"/>
  <c r="U83" i="17"/>
  <c r="U81" i="17"/>
  <c r="U82" i="17"/>
  <c r="U73" i="17"/>
  <c r="U91" i="17"/>
  <c r="U93" i="17"/>
  <c r="U87" i="17"/>
  <c r="U85" i="17"/>
  <c r="L26" i="28"/>
  <c r="G27" i="28"/>
  <c r="G28" i="28"/>
  <c r="P39" i="28"/>
  <c r="R39" i="28" s="1"/>
  <c r="P35" i="28"/>
  <c r="R35" i="28" s="1"/>
  <c r="J39" i="28"/>
  <c r="J38" i="28"/>
  <c r="J35" i="28"/>
  <c r="J25" i="28"/>
  <c r="J27" i="28"/>
  <c r="J28" i="28"/>
  <c r="G39" i="28"/>
  <c r="G38" i="28"/>
  <c r="G35" i="28"/>
  <c r="G25" i="28"/>
  <c r="P27" i="28"/>
  <c r="R27" i="28" s="1"/>
  <c r="M39" i="28"/>
  <c r="O39" i="28" s="1"/>
  <c r="M35" i="28"/>
  <c r="O35" i="28" s="1"/>
  <c r="M27" i="28"/>
  <c r="O27" i="28" s="1"/>
  <c r="I52" i="28"/>
  <c r="I39" i="28"/>
  <c r="I35" i="28"/>
  <c r="I26" i="28"/>
  <c r="I47" i="28"/>
  <c r="I27" i="28"/>
  <c r="L28" i="28" l="1"/>
  <c r="L38" i="28"/>
  <c r="L25" i="28"/>
  <c r="L35" i="28"/>
  <c r="L27" i="28"/>
  <c r="L39" i="28"/>
  <c r="I28" i="28"/>
  <c r="O38" i="28"/>
  <c r="O28" i="28"/>
  <c r="U98" i="17"/>
  <c r="V98" i="17"/>
  <c r="U96" i="17"/>
  <c r="V96" i="17"/>
  <c r="U103" i="17"/>
  <c r="V103" i="17"/>
  <c r="S8" i="17"/>
  <c r="U92" i="17"/>
  <c r="V92" i="17"/>
  <c r="O52" i="28"/>
  <c r="O47" i="28"/>
  <c r="U99" i="17"/>
  <c r="V99" i="17"/>
  <c r="U94" i="17"/>
  <c r="N42" i="28" s="1"/>
  <c r="V94" i="17"/>
  <c r="U101" i="17"/>
  <c r="V101" i="17"/>
  <c r="U97" i="17"/>
  <c r="N26" i="28" s="1"/>
  <c r="V97" i="17"/>
  <c r="M26" i="28" s="1"/>
  <c r="U95" i="17"/>
  <c r="V95" i="17"/>
  <c r="U102" i="17"/>
  <c r="V102" i="17"/>
  <c r="I38" i="28"/>
  <c r="I25" i="28"/>
  <c r="AD34" i="5"/>
  <c r="AD36" i="5"/>
  <c r="AD33" i="5"/>
  <c r="AD35" i="5"/>
  <c r="AD37" i="5"/>
  <c r="AD39" i="5"/>
  <c r="AD41" i="5"/>
  <c r="AD43" i="5"/>
  <c r="AD45" i="5"/>
  <c r="AD47" i="5"/>
  <c r="AD51" i="5"/>
  <c r="AD38" i="5"/>
  <c r="AD40" i="5"/>
  <c r="AD42" i="5"/>
  <c r="AD44" i="5"/>
  <c r="AD46" i="5"/>
  <c r="AD48" i="5"/>
  <c r="AD50" i="5"/>
  <c r="N36" i="28" l="1"/>
  <c r="O26" i="28"/>
  <c r="M25" i="28"/>
  <c r="N25" i="28"/>
  <c r="T8" i="17"/>
  <c r="G89" i="17"/>
  <c r="G85" i="17"/>
  <c r="G81" i="17"/>
  <c r="G77" i="17"/>
  <c r="G86" i="17"/>
  <c r="G82" i="17"/>
  <c r="G78" i="17"/>
  <c r="G74" i="17"/>
  <c r="G75" i="17"/>
  <c r="G87" i="17"/>
  <c r="G83" i="17"/>
  <c r="G79" i="17"/>
  <c r="G90" i="17"/>
  <c r="G84" i="17"/>
  <c r="G80" i="17"/>
  <c r="G76" i="17"/>
  <c r="G72" i="17"/>
  <c r="G73" i="17"/>
  <c r="AV50" i="5"/>
  <c r="AV48" i="5"/>
  <c r="AV46" i="5"/>
  <c r="AV44" i="5"/>
  <c r="AV42" i="5"/>
  <c r="AV40" i="5"/>
  <c r="AV38" i="5"/>
  <c r="AV51" i="5"/>
  <c r="AV47" i="5"/>
  <c r="AV45" i="5"/>
  <c r="AV43" i="5"/>
  <c r="AV41" i="5"/>
  <c r="AV39" i="5"/>
  <c r="AV37" i="5"/>
  <c r="AV35" i="5"/>
  <c r="AV33" i="5"/>
  <c r="AV36" i="5"/>
  <c r="AV34" i="5"/>
  <c r="AN22" i="5"/>
  <c r="D36" i="28" l="1"/>
  <c r="F36" i="28" s="1"/>
  <c r="U8" i="17"/>
  <c r="O25" i="28"/>
  <c r="D31" i="28"/>
  <c r="F31" i="28" s="1"/>
  <c r="H61" i="17"/>
  <c r="V73" i="17"/>
  <c r="R73" i="17"/>
  <c r="N73" i="17"/>
  <c r="R72" i="17"/>
  <c r="V72" i="17"/>
  <c r="N72" i="17"/>
  <c r="R76" i="17"/>
  <c r="V76" i="17"/>
  <c r="N76" i="17"/>
  <c r="N80" i="17"/>
  <c r="V80" i="17"/>
  <c r="R80" i="17"/>
  <c r="N84" i="17"/>
  <c r="V84" i="17"/>
  <c r="R84" i="17"/>
  <c r="N90" i="17"/>
  <c r="V90" i="17"/>
  <c r="R90" i="17"/>
  <c r="N79" i="17"/>
  <c r="V79" i="17"/>
  <c r="R79" i="17"/>
  <c r="N83" i="17"/>
  <c r="V83" i="17"/>
  <c r="R83" i="17"/>
  <c r="N87" i="17"/>
  <c r="V87" i="17"/>
  <c r="R87" i="17"/>
  <c r="V75" i="17"/>
  <c r="R75" i="17"/>
  <c r="N75" i="17"/>
  <c r="R74" i="17"/>
  <c r="V74" i="17"/>
  <c r="N74" i="17"/>
  <c r="V78" i="17"/>
  <c r="R78" i="17"/>
  <c r="N78" i="17"/>
  <c r="N82" i="17"/>
  <c r="V82" i="17"/>
  <c r="R82" i="17"/>
  <c r="N86" i="17"/>
  <c r="V86" i="17"/>
  <c r="R86" i="17"/>
  <c r="V77" i="17"/>
  <c r="R77" i="17"/>
  <c r="N77" i="17"/>
  <c r="N81" i="17"/>
  <c r="V81" i="17"/>
  <c r="R81" i="17"/>
  <c r="N85" i="17"/>
  <c r="V85" i="17"/>
  <c r="R85" i="17"/>
  <c r="N89" i="17"/>
  <c r="V89" i="17"/>
  <c r="R89" i="17"/>
  <c r="AN29" i="5"/>
  <c r="AN26" i="5"/>
  <c r="AN30" i="5"/>
  <c r="AN25" i="5"/>
  <c r="AN23" i="5"/>
  <c r="H62" i="17" s="1"/>
  <c r="E56" i="28" s="1"/>
  <c r="F56" i="28" s="1"/>
  <c r="AN28" i="5"/>
  <c r="AN32" i="5"/>
  <c r="AN31" i="5"/>
  <c r="Y104" i="17" l="1"/>
  <c r="Q28" i="28" s="1"/>
  <c r="Z104" i="17"/>
  <c r="P28" i="28" s="1"/>
  <c r="Y107" i="17"/>
  <c r="Q48" i="28" s="1"/>
  <c r="R48" i="28" s="1"/>
  <c r="Z107" i="17"/>
  <c r="P48" i="28" s="1"/>
  <c r="Y105" i="17"/>
  <c r="Q38" i="28" s="1"/>
  <c r="Z105" i="17"/>
  <c r="P38" i="28" s="1"/>
  <c r="Y106" i="17"/>
  <c r="Q47" i="28" s="1"/>
  <c r="Z106" i="17"/>
  <c r="P47" i="28" s="1"/>
  <c r="Y100" i="17"/>
  <c r="Q52" i="28" s="1"/>
  <c r="Z100" i="17"/>
  <c r="P52" i="28" s="1"/>
  <c r="V8" i="17"/>
  <c r="Y63" i="17"/>
  <c r="Q54" i="28" s="1"/>
  <c r="Y88" i="17"/>
  <c r="Y93" i="17"/>
  <c r="Y91" i="17"/>
  <c r="G36" i="28"/>
  <c r="M36" i="28"/>
  <c r="O36" i="28" s="1"/>
  <c r="J36" i="28"/>
  <c r="H70" i="17"/>
  <c r="H69" i="17"/>
  <c r="E24" i="28" s="1"/>
  <c r="H68" i="17"/>
  <c r="H71" i="17"/>
  <c r="H67" i="17"/>
  <c r="H64" i="17"/>
  <c r="H65" i="17"/>
  <c r="M31" i="28"/>
  <c r="O31" i="28" s="1"/>
  <c r="P31" i="28"/>
  <c r="R31" i="28" s="1"/>
  <c r="J31" i="28"/>
  <c r="G31" i="28"/>
  <c r="AT32" i="5"/>
  <c r="AQ32" i="5"/>
  <c r="AT31" i="5"/>
  <c r="AQ31" i="5"/>
  <c r="AT30" i="5"/>
  <c r="AQ30" i="5"/>
  <c r="AT29" i="5"/>
  <c r="AQ29" i="5"/>
  <c r="AT28" i="5"/>
  <c r="AQ28" i="5"/>
  <c r="AT27" i="5"/>
  <c r="AQ27" i="5"/>
  <c r="AT26" i="5"/>
  <c r="AQ26" i="5"/>
  <c r="AT25" i="5"/>
  <c r="AQ25" i="5"/>
  <c r="AT24" i="5"/>
  <c r="AQ24" i="5"/>
  <c r="AT23" i="5"/>
  <c r="AQ23" i="5"/>
  <c r="AT22" i="5"/>
  <c r="AQ22" i="5"/>
  <c r="AT21" i="5"/>
  <c r="AQ21" i="5"/>
  <c r="AT20" i="5"/>
  <c r="AQ20" i="5"/>
  <c r="AT19" i="5"/>
  <c r="AQ19" i="5"/>
  <c r="AT18" i="5"/>
  <c r="AQ18" i="5"/>
  <c r="L36" i="28" l="1"/>
  <c r="L31" i="28"/>
  <c r="Y82" i="17"/>
  <c r="Z82" i="17"/>
  <c r="Y79" i="17"/>
  <c r="Z79" i="17"/>
  <c r="Y99" i="17"/>
  <c r="Z99" i="17"/>
  <c r="Y103" i="17"/>
  <c r="Z103" i="17"/>
  <c r="Y92" i="17"/>
  <c r="Z92" i="17"/>
  <c r="Y75" i="17"/>
  <c r="Z75" i="17"/>
  <c r="Y74" i="17"/>
  <c r="Z74" i="17"/>
  <c r="Y97" i="17"/>
  <c r="Q26" i="28" s="1"/>
  <c r="Z97" i="17"/>
  <c r="P26" i="28" s="1"/>
  <c r="Y85" i="17"/>
  <c r="Z85" i="17"/>
  <c r="Y96" i="17"/>
  <c r="Z96" i="17"/>
  <c r="Y73" i="17"/>
  <c r="Z73" i="17"/>
  <c r="Y94" i="17"/>
  <c r="Z94" i="17"/>
  <c r="Y80" i="17"/>
  <c r="Z80" i="17"/>
  <c r="Y89" i="17"/>
  <c r="Z89" i="17"/>
  <c r="Y102" i="17"/>
  <c r="Z102" i="17"/>
  <c r="Y95" i="17"/>
  <c r="Z95" i="17"/>
  <c r="Y78" i="17"/>
  <c r="Z78" i="17"/>
  <c r="Y77" i="17"/>
  <c r="Z77" i="17"/>
  <c r="Y83" i="17"/>
  <c r="Z83" i="17"/>
  <c r="Y98" i="17"/>
  <c r="Z98" i="17"/>
  <c r="Y101" i="17"/>
  <c r="Z101" i="17"/>
  <c r="R52" i="28"/>
  <c r="R47" i="28"/>
  <c r="R38" i="28"/>
  <c r="R28" i="28"/>
  <c r="Y84" i="17"/>
  <c r="Z84" i="17"/>
  <c r="Y86" i="17"/>
  <c r="Z86" i="17"/>
  <c r="Y81" i="17"/>
  <c r="Z81" i="17"/>
  <c r="Y76" i="17"/>
  <c r="Z76" i="17"/>
  <c r="Y87" i="17"/>
  <c r="Z87" i="17"/>
  <c r="Y90" i="17"/>
  <c r="Z90" i="17"/>
  <c r="Y72" i="17"/>
  <c r="Z72" i="17"/>
  <c r="E23" i="28"/>
  <c r="E20" i="28"/>
  <c r="E17" i="28"/>
  <c r="E43" i="28"/>
  <c r="I36" i="28"/>
  <c r="I31" i="28"/>
  <c r="U65" i="17"/>
  <c r="Y65" i="17"/>
  <c r="Q65" i="17"/>
  <c r="M65" i="17"/>
  <c r="Q64" i="17"/>
  <c r="U64" i="17"/>
  <c r="M64" i="17"/>
  <c r="Y64" i="17"/>
  <c r="U67" i="17"/>
  <c r="Y67" i="17"/>
  <c r="Q67" i="17"/>
  <c r="M67" i="17"/>
  <c r="Q71" i="17"/>
  <c r="U71" i="17"/>
  <c r="Y71" i="17"/>
  <c r="M71" i="17"/>
  <c r="U68" i="17"/>
  <c r="Q68" i="17"/>
  <c r="M68" i="17"/>
  <c r="Y68" i="17"/>
  <c r="Q69" i="17"/>
  <c r="U69" i="17"/>
  <c r="Y69" i="17"/>
  <c r="M69" i="17"/>
  <c r="U70" i="17"/>
  <c r="Q70" i="17"/>
  <c r="M70" i="17"/>
  <c r="Y70" i="17"/>
  <c r="AN24" i="5"/>
  <c r="AN19" i="5"/>
  <c r="H58" i="17" s="1"/>
  <c r="AN20" i="5"/>
  <c r="H59" i="17" s="1"/>
  <c r="E57" i="28" s="1"/>
  <c r="F57" i="28" s="1"/>
  <c r="S29" i="5"/>
  <c r="S28" i="5"/>
  <c r="S27" i="5"/>
  <c r="S26" i="5"/>
  <c r="S25" i="5"/>
  <c r="S24" i="5"/>
  <c r="S23" i="5"/>
  <c r="S22" i="5"/>
  <c r="S21" i="5"/>
  <c r="S20" i="5"/>
  <c r="S19" i="5"/>
  <c r="S18" i="5"/>
  <c r="P25" i="28" l="1"/>
  <c r="Q25" i="28"/>
  <c r="P36" i="28"/>
  <c r="R26" i="28"/>
  <c r="Q36" i="28"/>
  <c r="Q42" i="28"/>
  <c r="Q17" i="28"/>
  <c r="Q43" i="28"/>
  <c r="H23" i="28"/>
  <c r="H20" i="28"/>
  <c r="H17" i="28"/>
  <c r="H43" i="28"/>
  <c r="Q23" i="28"/>
  <c r="Q20" i="28"/>
  <c r="K17" i="28"/>
  <c r="K43" i="28"/>
  <c r="N23" i="28"/>
  <c r="N20" i="28"/>
  <c r="N17" i="28"/>
  <c r="N43" i="28"/>
  <c r="K23" i="28"/>
  <c r="K20" i="28"/>
  <c r="Q24" i="28"/>
  <c r="H63" i="17"/>
  <c r="E54" i="28" s="1"/>
  <c r="F54" i="28" s="1"/>
  <c r="H24" i="28"/>
  <c r="N24" i="28"/>
  <c r="K24" i="28"/>
  <c r="AD20" i="5"/>
  <c r="AD22" i="5"/>
  <c r="AD23" i="5"/>
  <c r="AD24" i="5"/>
  <c r="AD25" i="5"/>
  <c r="AD26" i="5"/>
  <c r="AD27" i="5"/>
  <c r="AD28" i="5"/>
  <c r="AD29" i="5"/>
  <c r="AN21" i="5"/>
  <c r="AD54" i="5"/>
  <c r="G93" i="17" s="1"/>
  <c r="R25" i="28" l="1"/>
  <c r="R36" i="28"/>
  <c r="H60" i="17"/>
  <c r="E58" i="28" s="1"/>
  <c r="F58" i="28" s="1"/>
  <c r="G67" i="17"/>
  <c r="G65" i="17"/>
  <c r="G63" i="17"/>
  <c r="D54" i="28" s="1"/>
  <c r="G61" i="17"/>
  <c r="N93" i="17"/>
  <c r="V93" i="17"/>
  <c r="R93" i="17"/>
  <c r="Z93" i="17"/>
  <c r="G68" i="17"/>
  <c r="G66" i="17"/>
  <c r="G64" i="17"/>
  <c r="G62" i="17"/>
  <c r="G59" i="17"/>
  <c r="AD49" i="5"/>
  <c r="G88" i="17" s="1"/>
  <c r="AD217" i="5"/>
  <c r="G256" i="17" s="1"/>
  <c r="AD215" i="5"/>
  <c r="G254" i="17" s="1"/>
  <c r="AD213" i="5"/>
  <c r="G252" i="17" s="1"/>
  <c r="AD211" i="5"/>
  <c r="G250" i="17" s="1"/>
  <c r="AD209" i="5"/>
  <c r="G248" i="17" s="1"/>
  <c r="AD207" i="5"/>
  <c r="G246" i="17" s="1"/>
  <c r="AD205" i="5"/>
  <c r="G244" i="17" s="1"/>
  <c r="AD203" i="5"/>
  <c r="G242" i="17" s="1"/>
  <c r="AD201" i="5"/>
  <c r="G240" i="17" s="1"/>
  <c r="AD199" i="5"/>
  <c r="G238" i="17" s="1"/>
  <c r="AD197" i="5"/>
  <c r="G236" i="17" s="1"/>
  <c r="AD195" i="5"/>
  <c r="G234" i="17" s="1"/>
  <c r="AD193" i="5"/>
  <c r="G232" i="17" s="1"/>
  <c r="AD191" i="5"/>
  <c r="G230" i="17" s="1"/>
  <c r="AD189" i="5"/>
  <c r="G228" i="17" s="1"/>
  <c r="AD187" i="5"/>
  <c r="G226" i="17" s="1"/>
  <c r="AD185" i="5"/>
  <c r="G224" i="17" s="1"/>
  <c r="AD183" i="5"/>
  <c r="G222" i="17" s="1"/>
  <c r="AD181" i="5"/>
  <c r="G220" i="17" s="1"/>
  <c r="AD179" i="5"/>
  <c r="G218" i="17" s="1"/>
  <c r="AD177" i="5"/>
  <c r="G216" i="17" s="1"/>
  <c r="AD175" i="5"/>
  <c r="G214" i="17" s="1"/>
  <c r="AD173" i="5"/>
  <c r="G212" i="17" s="1"/>
  <c r="AD171" i="5"/>
  <c r="G210" i="17" s="1"/>
  <c r="AD169" i="5"/>
  <c r="G208" i="17" s="1"/>
  <c r="AD167" i="5"/>
  <c r="G206" i="17" s="1"/>
  <c r="AD165" i="5"/>
  <c r="G204" i="17" s="1"/>
  <c r="AD163" i="5"/>
  <c r="G202" i="17" s="1"/>
  <c r="AD161" i="5"/>
  <c r="G200" i="17" s="1"/>
  <c r="AD159" i="5"/>
  <c r="G198" i="17" s="1"/>
  <c r="AD157" i="5"/>
  <c r="G196" i="17" s="1"/>
  <c r="AD155" i="5"/>
  <c r="G194" i="17" s="1"/>
  <c r="AD153" i="5"/>
  <c r="G192" i="17" s="1"/>
  <c r="AD151" i="5"/>
  <c r="G190" i="17" s="1"/>
  <c r="AD149" i="5"/>
  <c r="G188" i="17" s="1"/>
  <c r="AD147" i="5"/>
  <c r="G186" i="17" s="1"/>
  <c r="AD145" i="5"/>
  <c r="G184" i="17" s="1"/>
  <c r="AD143" i="5"/>
  <c r="G182" i="17" s="1"/>
  <c r="AD141" i="5"/>
  <c r="G180" i="17" s="1"/>
  <c r="AD139" i="5"/>
  <c r="G178" i="17" s="1"/>
  <c r="AD137" i="5"/>
  <c r="G176" i="17" s="1"/>
  <c r="AD135" i="5"/>
  <c r="G174" i="17" s="1"/>
  <c r="AD133" i="5"/>
  <c r="G172" i="17" s="1"/>
  <c r="AD131" i="5"/>
  <c r="G170" i="17" s="1"/>
  <c r="AD129" i="5"/>
  <c r="G168" i="17" s="1"/>
  <c r="AD127" i="5"/>
  <c r="G166" i="17" s="1"/>
  <c r="AD125" i="5"/>
  <c r="G164" i="17" s="1"/>
  <c r="AD123" i="5"/>
  <c r="G162" i="17" s="1"/>
  <c r="AD121" i="5"/>
  <c r="G160" i="17" s="1"/>
  <c r="AD119" i="5"/>
  <c r="G158" i="17" s="1"/>
  <c r="AD117" i="5"/>
  <c r="G156" i="17" s="1"/>
  <c r="AD115" i="5"/>
  <c r="G154" i="17" s="1"/>
  <c r="AD113" i="5"/>
  <c r="G152" i="17" s="1"/>
  <c r="AD111" i="5"/>
  <c r="G150" i="17" s="1"/>
  <c r="AD109" i="5"/>
  <c r="G148" i="17" s="1"/>
  <c r="AD107" i="5"/>
  <c r="G146" i="17" s="1"/>
  <c r="AD105" i="5"/>
  <c r="G144" i="17" s="1"/>
  <c r="AD103" i="5"/>
  <c r="G142" i="17" s="1"/>
  <c r="AD101" i="5"/>
  <c r="G140" i="17" s="1"/>
  <c r="AD99" i="5"/>
  <c r="G138" i="17" s="1"/>
  <c r="AD97" i="5"/>
  <c r="G136" i="17" s="1"/>
  <c r="AD95" i="5"/>
  <c r="G134" i="17" s="1"/>
  <c r="AD93" i="5"/>
  <c r="G132" i="17" s="1"/>
  <c r="AD91" i="5"/>
  <c r="G130" i="17" s="1"/>
  <c r="AD89" i="5"/>
  <c r="G128" i="17" s="1"/>
  <c r="AD87" i="5"/>
  <c r="G126" i="17" s="1"/>
  <c r="AD85" i="5"/>
  <c r="G124" i="17" s="1"/>
  <c r="AD83" i="5"/>
  <c r="G122" i="17" s="1"/>
  <c r="AD81" i="5"/>
  <c r="G120" i="17" s="1"/>
  <c r="AD79" i="5"/>
  <c r="G118" i="17" s="1"/>
  <c r="AD77" i="5"/>
  <c r="G116" i="17" s="1"/>
  <c r="AD75" i="5"/>
  <c r="G114" i="17" s="1"/>
  <c r="AD73" i="5"/>
  <c r="G112" i="17" s="1"/>
  <c r="AD71" i="5"/>
  <c r="G110" i="17" s="1"/>
  <c r="AD69" i="5"/>
  <c r="G108" i="17" s="1"/>
  <c r="AD216" i="5"/>
  <c r="G255" i="17" s="1"/>
  <c r="AD214" i="5"/>
  <c r="G253" i="17" s="1"/>
  <c r="AD212" i="5"/>
  <c r="G251" i="17" s="1"/>
  <c r="AD210" i="5"/>
  <c r="G249" i="17" s="1"/>
  <c r="AD208" i="5"/>
  <c r="G247" i="17" s="1"/>
  <c r="AD206" i="5"/>
  <c r="G245" i="17" s="1"/>
  <c r="AD204" i="5"/>
  <c r="G243" i="17" s="1"/>
  <c r="AD202" i="5"/>
  <c r="G241" i="17" s="1"/>
  <c r="AD200" i="5"/>
  <c r="G239" i="17" s="1"/>
  <c r="AD196" i="5"/>
  <c r="G235" i="17" s="1"/>
  <c r="AD192" i="5"/>
  <c r="G231" i="17" s="1"/>
  <c r="AD188" i="5"/>
  <c r="G227" i="17" s="1"/>
  <c r="AD184" i="5"/>
  <c r="G223" i="17" s="1"/>
  <c r="AD180" i="5"/>
  <c r="G219" i="17" s="1"/>
  <c r="AD176" i="5"/>
  <c r="G215" i="17" s="1"/>
  <c r="AD172" i="5"/>
  <c r="G211" i="17" s="1"/>
  <c r="AD168" i="5"/>
  <c r="G207" i="17" s="1"/>
  <c r="AD164" i="5"/>
  <c r="G203" i="17" s="1"/>
  <c r="AD160" i="5"/>
  <c r="G199" i="17" s="1"/>
  <c r="AD156" i="5"/>
  <c r="G195" i="17" s="1"/>
  <c r="AD152" i="5"/>
  <c r="G191" i="17" s="1"/>
  <c r="AD148" i="5"/>
  <c r="G187" i="17" s="1"/>
  <c r="AD144" i="5"/>
  <c r="G183" i="17" s="1"/>
  <c r="AD140" i="5"/>
  <c r="G179" i="17" s="1"/>
  <c r="AD136" i="5"/>
  <c r="G175" i="17" s="1"/>
  <c r="AD132" i="5"/>
  <c r="G171" i="17" s="1"/>
  <c r="AD128" i="5"/>
  <c r="G167" i="17" s="1"/>
  <c r="AD124" i="5"/>
  <c r="G163" i="17" s="1"/>
  <c r="AD120" i="5"/>
  <c r="G159" i="17" s="1"/>
  <c r="AD116" i="5"/>
  <c r="G155" i="17" s="1"/>
  <c r="AD112" i="5"/>
  <c r="G151" i="17" s="1"/>
  <c r="AD108" i="5"/>
  <c r="G147" i="17" s="1"/>
  <c r="AD104" i="5"/>
  <c r="G143" i="17" s="1"/>
  <c r="AD100" i="5"/>
  <c r="G139" i="17" s="1"/>
  <c r="AD96" i="5"/>
  <c r="G135" i="17" s="1"/>
  <c r="AD92" i="5"/>
  <c r="G131" i="17" s="1"/>
  <c r="AD88" i="5"/>
  <c r="G127" i="17" s="1"/>
  <c r="AD84" i="5"/>
  <c r="G123" i="17" s="1"/>
  <c r="AD80" i="5"/>
  <c r="G119" i="17" s="1"/>
  <c r="AD76" i="5"/>
  <c r="G115" i="17" s="1"/>
  <c r="AD72" i="5"/>
  <c r="G111" i="17" s="1"/>
  <c r="AD198" i="5"/>
  <c r="G237" i="17" s="1"/>
  <c r="AD194" i="5"/>
  <c r="G233" i="17" s="1"/>
  <c r="AD190" i="5"/>
  <c r="G229" i="17" s="1"/>
  <c r="AD186" i="5"/>
  <c r="G225" i="17" s="1"/>
  <c r="AD182" i="5"/>
  <c r="G221" i="17" s="1"/>
  <c r="AD178" i="5"/>
  <c r="G217" i="17" s="1"/>
  <c r="AD174" i="5"/>
  <c r="G213" i="17" s="1"/>
  <c r="AD170" i="5"/>
  <c r="G209" i="17" s="1"/>
  <c r="AD166" i="5"/>
  <c r="G205" i="17" s="1"/>
  <c r="AD162" i="5"/>
  <c r="G201" i="17" s="1"/>
  <c r="AD158" i="5"/>
  <c r="G197" i="17" s="1"/>
  <c r="AD154" i="5"/>
  <c r="G193" i="17" s="1"/>
  <c r="AD150" i="5"/>
  <c r="G189" i="17" s="1"/>
  <c r="AD146" i="5"/>
  <c r="G185" i="17" s="1"/>
  <c r="AD142" i="5"/>
  <c r="G181" i="17" s="1"/>
  <c r="AD138" i="5"/>
  <c r="G177" i="17" s="1"/>
  <c r="AD134" i="5"/>
  <c r="G173" i="17" s="1"/>
  <c r="AD130" i="5"/>
  <c r="G169" i="17" s="1"/>
  <c r="AD126" i="5"/>
  <c r="G165" i="17" s="1"/>
  <c r="AD122" i="5"/>
  <c r="G161" i="17" s="1"/>
  <c r="AD118" i="5"/>
  <c r="G157" i="17" s="1"/>
  <c r="AD114" i="5"/>
  <c r="G153" i="17" s="1"/>
  <c r="AD110" i="5"/>
  <c r="G149" i="17" s="1"/>
  <c r="AD106" i="5"/>
  <c r="G145" i="17" s="1"/>
  <c r="AD102" i="5"/>
  <c r="G141" i="17" s="1"/>
  <c r="AD98" i="5"/>
  <c r="G137" i="17" s="1"/>
  <c r="AD94" i="5"/>
  <c r="G133" i="17" s="1"/>
  <c r="AD90" i="5"/>
  <c r="G129" i="17" s="1"/>
  <c r="AD86" i="5"/>
  <c r="G125" i="17" s="1"/>
  <c r="AD82" i="5"/>
  <c r="G121" i="17" s="1"/>
  <c r="AD78" i="5"/>
  <c r="G117" i="17" s="1"/>
  <c r="AD74" i="5"/>
  <c r="G113" i="17" s="1"/>
  <c r="AD70" i="5"/>
  <c r="G109" i="17" s="1"/>
  <c r="AD19" i="5"/>
  <c r="AV54" i="5"/>
  <c r="AR33" i="5"/>
  <c r="AR35" i="5"/>
  <c r="AR39" i="5"/>
  <c r="AR43" i="5"/>
  <c r="AR45" i="5"/>
  <c r="AR49" i="5"/>
  <c r="AR53" i="5"/>
  <c r="AR34" i="5"/>
  <c r="AR36" i="5"/>
  <c r="AR38" i="5"/>
  <c r="AR40" i="5"/>
  <c r="AR42" i="5"/>
  <c r="AR44" i="5"/>
  <c r="AR46" i="5"/>
  <c r="AR48" i="5"/>
  <c r="AR50" i="5"/>
  <c r="AR52" i="5"/>
  <c r="AR54" i="5"/>
  <c r="AR56" i="5"/>
  <c r="AR58" i="5"/>
  <c r="AR60" i="5"/>
  <c r="AR62" i="5"/>
  <c r="AR64" i="5"/>
  <c r="AR66" i="5"/>
  <c r="AR68" i="5"/>
  <c r="AR70" i="5"/>
  <c r="AR72" i="5"/>
  <c r="AR74" i="5"/>
  <c r="AR76" i="5"/>
  <c r="AR78" i="5"/>
  <c r="AR80" i="5"/>
  <c r="AR82" i="5"/>
  <c r="AR84" i="5"/>
  <c r="AR86" i="5"/>
  <c r="AR88" i="5"/>
  <c r="AR90" i="5"/>
  <c r="AR92" i="5"/>
  <c r="AR94" i="5"/>
  <c r="AR96" i="5"/>
  <c r="AR98" i="5"/>
  <c r="AR100" i="5"/>
  <c r="AR102" i="5"/>
  <c r="AR105" i="5"/>
  <c r="AR109" i="5"/>
  <c r="AR113" i="5"/>
  <c r="AR117" i="5"/>
  <c r="AR121" i="5"/>
  <c r="AR125" i="5"/>
  <c r="AR131" i="5"/>
  <c r="AR106" i="5"/>
  <c r="AR114" i="5"/>
  <c r="AR122" i="5"/>
  <c r="AR130" i="5"/>
  <c r="AR201" i="5"/>
  <c r="AR209" i="5"/>
  <c r="AR217" i="5"/>
  <c r="AR214" i="5"/>
  <c r="AR210" i="5"/>
  <c r="AR206" i="5"/>
  <c r="AR202" i="5"/>
  <c r="AR198" i="5"/>
  <c r="AR196" i="5"/>
  <c r="AR194" i="5"/>
  <c r="AR192" i="5"/>
  <c r="AR190" i="5"/>
  <c r="AR188" i="5"/>
  <c r="AR186" i="5"/>
  <c r="AR184" i="5"/>
  <c r="AR182" i="5"/>
  <c r="AR180" i="5"/>
  <c r="AR178" i="5"/>
  <c r="AR176" i="5"/>
  <c r="AR174" i="5"/>
  <c r="AR172" i="5"/>
  <c r="AR170" i="5"/>
  <c r="AR168" i="5"/>
  <c r="AR166" i="5"/>
  <c r="AR164" i="5"/>
  <c r="AR162" i="5"/>
  <c r="AR160" i="5"/>
  <c r="AR158" i="5"/>
  <c r="AR156" i="5"/>
  <c r="AR154" i="5"/>
  <c r="AR152" i="5"/>
  <c r="AR150" i="5"/>
  <c r="AR148" i="5"/>
  <c r="AR146" i="5"/>
  <c r="AR144" i="5"/>
  <c r="AR142" i="5"/>
  <c r="AR140" i="5"/>
  <c r="AR138" i="5"/>
  <c r="AR136" i="5"/>
  <c r="AR216" i="5"/>
  <c r="AR212" i="5"/>
  <c r="AR208" i="5"/>
  <c r="AR204" i="5"/>
  <c r="AR200" i="5"/>
  <c r="AR197" i="5"/>
  <c r="AR195" i="5"/>
  <c r="AR193" i="5"/>
  <c r="AR191" i="5"/>
  <c r="AR189" i="5"/>
  <c r="AR187" i="5"/>
  <c r="AR185" i="5"/>
  <c r="AR183" i="5"/>
  <c r="AR181" i="5"/>
  <c r="AR179" i="5"/>
  <c r="AR177" i="5"/>
  <c r="AR175" i="5"/>
  <c r="AR173" i="5"/>
  <c r="AR171" i="5"/>
  <c r="AR169" i="5"/>
  <c r="AR167" i="5"/>
  <c r="AR165" i="5"/>
  <c r="AR163" i="5"/>
  <c r="AR161" i="5"/>
  <c r="AR159" i="5"/>
  <c r="AR157" i="5"/>
  <c r="AR155" i="5"/>
  <c r="AR153" i="5"/>
  <c r="AR151" i="5"/>
  <c r="AR149" i="5"/>
  <c r="AR147" i="5"/>
  <c r="AR145" i="5"/>
  <c r="AR143" i="5"/>
  <c r="AR141" i="5"/>
  <c r="AR139" i="5"/>
  <c r="AR137" i="5"/>
  <c r="AR215" i="5"/>
  <c r="AR211" i="5"/>
  <c r="AR207" i="5"/>
  <c r="AR203" i="5"/>
  <c r="AR199" i="5"/>
  <c r="AR132" i="5"/>
  <c r="AR128" i="5"/>
  <c r="AR124" i="5"/>
  <c r="AR120" i="5"/>
  <c r="AR116" i="5"/>
  <c r="AR112" i="5"/>
  <c r="AR108" i="5"/>
  <c r="AR104" i="5"/>
  <c r="AR133" i="5"/>
  <c r="AR129" i="5"/>
  <c r="AR37" i="5"/>
  <c r="AR41" i="5"/>
  <c r="AR47" i="5"/>
  <c r="AR51" i="5"/>
  <c r="AR55" i="5"/>
  <c r="AR57" i="5"/>
  <c r="AR59" i="5"/>
  <c r="AR61" i="5"/>
  <c r="AR63" i="5"/>
  <c r="AR65" i="5"/>
  <c r="AR67" i="5"/>
  <c r="AR69" i="5"/>
  <c r="AR71" i="5"/>
  <c r="AR73" i="5"/>
  <c r="AR75" i="5"/>
  <c r="AR77" i="5"/>
  <c r="AR79" i="5"/>
  <c r="AR81" i="5"/>
  <c r="AR83" i="5"/>
  <c r="AR85" i="5"/>
  <c r="AR87" i="5"/>
  <c r="AR89" i="5"/>
  <c r="AR91" i="5"/>
  <c r="AR93" i="5"/>
  <c r="AR95" i="5"/>
  <c r="AR97" i="5"/>
  <c r="AR99" i="5"/>
  <c r="AR101" i="5"/>
  <c r="AR103" i="5"/>
  <c r="AR107" i="5"/>
  <c r="AR111" i="5"/>
  <c r="AR115" i="5"/>
  <c r="AR119" i="5"/>
  <c r="AR123" i="5"/>
  <c r="AR127" i="5"/>
  <c r="AR135" i="5"/>
  <c r="AR110" i="5"/>
  <c r="AR118" i="5"/>
  <c r="AR126" i="5"/>
  <c r="AR134" i="5"/>
  <c r="AR205" i="5"/>
  <c r="AR213" i="5"/>
  <c r="AN18" i="5"/>
  <c r="AU217" i="5"/>
  <c r="AU216" i="5"/>
  <c r="AU215" i="5"/>
  <c r="AU214" i="5"/>
  <c r="AU213" i="5"/>
  <c r="AU212" i="5"/>
  <c r="AU211" i="5"/>
  <c r="AU210" i="5"/>
  <c r="AU209" i="5"/>
  <c r="AU208" i="5"/>
  <c r="AU207" i="5"/>
  <c r="AU206" i="5"/>
  <c r="AU205" i="5"/>
  <c r="AU204" i="5"/>
  <c r="AU203" i="5"/>
  <c r="AU202" i="5"/>
  <c r="AU201" i="5"/>
  <c r="AU200" i="5"/>
  <c r="AU199" i="5"/>
  <c r="AU198" i="5"/>
  <c r="AU197" i="5"/>
  <c r="AU196" i="5"/>
  <c r="AU195" i="5"/>
  <c r="AU194" i="5"/>
  <c r="AU193" i="5"/>
  <c r="AU192" i="5"/>
  <c r="AU191" i="5"/>
  <c r="AU190" i="5"/>
  <c r="AU189" i="5"/>
  <c r="AU188" i="5"/>
  <c r="AU187" i="5"/>
  <c r="AU186" i="5"/>
  <c r="AU185" i="5"/>
  <c r="AU184" i="5"/>
  <c r="AU183" i="5"/>
  <c r="AU182" i="5"/>
  <c r="AU181" i="5"/>
  <c r="AU180" i="5"/>
  <c r="AU179" i="5"/>
  <c r="AU178" i="5"/>
  <c r="AU177" i="5"/>
  <c r="AU176" i="5"/>
  <c r="AU175" i="5"/>
  <c r="AU174" i="5"/>
  <c r="AU173" i="5"/>
  <c r="AU172" i="5"/>
  <c r="AU171" i="5"/>
  <c r="AU170" i="5"/>
  <c r="AU169" i="5"/>
  <c r="AU168" i="5"/>
  <c r="AU167" i="5"/>
  <c r="AU166" i="5"/>
  <c r="AU165" i="5"/>
  <c r="AU164" i="5"/>
  <c r="AU163" i="5"/>
  <c r="AU162" i="5"/>
  <c r="AU161" i="5"/>
  <c r="AU160" i="5"/>
  <c r="AU159" i="5"/>
  <c r="AU158" i="5"/>
  <c r="AU157" i="5"/>
  <c r="AU156" i="5"/>
  <c r="AU155" i="5"/>
  <c r="AU154" i="5"/>
  <c r="AU153" i="5"/>
  <c r="AU152" i="5"/>
  <c r="AU151" i="5"/>
  <c r="AU150" i="5"/>
  <c r="AU149" i="5"/>
  <c r="AU148" i="5"/>
  <c r="AU147" i="5"/>
  <c r="AU146" i="5"/>
  <c r="AU145" i="5"/>
  <c r="AU144" i="5"/>
  <c r="AU143" i="5"/>
  <c r="AU142" i="5"/>
  <c r="AU141" i="5"/>
  <c r="AU140" i="5"/>
  <c r="AU139" i="5"/>
  <c r="AU138" i="5"/>
  <c r="AU137" i="5"/>
  <c r="AU136" i="5"/>
  <c r="AU135" i="5"/>
  <c r="AU134" i="5"/>
  <c r="AU133" i="5"/>
  <c r="AU132" i="5"/>
  <c r="AU131" i="5"/>
  <c r="AU130" i="5"/>
  <c r="AU129" i="5"/>
  <c r="AU128" i="5"/>
  <c r="AU127" i="5"/>
  <c r="AU126" i="5"/>
  <c r="AU125" i="5"/>
  <c r="AU124" i="5"/>
  <c r="AU123" i="5"/>
  <c r="AU122" i="5"/>
  <c r="AU121" i="5"/>
  <c r="AU120" i="5"/>
  <c r="AU119" i="5"/>
  <c r="AU118" i="5"/>
  <c r="AU117" i="5"/>
  <c r="AU116" i="5"/>
  <c r="AU115" i="5"/>
  <c r="AU114" i="5"/>
  <c r="AU113" i="5"/>
  <c r="AU112" i="5"/>
  <c r="AU111" i="5"/>
  <c r="AU110" i="5"/>
  <c r="AU109" i="5"/>
  <c r="AU108" i="5"/>
  <c r="AU107" i="5"/>
  <c r="AU106" i="5"/>
  <c r="AU105" i="5"/>
  <c r="AU104" i="5"/>
  <c r="AU103" i="5"/>
  <c r="AU102" i="5"/>
  <c r="AU101" i="5"/>
  <c r="AU100" i="5"/>
  <c r="AU99" i="5"/>
  <c r="AU98" i="5"/>
  <c r="AU97" i="5"/>
  <c r="AU96" i="5"/>
  <c r="AU95" i="5"/>
  <c r="AU94" i="5"/>
  <c r="AU93" i="5"/>
  <c r="AU92" i="5"/>
  <c r="AU91" i="5"/>
  <c r="AU90" i="5"/>
  <c r="AU89" i="5"/>
  <c r="AU88" i="5"/>
  <c r="AU87" i="5"/>
  <c r="AU86" i="5"/>
  <c r="AU85" i="5"/>
  <c r="AU84" i="5"/>
  <c r="AU83" i="5"/>
  <c r="AU82" i="5"/>
  <c r="AU81" i="5"/>
  <c r="AU80" i="5"/>
  <c r="AU79" i="5"/>
  <c r="AU78" i="5"/>
  <c r="AU77" i="5"/>
  <c r="AU76" i="5"/>
  <c r="AU75" i="5"/>
  <c r="AU74" i="5"/>
  <c r="AU73" i="5"/>
  <c r="AU72" i="5"/>
  <c r="AU71" i="5"/>
  <c r="AU70" i="5"/>
  <c r="AU69" i="5"/>
  <c r="AU68" i="5"/>
  <c r="AU67" i="5"/>
  <c r="AU66" i="5"/>
  <c r="AU65" i="5"/>
  <c r="AU64" i="5"/>
  <c r="AU63" i="5"/>
  <c r="AU62" i="5"/>
  <c r="AU61" i="5"/>
  <c r="AU60" i="5"/>
  <c r="AU59" i="5"/>
  <c r="AU58" i="5"/>
  <c r="AU57" i="5"/>
  <c r="AU56" i="5"/>
  <c r="AU55" i="5"/>
  <c r="AU54" i="5"/>
  <c r="AU53" i="5"/>
  <c r="AU52" i="5"/>
  <c r="AU51" i="5"/>
  <c r="AU50" i="5"/>
  <c r="AU49" i="5"/>
  <c r="AU48" i="5"/>
  <c r="AU47" i="5"/>
  <c r="AU44" i="5"/>
  <c r="AU42" i="5"/>
  <c r="AU39" i="5"/>
  <c r="AU37" i="5"/>
  <c r="AU34" i="5"/>
  <c r="AU46" i="5"/>
  <c r="AU45" i="5"/>
  <c r="AU43" i="5"/>
  <c r="AU41" i="5"/>
  <c r="AU40" i="5"/>
  <c r="AU38" i="5"/>
  <c r="AU36" i="5"/>
  <c r="AU35" i="5"/>
  <c r="AU33" i="5"/>
  <c r="AD21" i="5"/>
  <c r="AN27" i="5"/>
  <c r="N223" i="25"/>
  <c r="N222" i="25"/>
  <c r="N221" i="25"/>
  <c r="N220" i="25"/>
  <c r="N219" i="25"/>
  <c r="N218" i="25"/>
  <c r="N217" i="25"/>
  <c r="N216" i="25"/>
  <c r="N215" i="25"/>
  <c r="N214" i="25"/>
  <c r="N213" i="25"/>
  <c r="N212" i="25"/>
  <c r="N211" i="25"/>
  <c r="N210" i="25"/>
  <c r="N209" i="25"/>
  <c r="N208" i="25"/>
  <c r="N207" i="25"/>
  <c r="N206" i="25"/>
  <c r="N205" i="25"/>
  <c r="N204" i="25"/>
  <c r="N203" i="25"/>
  <c r="N202" i="25"/>
  <c r="N201" i="25"/>
  <c r="N200" i="25"/>
  <c r="N199" i="25"/>
  <c r="N198" i="25"/>
  <c r="N197" i="25"/>
  <c r="N196" i="25"/>
  <c r="N195" i="25"/>
  <c r="N194" i="25"/>
  <c r="N193" i="25"/>
  <c r="N192" i="25"/>
  <c r="N191" i="25"/>
  <c r="N190" i="25"/>
  <c r="N189" i="25"/>
  <c r="N188" i="25"/>
  <c r="N187" i="25"/>
  <c r="N186" i="25"/>
  <c r="N185" i="25"/>
  <c r="N184" i="25"/>
  <c r="N183" i="25"/>
  <c r="N182" i="25"/>
  <c r="N181" i="25"/>
  <c r="N180" i="25"/>
  <c r="N179" i="25"/>
  <c r="N178" i="25"/>
  <c r="N177" i="25"/>
  <c r="N176" i="25"/>
  <c r="N175" i="25"/>
  <c r="N174" i="25"/>
  <c r="N173" i="25"/>
  <c r="N172" i="25"/>
  <c r="N171" i="25"/>
  <c r="N170" i="25"/>
  <c r="N169" i="25"/>
  <c r="N168" i="25"/>
  <c r="N167" i="25"/>
  <c r="N166" i="25"/>
  <c r="N165" i="25"/>
  <c r="N164" i="25"/>
  <c r="N163" i="25"/>
  <c r="N162" i="25"/>
  <c r="N161" i="25"/>
  <c r="N160" i="25"/>
  <c r="N159" i="25"/>
  <c r="N158" i="25"/>
  <c r="N157" i="25"/>
  <c r="N156" i="25"/>
  <c r="N155" i="25"/>
  <c r="N154" i="25"/>
  <c r="N153" i="25"/>
  <c r="N152" i="25"/>
  <c r="N151" i="25"/>
  <c r="N150" i="25"/>
  <c r="N149" i="25"/>
  <c r="N148" i="25"/>
  <c r="N147" i="25"/>
  <c r="N146" i="25"/>
  <c r="N145" i="25"/>
  <c r="N144" i="25"/>
  <c r="N143" i="25"/>
  <c r="N142" i="25"/>
  <c r="N141" i="25"/>
  <c r="N140" i="25"/>
  <c r="N139" i="25"/>
  <c r="N138" i="25"/>
  <c r="N137" i="25"/>
  <c r="N136" i="25"/>
  <c r="N135" i="25"/>
  <c r="N134" i="25"/>
  <c r="N133" i="25"/>
  <c r="N132" i="25"/>
  <c r="N131" i="25"/>
  <c r="N130" i="25"/>
  <c r="N129" i="25"/>
  <c r="N128" i="25"/>
  <c r="N127" i="25"/>
  <c r="N126" i="25"/>
  <c r="N125" i="25"/>
  <c r="N124" i="25"/>
  <c r="N123" i="25"/>
  <c r="N122" i="25"/>
  <c r="N121" i="25"/>
  <c r="N120" i="25"/>
  <c r="N119" i="25"/>
  <c r="N118" i="25"/>
  <c r="N117" i="25"/>
  <c r="N116" i="25"/>
  <c r="N115" i="25"/>
  <c r="N114" i="25"/>
  <c r="N113" i="25"/>
  <c r="N112" i="25"/>
  <c r="N111" i="25"/>
  <c r="N110" i="25"/>
  <c r="N109" i="25"/>
  <c r="N108" i="25"/>
  <c r="N107" i="25"/>
  <c r="N106" i="25"/>
  <c r="N105" i="25"/>
  <c r="N104" i="25"/>
  <c r="N103" i="25"/>
  <c r="N102" i="25"/>
  <c r="N101" i="25"/>
  <c r="N100" i="25"/>
  <c r="N99" i="25"/>
  <c r="N98" i="25"/>
  <c r="N97" i="25"/>
  <c r="N96" i="25"/>
  <c r="N95" i="25"/>
  <c r="N94" i="25"/>
  <c r="N93" i="25"/>
  <c r="N92" i="25"/>
  <c r="N91" i="25"/>
  <c r="N90" i="25"/>
  <c r="N89" i="25"/>
  <c r="N88" i="25"/>
  <c r="N87" i="25"/>
  <c r="N86" i="25"/>
  <c r="N85" i="25"/>
  <c r="N84" i="25"/>
  <c r="N83" i="25"/>
  <c r="N82" i="25"/>
  <c r="N81" i="25"/>
  <c r="N80" i="25"/>
  <c r="N79" i="25"/>
  <c r="N78" i="25"/>
  <c r="N77" i="25"/>
  <c r="N76" i="25"/>
  <c r="N75" i="25"/>
  <c r="N74" i="25"/>
  <c r="N73" i="25"/>
  <c r="N72" i="25"/>
  <c r="N71" i="25"/>
  <c r="N70" i="25"/>
  <c r="N69" i="25"/>
  <c r="N68" i="25"/>
  <c r="N67" i="25"/>
  <c r="N66" i="25"/>
  <c r="N65" i="25"/>
  <c r="N64" i="25"/>
  <c r="N63" i="25"/>
  <c r="N62" i="25"/>
  <c r="N61" i="25"/>
  <c r="N60" i="25"/>
  <c r="N59" i="25"/>
  <c r="N58" i="25"/>
  <c r="N57" i="25"/>
  <c r="N56" i="25"/>
  <c r="N55" i="25"/>
  <c r="N54" i="25"/>
  <c r="N53" i="25"/>
  <c r="N52" i="25"/>
  <c r="N51" i="25"/>
  <c r="N50" i="25"/>
  <c r="N49" i="25"/>
  <c r="N48" i="25"/>
  <c r="N47" i="25"/>
  <c r="N46" i="25"/>
  <c r="N45" i="25"/>
  <c r="N44" i="25"/>
  <c r="N43" i="25"/>
  <c r="N42" i="25"/>
  <c r="N41" i="25"/>
  <c r="N40" i="25"/>
  <c r="N39" i="25"/>
  <c r="N38" i="25"/>
  <c r="N37" i="25"/>
  <c r="N36" i="25"/>
  <c r="N35" i="25"/>
  <c r="N34" i="25"/>
  <c r="N33" i="25"/>
  <c r="N32" i="25"/>
  <c r="N31" i="25"/>
  <c r="N30" i="25"/>
  <c r="N29" i="25"/>
  <c r="N28" i="25"/>
  <c r="N27" i="25"/>
  <c r="N26" i="25"/>
  <c r="N25" i="25"/>
  <c r="N24" i="25"/>
  <c r="N23" i="25"/>
  <c r="O23" i="25" s="1"/>
  <c r="N22" i="25"/>
  <c r="O22" i="25" s="1"/>
  <c r="N21" i="25"/>
  <c r="N20" i="25"/>
  <c r="N19" i="25"/>
  <c r="N18" i="25"/>
  <c r="N17" i="25"/>
  <c r="N16" i="25"/>
  <c r="N15" i="25"/>
  <c r="N14" i="25"/>
  <c r="N13" i="25"/>
  <c r="N12" i="25"/>
  <c r="N11" i="25"/>
  <c r="N10" i="25"/>
  <c r="N9" i="25"/>
  <c r="N8" i="25"/>
  <c r="D45" i="28" l="1"/>
  <c r="D16" i="28"/>
  <c r="D42" i="28"/>
  <c r="F42" i="28" s="1"/>
  <c r="D57" i="28"/>
  <c r="U59" i="17"/>
  <c r="N57" i="28" s="1"/>
  <c r="Q59" i="17"/>
  <c r="K57" i="28" s="1"/>
  <c r="M59" i="17"/>
  <c r="H57" i="28" s="1"/>
  <c r="Y59" i="17"/>
  <c r="Q57" i="28" s="1"/>
  <c r="V59" i="17"/>
  <c r="M57" i="28" s="1"/>
  <c r="R59" i="17"/>
  <c r="J57" i="28" s="1"/>
  <c r="N59" i="17"/>
  <c r="G57" i="28" s="1"/>
  <c r="Z59" i="17"/>
  <c r="P57" i="28" s="1"/>
  <c r="D56" i="28"/>
  <c r="Q62" i="17"/>
  <c r="K56" i="28" s="1"/>
  <c r="M62" i="17"/>
  <c r="H56" i="28" s="1"/>
  <c r="U62" i="17"/>
  <c r="N56" i="28" s="1"/>
  <c r="Y62" i="17"/>
  <c r="Q56" i="28" s="1"/>
  <c r="Q61" i="17"/>
  <c r="Y61" i="17"/>
  <c r="M61" i="17"/>
  <c r="U61" i="17"/>
  <c r="R61" i="17"/>
  <c r="Z61" i="17"/>
  <c r="N61" i="17"/>
  <c r="V61" i="17"/>
  <c r="H66" i="17"/>
  <c r="E45" i="28" s="1"/>
  <c r="H57" i="17"/>
  <c r="E15" i="28" s="1"/>
  <c r="Z18" i="5"/>
  <c r="AD18" i="5" s="1"/>
  <c r="AV18" i="5" s="1"/>
  <c r="G58" i="17"/>
  <c r="N88" i="17"/>
  <c r="V88" i="17"/>
  <c r="R88" i="17"/>
  <c r="Z88" i="17"/>
  <c r="V63" i="17"/>
  <c r="M54" i="28" s="1"/>
  <c r="O54" i="28" s="1"/>
  <c r="Z63" i="17"/>
  <c r="P54" i="28" s="1"/>
  <c r="R54" i="28" s="1"/>
  <c r="R63" i="17"/>
  <c r="J54" i="28" s="1"/>
  <c r="N63" i="17"/>
  <c r="G54" i="28" s="1"/>
  <c r="V65" i="17"/>
  <c r="Z65" i="17"/>
  <c r="R65" i="17"/>
  <c r="N65" i="17"/>
  <c r="V67" i="17"/>
  <c r="Z67" i="17"/>
  <c r="R67" i="17"/>
  <c r="N67" i="17"/>
  <c r="G60" i="17"/>
  <c r="AV19" i="5"/>
  <c r="R62" i="17"/>
  <c r="J56" i="28" s="1"/>
  <c r="V62" i="17"/>
  <c r="M56" i="28" s="1"/>
  <c r="Z62" i="17"/>
  <c r="P56" i="28" s="1"/>
  <c r="N62" i="17"/>
  <c r="G56" i="28" s="1"/>
  <c r="R64" i="17"/>
  <c r="V64" i="17"/>
  <c r="Z64" i="17"/>
  <c r="N64" i="17"/>
  <c r="R66" i="17"/>
  <c r="Z66" i="17"/>
  <c r="R68" i="17"/>
  <c r="V68" i="17"/>
  <c r="Z68" i="17"/>
  <c r="N68" i="17"/>
  <c r="AV70" i="5"/>
  <c r="AV78" i="5"/>
  <c r="AV86" i="5"/>
  <c r="AV94" i="5"/>
  <c r="AV102" i="5"/>
  <c r="AV110" i="5"/>
  <c r="AV118" i="5"/>
  <c r="AV126" i="5"/>
  <c r="AV134" i="5"/>
  <c r="AV142" i="5"/>
  <c r="AV150" i="5"/>
  <c r="AV158" i="5"/>
  <c r="AV166" i="5"/>
  <c r="AV174" i="5"/>
  <c r="AV182" i="5"/>
  <c r="AV190" i="5"/>
  <c r="AV198" i="5"/>
  <c r="AV76" i="5"/>
  <c r="AV84" i="5"/>
  <c r="AV92" i="5"/>
  <c r="AV100" i="5"/>
  <c r="AV108" i="5"/>
  <c r="AV116" i="5"/>
  <c r="AV124" i="5"/>
  <c r="AV132" i="5"/>
  <c r="AV140" i="5"/>
  <c r="AV148" i="5"/>
  <c r="AV156" i="5"/>
  <c r="AV164" i="5"/>
  <c r="AV172" i="5"/>
  <c r="AV180" i="5"/>
  <c r="AV188" i="5"/>
  <c r="AV196" i="5"/>
  <c r="AV202" i="5"/>
  <c r="AV206" i="5"/>
  <c r="AV210" i="5"/>
  <c r="AV214" i="5"/>
  <c r="AV69" i="5"/>
  <c r="AV73" i="5"/>
  <c r="AV77" i="5"/>
  <c r="AV81" i="5"/>
  <c r="AV85" i="5"/>
  <c r="AV89" i="5"/>
  <c r="AV93" i="5"/>
  <c r="AV97" i="5"/>
  <c r="AV101" i="5"/>
  <c r="AV105" i="5"/>
  <c r="AV109" i="5"/>
  <c r="AV113" i="5"/>
  <c r="AV117" i="5"/>
  <c r="AV121" i="5"/>
  <c r="AV125" i="5"/>
  <c r="AV129" i="5"/>
  <c r="AV133" i="5"/>
  <c r="AV137" i="5"/>
  <c r="AV141" i="5"/>
  <c r="AV145" i="5"/>
  <c r="AV149" i="5"/>
  <c r="AV153" i="5"/>
  <c r="AV157" i="5"/>
  <c r="AV161" i="5"/>
  <c r="AV165" i="5"/>
  <c r="AV169" i="5"/>
  <c r="AV173" i="5"/>
  <c r="AV177" i="5"/>
  <c r="AV181" i="5"/>
  <c r="AV185" i="5"/>
  <c r="AV189" i="5"/>
  <c r="AV193" i="5"/>
  <c r="AV197" i="5"/>
  <c r="AV201" i="5"/>
  <c r="AV205" i="5"/>
  <c r="AV209" i="5"/>
  <c r="AV213" i="5"/>
  <c r="AV217" i="5"/>
  <c r="AD52" i="5"/>
  <c r="G91" i="17" s="1"/>
  <c r="D17" i="28" s="1"/>
  <c r="AV74" i="5"/>
  <c r="AV82" i="5"/>
  <c r="AV90" i="5"/>
  <c r="AV98" i="5"/>
  <c r="AV106" i="5"/>
  <c r="AV114" i="5"/>
  <c r="AV122" i="5"/>
  <c r="AV130" i="5"/>
  <c r="AV138" i="5"/>
  <c r="AV146" i="5"/>
  <c r="AV154" i="5"/>
  <c r="AV162" i="5"/>
  <c r="AV170" i="5"/>
  <c r="AV178" i="5"/>
  <c r="AV186" i="5"/>
  <c r="AV194" i="5"/>
  <c r="AV72" i="5"/>
  <c r="AV80" i="5"/>
  <c r="AV88" i="5"/>
  <c r="AV96" i="5"/>
  <c r="AV104" i="5"/>
  <c r="AV112" i="5"/>
  <c r="AV120" i="5"/>
  <c r="AV128" i="5"/>
  <c r="AV136" i="5"/>
  <c r="AV144" i="5"/>
  <c r="AV152" i="5"/>
  <c r="AV160" i="5"/>
  <c r="AV168" i="5"/>
  <c r="AV176" i="5"/>
  <c r="AV184" i="5"/>
  <c r="AV192" i="5"/>
  <c r="AV200" i="5"/>
  <c r="AV204" i="5"/>
  <c r="AV208" i="5"/>
  <c r="AV212" i="5"/>
  <c r="AV216" i="5"/>
  <c r="AV71" i="5"/>
  <c r="AV75" i="5"/>
  <c r="AV79" i="5"/>
  <c r="AV83" i="5"/>
  <c r="AV87" i="5"/>
  <c r="AV91" i="5"/>
  <c r="AV95" i="5"/>
  <c r="AV99" i="5"/>
  <c r="AV103" i="5"/>
  <c r="AV107" i="5"/>
  <c r="AV111" i="5"/>
  <c r="AV115" i="5"/>
  <c r="AV119" i="5"/>
  <c r="AV123" i="5"/>
  <c r="AV127" i="5"/>
  <c r="AV131" i="5"/>
  <c r="AV135" i="5"/>
  <c r="AV139" i="5"/>
  <c r="AV143" i="5"/>
  <c r="AV147" i="5"/>
  <c r="AV151" i="5"/>
  <c r="AV155" i="5"/>
  <c r="AV159" i="5"/>
  <c r="AV163" i="5"/>
  <c r="AV167" i="5"/>
  <c r="AV171" i="5"/>
  <c r="AV175" i="5"/>
  <c r="AV179" i="5"/>
  <c r="AV183" i="5"/>
  <c r="AV187" i="5"/>
  <c r="AV191" i="5"/>
  <c r="AV195" i="5"/>
  <c r="AV199" i="5"/>
  <c r="AV203" i="5"/>
  <c r="AV207" i="5"/>
  <c r="AV211" i="5"/>
  <c r="AV215" i="5"/>
  <c r="AV49" i="5"/>
  <c r="F22" i="28"/>
  <c r="L54" i="28" l="1"/>
  <c r="Z8" i="25"/>
  <c r="W8" i="25" s="1"/>
  <c r="Z7" i="25"/>
  <c r="W7" i="25" s="1"/>
  <c r="F45" i="28"/>
  <c r="J45" i="28"/>
  <c r="P45" i="28"/>
  <c r="E21" i="28"/>
  <c r="E9" i="28" s="1"/>
  <c r="E10" i="28" s="1"/>
  <c r="D43" i="28"/>
  <c r="F43" i="28" s="1"/>
  <c r="J16" i="28"/>
  <c r="J42" i="28"/>
  <c r="M16" i="28"/>
  <c r="M42" i="28"/>
  <c r="O42" i="28" s="1"/>
  <c r="P16" i="28"/>
  <c r="P42" i="28"/>
  <c r="R42" i="28" s="1"/>
  <c r="G16" i="28"/>
  <c r="G42" i="28"/>
  <c r="R56" i="28"/>
  <c r="I56" i="28"/>
  <c r="I57" i="28"/>
  <c r="O57" i="28"/>
  <c r="D58" i="28"/>
  <c r="M60" i="17"/>
  <c r="H58" i="28" s="1"/>
  <c r="U60" i="17"/>
  <c r="N58" i="28" s="1"/>
  <c r="Q60" i="17"/>
  <c r="K58" i="28" s="1"/>
  <c r="Y60" i="17"/>
  <c r="Q58" i="28" s="1"/>
  <c r="N60" i="17"/>
  <c r="G58" i="28" s="1"/>
  <c r="V60" i="17"/>
  <c r="M58" i="28" s="1"/>
  <c r="R60" i="17"/>
  <c r="J58" i="28" s="1"/>
  <c r="Z60" i="17"/>
  <c r="P58" i="28" s="1"/>
  <c r="I54" i="28"/>
  <c r="O56" i="28"/>
  <c r="L56" i="28"/>
  <c r="R57" i="28"/>
  <c r="L57" i="28"/>
  <c r="R16" i="28"/>
  <c r="O16" i="28"/>
  <c r="L16" i="28"/>
  <c r="I16" i="28"/>
  <c r="Q66" i="17"/>
  <c r="K45" i="28" s="1"/>
  <c r="U66" i="17"/>
  <c r="N45" i="28" s="1"/>
  <c r="M66" i="17"/>
  <c r="H45" i="28" s="1"/>
  <c r="Y66" i="17"/>
  <c r="Q45" i="28" s="1"/>
  <c r="G57" i="17"/>
  <c r="N91" i="17"/>
  <c r="G17" i="28" s="1"/>
  <c r="V91" i="17"/>
  <c r="M17" i="28" s="1"/>
  <c r="O17" i="28" s="1"/>
  <c r="R91" i="17"/>
  <c r="J17" i="28" s="1"/>
  <c r="Z91" i="17"/>
  <c r="P17" i="28" s="1"/>
  <c r="R17" i="28" s="1"/>
  <c r="AV52" i="5"/>
  <c r="Z10" i="25"/>
  <c r="W10" i="25" s="1"/>
  <c r="Z12" i="25"/>
  <c r="W12" i="25" s="1"/>
  <c r="Z14" i="25"/>
  <c r="W14" i="25" s="1"/>
  <c r="Z16" i="25"/>
  <c r="W16" i="25" s="1"/>
  <c r="Z18" i="25"/>
  <c r="W18" i="25" s="1"/>
  <c r="Z20" i="25"/>
  <c r="W20" i="25" s="1"/>
  <c r="Z22" i="25"/>
  <c r="W22" i="25" s="1"/>
  <c r="Z24" i="25"/>
  <c r="W24" i="25" s="1"/>
  <c r="Z26" i="25"/>
  <c r="W26" i="25" s="1"/>
  <c r="Z28" i="25"/>
  <c r="W28" i="25" s="1"/>
  <c r="Z32" i="25"/>
  <c r="W32" i="25" s="1"/>
  <c r="Z31" i="25"/>
  <c r="W31" i="25" s="1"/>
  <c r="Z9" i="25"/>
  <c r="W9" i="25" s="1"/>
  <c r="Z11" i="25"/>
  <c r="W11" i="25" s="1"/>
  <c r="Z13" i="25"/>
  <c r="Z15" i="25"/>
  <c r="W15" i="25" s="1"/>
  <c r="Z17" i="25"/>
  <c r="W17" i="25" s="1"/>
  <c r="Z19" i="25"/>
  <c r="W19" i="25" s="1"/>
  <c r="Z21" i="25"/>
  <c r="W21" i="25" s="1"/>
  <c r="Z23" i="25"/>
  <c r="W23" i="25" s="1"/>
  <c r="Z25" i="25"/>
  <c r="W25" i="25" s="1"/>
  <c r="Z27" i="25"/>
  <c r="W27" i="25" s="1"/>
  <c r="Z29" i="25"/>
  <c r="W29" i="25" s="1"/>
  <c r="Z30" i="25"/>
  <c r="W30" i="25" s="1"/>
  <c r="Z35" i="25"/>
  <c r="W35" i="25" s="1"/>
  <c r="Z38" i="25"/>
  <c r="W38" i="25" s="1"/>
  <c r="Z41" i="25"/>
  <c r="W41" i="25" s="1"/>
  <c r="Z44" i="25"/>
  <c r="W44" i="25" s="1"/>
  <c r="Z47" i="25"/>
  <c r="W47" i="25" s="1"/>
  <c r="Z50" i="25"/>
  <c r="W50" i="25" s="1"/>
  <c r="Z53" i="25"/>
  <c r="W53" i="25" s="1"/>
  <c r="Z56" i="25"/>
  <c r="W56" i="25" s="1"/>
  <c r="Z59" i="25"/>
  <c r="W59" i="25" s="1"/>
  <c r="Z62" i="25"/>
  <c r="W62" i="25" s="1"/>
  <c r="Z65" i="25"/>
  <c r="W65" i="25" s="1"/>
  <c r="Z68" i="25"/>
  <c r="W68" i="25" s="1"/>
  <c r="Z71" i="25"/>
  <c r="W71" i="25" s="1"/>
  <c r="Z75" i="25"/>
  <c r="W75" i="25" s="1"/>
  <c r="Z78" i="25"/>
  <c r="W78" i="25" s="1"/>
  <c r="Z81" i="25"/>
  <c r="W81" i="25" s="1"/>
  <c r="Z84" i="25"/>
  <c r="W84" i="25" s="1"/>
  <c r="Z87" i="25"/>
  <c r="W87" i="25" s="1"/>
  <c r="Z90" i="25"/>
  <c r="W90" i="25" s="1"/>
  <c r="Z93" i="25"/>
  <c r="W93" i="25" s="1"/>
  <c r="Z96" i="25"/>
  <c r="W96" i="25" s="1"/>
  <c r="Z99" i="25"/>
  <c r="W99" i="25" s="1"/>
  <c r="Z102" i="25"/>
  <c r="W102" i="25" s="1"/>
  <c r="Z105" i="25"/>
  <c r="W105" i="25" s="1"/>
  <c r="Z108" i="25"/>
  <c r="W108" i="25" s="1"/>
  <c r="Z111" i="25"/>
  <c r="W111" i="25" s="1"/>
  <c r="Z114" i="25"/>
  <c r="W114" i="25" s="1"/>
  <c r="Z117" i="25"/>
  <c r="W117" i="25" s="1"/>
  <c r="Z121" i="25"/>
  <c r="W121" i="25" s="1"/>
  <c r="Z123" i="25"/>
  <c r="W123" i="25" s="1"/>
  <c r="Z126" i="25"/>
  <c r="W126" i="25" s="1"/>
  <c r="Z129" i="25"/>
  <c r="W129" i="25" s="1"/>
  <c r="Z132" i="25"/>
  <c r="W132" i="25" s="1"/>
  <c r="Z135" i="25"/>
  <c r="W135" i="25" s="1"/>
  <c r="Z138" i="25"/>
  <c r="W138" i="25" s="1"/>
  <c r="Z141" i="25"/>
  <c r="W141" i="25" s="1"/>
  <c r="Z144" i="25"/>
  <c r="W144" i="25" s="1"/>
  <c r="Z147" i="25"/>
  <c r="W147" i="25" s="1"/>
  <c r="Z151" i="25"/>
  <c r="W151" i="25" s="1"/>
  <c r="Z154" i="25"/>
  <c r="W154" i="25" s="1"/>
  <c r="Z156" i="25"/>
  <c r="W156" i="25" s="1"/>
  <c r="Z159" i="25"/>
  <c r="W159" i="25" s="1"/>
  <c r="Z162" i="25"/>
  <c r="W162" i="25" s="1"/>
  <c r="Z165" i="25"/>
  <c r="W165" i="25" s="1"/>
  <c r="Z168" i="25"/>
  <c r="W168" i="25" s="1"/>
  <c r="Z171" i="25"/>
  <c r="W171" i="25" s="1"/>
  <c r="Z175" i="25"/>
  <c r="W175" i="25" s="1"/>
  <c r="Z177" i="25"/>
  <c r="W177" i="25" s="1"/>
  <c r="Z180" i="25"/>
  <c r="W180" i="25" s="1"/>
  <c r="Z182" i="25"/>
  <c r="W182" i="25" s="1"/>
  <c r="Z184" i="25"/>
  <c r="W184" i="25" s="1"/>
  <c r="Z186" i="25"/>
  <c r="W186" i="25" s="1"/>
  <c r="Z188" i="25"/>
  <c r="W188" i="25" s="1"/>
  <c r="Z189" i="25"/>
  <c r="W189" i="25" s="1"/>
  <c r="Z191" i="25"/>
  <c r="W191" i="25" s="1"/>
  <c r="Z192" i="25"/>
  <c r="W192" i="25" s="1"/>
  <c r="Z194" i="25"/>
  <c r="W194" i="25" s="1"/>
  <c r="Z195" i="25"/>
  <c r="W195" i="25" s="1"/>
  <c r="Z196" i="25"/>
  <c r="W196" i="25" s="1"/>
  <c r="Z197" i="25"/>
  <c r="W197" i="25" s="1"/>
  <c r="Z198" i="25"/>
  <c r="W198" i="25" s="1"/>
  <c r="Z199" i="25"/>
  <c r="W199" i="25" s="1"/>
  <c r="Z200" i="25"/>
  <c r="W200" i="25" s="1"/>
  <c r="Z201" i="25"/>
  <c r="W201" i="25" s="1"/>
  <c r="Z202" i="25"/>
  <c r="W202" i="25" s="1"/>
  <c r="Z203" i="25"/>
  <c r="W203" i="25" s="1"/>
  <c r="Z205" i="25"/>
  <c r="W205" i="25" s="1"/>
  <c r="Z206" i="25"/>
  <c r="W206" i="25" s="1"/>
  <c r="Z207" i="25"/>
  <c r="W207" i="25" s="1"/>
  <c r="Z208" i="25"/>
  <c r="W208" i="25" s="1"/>
  <c r="Z209" i="25"/>
  <c r="W209" i="25" s="1"/>
  <c r="Z210" i="25"/>
  <c r="W210" i="25" s="1"/>
  <c r="Z211" i="25"/>
  <c r="W211" i="25" s="1"/>
  <c r="Z212" i="25"/>
  <c r="W212" i="25" s="1"/>
  <c r="Z213" i="25"/>
  <c r="W213" i="25" s="1"/>
  <c r="Z214" i="25"/>
  <c r="W214" i="25" s="1"/>
  <c r="Z215" i="25"/>
  <c r="W215" i="25" s="1"/>
  <c r="Z216" i="25"/>
  <c r="W216" i="25" s="1"/>
  <c r="Z217" i="25"/>
  <c r="W217" i="25" s="1"/>
  <c r="Z218" i="25"/>
  <c r="W218" i="25" s="1"/>
  <c r="Z219" i="25"/>
  <c r="W219" i="25" s="1"/>
  <c r="Z220" i="25"/>
  <c r="W220" i="25" s="1"/>
  <c r="Z221" i="25"/>
  <c r="W221" i="25" s="1"/>
  <c r="Z222" i="25"/>
  <c r="W222" i="25" s="1"/>
  <c r="Z223" i="25"/>
  <c r="W223" i="25" s="1"/>
  <c r="Z34" i="25"/>
  <c r="W34" i="25" s="1"/>
  <c r="Z37" i="25"/>
  <c r="W37" i="25" s="1"/>
  <c r="Z40" i="25"/>
  <c r="W40" i="25" s="1"/>
  <c r="Z43" i="25"/>
  <c r="W43" i="25" s="1"/>
  <c r="Z46" i="25"/>
  <c r="W46" i="25" s="1"/>
  <c r="Z49" i="25"/>
  <c r="W49" i="25" s="1"/>
  <c r="Z52" i="25"/>
  <c r="W52" i="25" s="1"/>
  <c r="Z55" i="25"/>
  <c r="W55" i="25" s="1"/>
  <c r="Z58" i="25"/>
  <c r="W58" i="25" s="1"/>
  <c r="Z61" i="25"/>
  <c r="W61" i="25" s="1"/>
  <c r="Z64" i="25"/>
  <c r="W64" i="25" s="1"/>
  <c r="Z67" i="25"/>
  <c r="W67" i="25" s="1"/>
  <c r="Z70" i="25"/>
  <c r="W70" i="25" s="1"/>
  <c r="Z73" i="25"/>
  <c r="W73" i="25" s="1"/>
  <c r="Z76" i="25"/>
  <c r="W76" i="25" s="1"/>
  <c r="Z79" i="25"/>
  <c r="W79" i="25" s="1"/>
  <c r="Z82" i="25"/>
  <c r="W82" i="25" s="1"/>
  <c r="Z85" i="25"/>
  <c r="W85" i="25" s="1"/>
  <c r="Z89" i="25"/>
  <c r="W89" i="25" s="1"/>
  <c r="Z92" i="25"/>
  <c r="W92" i="25" s="1"/>
  <c r="Z95" i="25"/>
  <c r="W95" i="25" s="1"/>
  <c r="Z98" i="25"/>
  <c r="W98" i="25" s="1"/>
  <c r="Z101" i="25"/>
  <c r="W101" i="25" s="1"/>
  <c r="Z104" i="25"/>
  <c r="W104" i="25" s="1"/>
  <c r="Z107" i="25"/>
  <c r="W107" i="25" s="1"/>
  <c r="Z110" i="25"/>
  <c r="W110" i="25" s="1"/>
  <c r="Z113" i="25"/>
  <c r="W113" i="25" s="1"/>
  <c r="Z116" i="25"/>
  <c r="W116" i="25" s="1"/>
  <c r="Z119" i="25"/>
  <c r="W119" i="25" s="1"/>
  <c r="Z122" i="25"/>
  <c r="W122" i="25" s="1"/>
  <c r="Z125" i="25"/>
  <c r="W125" i="25" s="1"/>
  <c r="Z128" i="25"/>
  <c r="W128" i="25" s="1"/>
  <c r="Z131" i="25"/>
  <c r="W131" i="25" s="1"/>
  <c r="Z134" i="25"/>
  <c r="W134" i="25" s="1"/>
  <c r="Z137" i="25"/>
  <c r="W137" i="25" s="1"/>
  <c r="Z140" i="25"/>
  <c r="W140" i="25" s="1"/>
  <c r="Z143" i="25"/>
  <c r="W143" i="25" s="1"/>
  <c r="Z146" i="25"/>
  <c r="W146" i="25" s="1"/>
  <c r="Z149" i="25"/>
  <c r="W149" i="25" s="1"/>
  <c r="Z152" i="25"/>
  <c r="W152" i="25" s="1"/>
  <c r="Z155" i="25"/>
  <c r="W155" i="25" s="1"/>
  <c r="Z158" i="25"/>
  <c r="W158" i="25" s="1"/>
  <c r="Z161" i="25"/>
  <c r="W161" i="25" s="1"/>
  <c r="Z164" i="25"/>
  <c r="W164" i="25" s="1"/>
  <c r="Z167" i="25"/>
  <c r="W167" i="25" s="1"/>
  <c r="Z170" i="25"/>
  <c r="W170" i="25" s="1"/>
  <c r="Z173" i="25"/>
  <c r="W173" i="25" s="1"/>
  <c r="Z176" i="25"/>
  <c r="W176" i="25" s="1"/>
  <c r="Z179" i="25"/>
  <c r="W179" i="25" s="1"/>
  <c r="Z181" i="25"/>
  <c r="W181" i="25" s="1"/>
  <c r="Z183" i="25"/>
  <c r="W183" i="25" s="1"/>
  <c r="Z185" i="25"/>
  <c r="W185" i="25" s="1"/>
  <c r="Z187" i="25"/>
  <c r="W187" i="25" s="1"/>
  <c r="Z190" i="25"/>
  <c r="W190" i="25" s="1"/>
  <c r="Z204" i="25"/>
  <c r="W204" i="25" s="1"/>
  <c r="Z33" i="25"/>
  <c r="W33" i="25" s="1"/>
  <c r="Z36" i="25"/>
  <c r="W36" i="25" s="1"/>
  <c r="Z39" i="25"/>
  <c r="W39" i="25" s="1"/>
  <c r="Z42" i="25"/>
  <c r="W42" i="25" s="1"/>
  <c r="Z45" i="25"/>
  <c r="W45" i="25" s="1"/>
  <c r="Z48" i="25"/>
  <c r="W48" i="25" s="1"/>
  <c r="Z51" i="25"/>
  <c r="W51" i="25" s="1"/>
  <c r="Z54" i="25"/>
  <c r="W54" i="25" s="1"/>
  <c r="Z57" i="25"/>
  <c r="W57" i="25" s="1"/>
  <c r="Z60" i="25"/>
  <c r="W60" i="25" s="1"/>
  <c r="Z63" i="25"/>
  <c r="W63" i="25" s="1"/>
  <c r="Z66" i="25"/>
  <c r="W66" i="25" s="1"/>
  <c r="Z69" i="25"/>
  <c r="W69" i="25" s="1"/>
  <c r="Z72" i="25"/>
  <c r="W72" i="25" s="1"/>
  <c r="Z74" i="25"/>
  <c r="W74" i="25" s="1"/>
  <c r="Z77" i="25"/>
  <c r="W77" i="25" s="1"/>
  <c r="Z80" i="25"/>
  <c r="W80" i="25" s="1"/>
  <c r="Z83" i="25"/>
  <c r="W83" i="25" s="1"/>
  <c r="Z86" i="25"/>
  <c r="W86" i="25" s="1"/>
  <c r="Z88" i="25"/>
  <c r="W88" i="25" s="1"/>
  <c r="Z91" i="25"/>
  <c r="W91" i="25" s="1"/>
  <c r="Z94" i="25"/>
  <c r="W94" i="25" s="1"/>
  <c r="Z97" i="25"/>
  <c r="W97" i="25" s="1"/>
  <c r="Z100" i="25"/>
  <c r="W100" i="25" s="1"/>
  <c r="Z103" i="25"/>
  <c r="W103" i="25" s="1"/>
  <c r="Z106" i="25"/>
  <c r="W106" i="25" s="1"/>
  <c r="Z109" i="25"/>
  <c r="W109" i="25" s="1"/>
  <c r="Z112" i="25"/>
  <c r="W112" i="25" s="1"/>
  <c r="Z115" i="25"/>
  <c r="W115" i="25" s="1"/>
  <c r="Z118" i="25"/>
  <c r="W118" i="25" s="1"/>
  <c r="Z120" i="25"/>
  <c r="W120" i="25" s="1"/>
  <c r="Z124" i="25"/>
  <c r="W124" i="25" s="1"/>
  <c r="Z127" i="25"/>
  <c r="W127" i="25" s="1"/>
  <c r="Z130" i="25"/>
  <c r="W130" i="25" s="1"/>
  <c r="Z133" i="25"/>
  <c r="W133" i="25" s="1"/>
  <c r="Z136" i="25"/>
  <c r="W136" i="25" s="1"/>
  <c r="Z139" i="25"/>
  <c r="W139" i="25" s="1"/>
  <c r="Z142" i="25"/>
  <c r="W142" i="25" s="1"/>
  <c r="Z145" i="25"/>
  <c r="W145" i="25" s="1"/>
  <c r="Z148" i="25"/>
  <c r="W148" i="25" s="1"/>
  <c r="Z150" i="25"/>
  <c r="W150" i="25" s="1"/>
  <c r="Z153" i="25"/>
  <c r="W153" i="25" s="1"/>
  <c r="Z157" i="25"/>
  <c r="W157" i="25" s="1"/>
  <c r="Z160" i="25"/>
  <c r="W160" i="25" s="1"/>
  <c r="Z163" i="25"/>
  <c r="W163" i="25" s="1"/>
  <c r="Z166" i="25"/>
  <c r="W166" i="25" s="1"/>
  <c r="Z169" i="25"/>
  <c r="W169" i="25" s="1"/>
  <c r="Z172" i="25"/>
  <c r="W172" i="25" s="1"/>
  <c r="Z174" i="25"/>
  <c r="W174" i="25" s="1"/>
  <c r="Z178" i="25"/>
  <c r="W178" i="25" s="1"/>
  <c r="Z193" i="25"/>
  <c r="W193" i="25" s="1"/>
  <c r="F17" i="28"/>
  <c r="F15" i="28"/>
  <c r="AV22" i="5"/>
  <c r="AV23" i="5"/>
  <c r="AV20" i="5"/>
  <c r="AV24" i="5"/>
  <c r="AV21" i="5"/>
  <c r="W13" i="25"/>
  <c r="S32" i="5"/>
  <c r="S31" i="5"/>
  <c r="S30" i="5"/>
  <c r="D15" i="28" l="1"/>
  <c r="M57" i="17"/>
  <c r="H15" i="28" s="1"/>
  <c r="E7" i="28"/>
  <c r="E8" i="28" s="1"/>
  <c r="L42" i="28"/>
  <c r="L17" i="28"/>
  <c r="R45" i="28"/>
  <c r="L45" i="28"/>
  <c r="Q21" i="28"/>
  <c r="N21" i="28"/>
  <c r="I42" i="28"/>
  <c r="K21" i="28"/>
  <c r="J43" i="28"/>
  <c r="G43" i="28"/>
  <c r="M43" i="28"/>
  <c r="O43" i="28" s="1"/>
  <c r="P43" i="28"/>
  <c r="R43" i="28" s="1"/>
  <c r="L58" i="28"/>
  <c r="I58" i="28"/>
  <c r="R58" i="28"/>
  <c r="O58" i="28"/>
  <c r="I17" i="28"/>
  <c r="H21" i="28"/>
  <c r="V66" i="17"/>
  <c r="M45" i="28" s="1"/>
  <c r="O45" i="28" s="1"/>
  <c r="N66" i="17"/>
  <c r="G45" i="28" s="1"/>
  <c r="Y57" i="17"/>
  <c r="Q15" i="28" s="1"/>
  <c r="U57" i="17"/>
  <c r="N15" i="28" s="1"/>
  <c r="Q57" i="17"/>
  <c r="K15" i="28" s="1"/>
  <c r="N57" i="17"/>
  <c r="G15" i="28" s="1"/>
  <c r="Z57" i="17"/>
  <c r="P15" i="28" s="1"/>
  <c r="V57" i="17"/>
  <c r="M15" i="28" s="1"/>
  <c r="R57" i="17"/>
  <c r="J15" i="28" s="1"/>
  <c r="F18" i="28"/>
  <c r="F19" i="28"/>
  <c r="G16" i="10"/>
  <c r="AV26" i="5"/>
  <c r="L43" i="28" l="1"/>
  <c r="I45" i="28"/>
  <c r="Q7" i="28"/>
  <c r="I43" i="28"/>
  <c r="K7" i="28"/>
  <c r="N7" i="28"/>
  <c r="I15" i="28"/>
  <c r="H9" i="28"/>
  <c r="H10" i="28" s="1"/>
  <c r="O15" i="28"/>
  <c r="N9" i="28"/>
  <c r="N10" i="28" s="1"/>
  <c r="H7" i="28"/>
  <c r="L15" i="28"/>
  <c r="K9" i="28"/>
  <c r="K10" i="28" s="1"/>
  <c r="R15" i="28"/>
  <c r="Q9" i="28"/>
  <c r="AD30" i="5"/>
  <c r="AD32" i="5"/>
  <c r="AD31" i="5"/>
  <c r="AV27" i="5"/>
  <c r="AV25" i="5"/>
  <c r="Q10" i="28" l="1"/>
  <c r="D7" i="10"/>
  <c r="Q8" i="28"/>
  <c r="K8" i="28"/>
  <c r="N8" i="28"/>
  <c r="H8" i="28"/>
  <c r="G71" i="17"/>
  <c r="G70" i="17"/>
  <c r="G69" i="17"/>
  <c r="AV32" i="5"/>
  <c r="D8" i="10" l="1"/>
  <c r="D23" i="28"/>
  <c r="F23" i="28" s="1"/>
  <c r="D20" i="28"/>
  <c r="F20" i="28" s="1"/>
  <c r="D24" i="28"/>
  <c r="F24" i="28" s="1"/>
  <c r="D21" i="28"/>
  <c r="F21" i="28" s="1"/>
  <c r="V69" i="17"/>
  <c r="Z69" i="17"/>
  <c r="R69" i="17"/>
  <c r="N69" i="17"/>
  <c r="R70" i="17"/>
  <c r="V70" i="17"/>
  <c r="Z70" i="17"/>
  <c r="N70" i="17"/>
  <c r="V71" i="17"/>
  <c r="Z71" i="17"/>
  <c r="R71" i="17"/>
  <c r="N71" i="17"/>
  <c r="AV28" i="5"/>
  <c r="P21" i="28" l="1"/>
  <c r="R21" i="28" s="1"/>
  <c r="M21" i="28"/>
  <c r="O21" i="28" s="1"/>
  <c r="G23" i="28"/>
  <c r="G20" i="28"/>
  <c r="G21" i="28"/>
  <c r="P23" i="28"/>
  <c r="P20" i="28"/>
  <c r="R20" i="28" s="1"/>
  <c r="M23" i="28"/>
  <c r="M20" i="28"/>
  <c r="O20" i="28" s="1"/>
  <c r="J23" i="28"/>
  <c r="J20" i="28"/>
  <c r="J21" i="28"/>
  <c r="I23" i="28"/>
  <c r="R23" i="28"/>
  <c r="L23" i="28"/>
  <c r="O23" i="28"/>
  <c r="G24" i="28"/>
  <c r="P24" i="28"/>
  <c r="R24" i="28" s="1"/>
  <c r="J24" i="28"/>
  <c r="M24" i="28"/>
  <c r="O24" i="28" s="1"/>
  <c r="AU29" i="5"/>
  <c r="L24" i="28" l="1"/>
  <c r="L21" i="28"/>
  <c r="L20" i="28"/>
  <c r="I21" i="28"/>
  <c r="I20" i="28"/>
  <c r="G9" i="28"/>
  <c r="M7" i="28"/>
  <c r="J7" i="28"/>
  <c r="P7" i="28"/>
  <c r="I24" i="28"/>
  <c r="M9" i="28"/>
  <c r="J9" i="28"/>
  <c r="P9" i="28"/>
  <c r="G7" i="28"/>
  <c r="D7" i="28"/>
  <c r="AV30" i="5"/>
  <c r="AV29" i="5"/>
  <c r="AU30" i="5"/>
  <c r="AR30" i="5"/>
  <c r="AR24" i="5"/>
  <c r="AU24" i="5"/>
  <c r="AR21" i="5"/>
  <c r="AR27" i="5"/>
  <c r="AR18" i="5"/>
  <c r="AU22" i="5"/>
  <c r="AR22" i="5"/>
  <c r="AR26" i="5"/>
  <c r="AU21" i="5"/>
  <c r="AU25" i="5"/>
  <c r="AU28" i="5"/>
  <c r="AR20" i="5"/>
  <c r="AU20" i="5"/>
  <c r="AU19" i="5"/>
  <c r="AU27" i="5"/>
  <c r="AR23" i="5"/>
  <c r="AU23" i="5"/>
  <c r="AR19" i="5"/>
  <c r="AU32" i="5"/>
  <c r="AR32" i="5"/>
  <c r="AU26" i="5"/>
  <c r="AR25" i="5"/>
  <c r="AU18" i="5"/>
  <c r="AR28" i="5"/>
  <c r="AR29" i="5"/>
  <c r="I9" i="28" l="1"/>
  <c r="G8" i="28"/>
  <c r="I7" i="28"/>
  <c r="R9" i="28"/>
  <c r="O9" i="28"/>
  <c r="J8" i="28"/>
  <c r="L7" i="28"/>
  <c r="L9" i="28"/>
  <c r="P8" i="28"/>
  <c r="R7" i="28"/>
  <c r="M8" i="28"/>
  <c r="O7" i="28"/>
  <c r="F16" i="28"/>
  <c r="D9" i="28"/>
  <c r="G17" i="10" s="1"/>
  <c r="AR31" i="5"/>
  <c r="AU31" i="5"/>
  <c r="C7" i="10" l="1"/>
  <c r="I8" i="28"/>
  <c r="R8" i="28"/>
  <c r="L8" i="28"/>
  <c r="O8" i="28"/>
  <c r="F7" i="28"/>
  <c r="F9" i="28"/>
  <c r="D8" i="28"/>
  <c r="AV31" i="5"/>
  <c r="F8" i="28" l="1"/>
  <c r="E7" i="10" l="1"/>
  <c r="G18" i="10" l="1"/>
  <c r="C8" i="10" s="1"/>
  <c r="G19" i="10" l="1"/>
  <c r="D10" i="28"/>
  <c r="F10" i="28" s="1"/>
  <c r="P10" i="28"/>
  <c r="R10" i="28" s="1"/>
  <c r="M10" i="28"/>
  <c r="O10" i="28" s="1"/>
  <c r="J10" i="28"/>
  <c r="L10" i="28" s="1"/>
  <c r="G10" i="28"/>
  <c r="I10" i="28" s="1"/>
  <c r="E8" i="10" l="1"/>
</calcChain>
</file>

<file path=xl/sharedStrings.xml><?xml version="1.0" encoding="utf-8"?>
<sst xmlns="http://schemas.openxmlformats.org/spreadsheetml/2006/main" count="2133" uniqueCount="563">
  <si>
    <t>Entity Name</t>
  </si>
  <si>
    <t>Name of Group:</t>
  </si>
  <si>
    <t>Completed By:</t>
  </si>
  <si>
    <t>Date Completed:</t>
  </si>
  <si>
    <t>Entity Cat. Code</t>
  </si>
  <si>
    <t>Carrying Value</t>
  </si>
  <si>
    <t>Investment in Subsidiary</t>
  </si>
  <si>
    <t xml:space="preserve">Other Intra-group Assets </t>
  </si>
  <si>
    <t>Other Adjustments</t>
  </si>
  <si>
    <t>N/A</t>
  </si>
  <si>
    <t>Grouping</t>
  </si>
  <si>
    <t>Parent Name</t>
  </si>
  <si>
    <t>Afghanistan</t>
  </si>
  <si>
    <t>Albania</t>
  </si>
  <si>
    <t>Algeria</t>
  </si>
  <si>
    <t>American Samoa</t>
  </si>
  <si>
    <t>Andean Region</t>
  </si>
  <si>
    <t>Andorra</t>
  </si>
  <si>
    <t>Angola</t>
  </si>
  <si>
    <t>Antigua and Barbuda</t>
  </si>
  <si>
    <t>Argentina</t>
  </si>
  <si>
    <t>Armenia</t>
  </si>
  <si>
    <t>Aruba</t>
  </si>
  <si>
    <t>Australia</t>
  </si>
  <si>
    <t>Austria</t>
  </si>
  <si>
    <t>Azerbaijan</t>
  </si>
  <si>
    <t>Bahamas, The</t>
  </si>
  <si>
    <t>Bahrain</t>
  </si>
  <si>
    <t>Bangladesh</t>
  </si>
  <si>
    <t>Barbados</t>
  </si>
  <si>
    <t>Belarus</t>
  </si>
  <si>
    <t>Belgium</t>
  </si>
  <si>
    <t>Belize</t>
  </si>
  <si>
    <t>Benin</t>
  </si>
  <si>
    <t>Bermuda</t>
  </si>
  <si>
    <t>Bhutan</t>
  </si>
  <si>
    <t>Bolivia</t>
  </si>
  <si>
    <t>Bosnia and Herzegovina</t>
  </si>
  <si>
    <t>Botswana</t>
  </si>
  <si>
    <t>Brazil</t>
  </si>
  <si>
    <t>Brunei Darussalam</t>
  </si>
  <si>
    <t>Bulgaria</t>
  </si>
  <si>
    <t>Burkina Faso</t>
  </si>
  <si>
    <t>Burundi</t>
  </si>
  <si>
    <t>Cabo Verde</t>
  </si>
  <si>
    <t>Cambodia</t>
  </si>
  <si>
    <t>Cameroon</t>
  </si>
  <si>
    <t>Canada</t>
  </si>
  <si>
    <t>Cayman Islands</t>
  </si>
  <si>
    <t>Central African Republic</t>
  </si>
  <si>
    <t>Chad</t>
  </si>
  <si>
    <t>Chile</t>
  </si>
  <si>
    <t>China</t>
  </si>
  <si>
    <t>Chinese Taipei</t>
  </si>
  <si>
    <t>Colombia</t>
  </si>
  <si>
    <t>Comoros</t>
  </si>
  <si>
    <t>Congo, Dem. Rep.</t>
  </si>
  <si>
    <t>Congo, Rep.</t>
  </si>
  <si>
    <t>Costa Rica</t>
  </si>
  <si>
    <t>Cote d'Ivoire</t>
  </si>
  <si>
    <t>Croatia</t>
  </si>
  <si>
    <t>Cuba</t>
  </si>
  <si>
    <t>Curacao</t>
  </si>
  <si>
    <t>Cyprus</t>
  </si>
  <si>
    <t>Czech Republic</t>
  </si>
  <si>
    <t>Denmark</t>
  </si>
  <si>
    <t>Djibouti</t>
  </si>
  <si>
    <t>Dominica</t>
  </si>
  <si>
    <t>Dominican Republic</t>
  </si>
  <si>
    <t>Ecuador</t>
  </si>
  <si>
    <t>Egypt, Arab Rep.</t>
  </si>
  <si>
    <t>El Salvador</t>
  </si>
  <si>
    <t>Equatorial Guinea</t>
  </si>
  <si>
    <t>Eritrea</t>
  </si>
  <si>
    <t>Estonia</t>
  </si>
  <si>
    <t>Ethiopia</t>
  </si>
  <si>
    <t>Faeroe Islands</t>
  </si>
  <si>
    <t>Falkland Islands</t>
  </si>
  <si>
    <t>Fiji</t>
  </si>
  <si>
    <t>Finland</t>
  </si>
  <si>
    <t>France</t>
  </si>
  <si>
    <t>French Polynesia</t>
  </si>
  <si>
    <t>Gabon</t>
  </si>
  <si>
    <t>Gambia, The</t>
  </si>
  <si>
    <t>Georgia</t>
  </si>
  <si>
    <t>Germany</t>
  </si>
  <si>
    <t>Ghana</t>
  </si>
  <si>
    <t>Greece</t>
  </si>
  <si>
    <t>Greenland</t>
  </si>
  <si>
    <t>Grenada</t>
  </si>
  <si>
    <t>Guam</t>
  </si>
  <si>
    <t>Guatemala</t>
  </si>
  <si>
    <t>Guinea</t>
  </si>
  <si>
    <t>Guinea-Bissau</t>
  </si>
  <si>
    <t>Guyana</t>
  </si>
  <si>
    <t>Haiti</t>
  </si>
  <si>
    <t>Honduras</t>
  </si>
  <si>
    <t>Hong Kong SAR, China</t>
  </si>
  <si>
    <t>Hungary</t>
  </si>
  <si>
    <t>Iceland</t>
  </si>
  <si>
    <t>India</t>
  </si>
  <si>
    <t>Indonesia</t>
  </si>
  <si>
    <t>Iran, Islamic Rep.</t>
  </si>
  <si>
    <t>Iraq</t>
  </si>
  <si>
    <t>Ireland</t>
  </si>
  <si>
    <t>Isle of Man</t>
  </si>
  <si>
    <t>Israel</t>
  </si>
  <si>
    <t>Italy</t>
  </si>
  <si>
    <t>Jamaica</t>
  </si>
  <si>
    <t>Japan</t>
  </si>
  <si>
    <t>Jordan</t>
  </si>
  <si>
    <t>Kazakhstan</t>
  </si>
  <si>
    <t>Kenya</t>
  </si>
  <si>
    <t>Kiribati</t>
  </si>
  <si>
    <t>Korea, Dem. Rep.</t>
  </si>
  <si>
    <t>Korea, Rep.</t>
  </si>
  <si>
    <t>Kuwait</t>
  </si>
  <si>
    <t>Kyrgyz Republic</t>
  </si>
  <si>
    <t>Lao PDR</t>
  </si>
  <si>
    <t>Latvia</t>
  </si>
  <si>
    <t>Lebanon</t>
  </si>
  <si>
    <t>Lesotho</t>
  </si>
  <si>
    <t>Liberia</t>
  </si>
  <si>
    <t>Libya</t>
  </si>
  <si>
    <t>Liechtenstein</t>
  </si>
  <si>
    <t>Lithuania</t>
  </si>
  <si>
    <t>Luxembourg</t>
  </si>
  <si>
    <t>Macao SAR, China</t>
  </si>
  <si>
    <t>Macedonia, FYR</t>
  </si>
  <si>
    <t>Madagascar</t>
  </si>
  <si>
    <t>Malawi</t>
  </si>
  <si>
    <t>Malaysia</t>
  </si>
  <si>
    <t>Maldives</t>
  </si>
  <si>
    <t>Mali</t>
  </si>
  <si>
    <t>Malta</t>
  </si>
  <si>
    <t>Marshall Islands</t>
  </si>
  <si>
    <t>Mauritania</t>
  </si>
  <si>
    <t>Mauritius</t>
  </si>
  <si>
    <t>Mexico</t>
  </si>
  <si>
    <t>Micronesia, Fed. Sts.</t>
  </si>
  <si>
    <t>Moldova</t>
  </si>
  <si>
    <t>Monaco</t>
  </si>
  <si>
    <t>Mongolia</t>
  </si>
  <si>
    <t>Montenegro</t>
  </si>
  <si>
    <t>Morocco</t>
  </si>
  <si>
    <t>Mozambique</t>
  </si>
  <si>
    <t>Myanmar</t>
  </si>
  <si>
    <t>Namibia</t>
  </si>
  <si>
    <t>Nepal</t>
  </si>
  <si>
    <t>Netherlands</t>
  </si>
  <si>
    <t>New Caledonia</t>
  </si>
  <si>
    <t>New Zealand</t>
  </si>
  <si>
    <t>Nicaragua</t>
  </si>
  <si>
    <t>Niger</t>
  </si>
  <si>
    <t>Nigeria</t>
  </si>
  <si>
    <t>Northern Mariana Islands</t>
  </si>
  <si>
    <t>Norway</t>
  </si>
  <si>
    <t>Oman</t>
  </si>
  <si>
    <t>Pakistan</t>
  </si>
  <si>
    <t>Palau</t>
  </si>
  <si>
    <t>Panama</t>
  </si>
  <si>
    <t>Papua New Guinea</t>
  </si>
  <si>
    <t>Paraguay</t>
  </si>
  <si>
    <t>Peru</t>
  </si>
  <si>
    <t>Philippines</t>
  </si>
  <si>
    <t>Poland</t>
  </si>
  <si>
    <t>Portugal</t>
  </si>
  <si>
    <t>Puerto Rico</t>
  </si>
  <si>
    <t>Qatar</t>
  </si>
  <si>
    <t>Romania</t>
  </si>
  <si>
    <t>Russian Federation</t>
  </si>
  <si>
    <t>Rwanda</t>
  </si>
  <si>
    <t>Samoa</t>
  </si>
  <si>
    <t>San Marino</t>
  </si>
  <si>
    <t>Sao Tome and Principe</t>
  </si>
  <si>
    <t>Saudi Arabia</t>
  </si>
  <si>
    <t>Senegal</t>
  </si>
  <si>
    <t>Serbia</t>
  </si>
  <si>
    <t>Seychelles</t>
  </si>
  <si>
    <t>Sierra Leone</t>
  </si>
  <si>
    <t>Singapore</t>
  </si>
  <si>
    <t>Sint Maarten (Dutch part)</t>
  </si>
  <si>
    <t>Slovak Republic</t>
  </si>
  <si>
    <t>Slovenia</t>
  </si>
  <si>
    <t>Solomon Islands</t>
  </si>
  <si>
    <t>Somalia</t>
  </si>
  <si>
    <t>South Africa</t>
  </si>
  <si>
    <t>South Sudan</t>
  </si>
  <si>
    <t>Spain</t>
  </si>
  <si>
    <t>Sri Lanka</t>
  </si>
  <si>
    <t>St. Kitts and Nevis</t>
  </si>
  <si>
    <t>St. Lucia</t>
  </si>
  <si>
    <t>St. Martin (French part)</t>
  </si>
  <si>
    <t>St. Vincent and the Grenadines</t>
  </si>
  <si>
    <t>Sudan</t>
  </si>
  <si>
    <t>Suriname</t>
  </si>
  <si>
    <t>Swaziland</t>
  </si>
  <si>
    <t>Sweden</t>
  </si>
  <si>
    <t>Switzerland</t>
  </si>
  <si>
    <t>Syrian Arab Republic</t>
  </si>
  <si>
    <t>Tajikistan</t>
  </si>
  <si>
    <t>Tanzania</t>
  </si>
  <si>
    <t>Thailand</t>
  </si>
  <si>
    <t>Timor-Leste</t>
  </si>
  <si>
    <t>Togo</t>
  </si>
  <si>
    <t>Tonga</t>
  </si>
  <si>
    <t>Trinidad and Tobago</t>
  </si>
  <si>
    <t>Tunisia</t>
  </si>
  <si>
    <t>Turkey</t>
  </si>
  <si>
    <t>Turkmenistan</t>
  </si>
  <si>
    <t>Turks and Caicos Islands</t>
  </si>
  <si>
    <t>United Arab Emirates</t>
  </si>
  <si>
    <t>United Kingdom</t>
  </si>
  <si>
    <t>United States</t>
  </si>
  <si>
    <t>Uruguay</t>
  </si>
  <si>
    <t>Uzbekistan</t>
  </si>
  <si>
    <t>Vanuatu</t>
  </si>
  <si>
    <t>Venezuela, RB</t>
  </si>
  <si>
    <t>Vietnam</t>
  </si>
  <si>
    <t>Virgin Islands (U.S.)</t>
  </si>
  <si>
    <t>West Bank and Gaza</t>
  </si>
  <si>
    <t>Yemen, Rep.</t>
  </si>
  <si>
    <t>Zambia</t>
  </si>
  <si>
    <t>Zimbabwe</t>
  </si>
  <si>
    <t>N</t>
  </si>
  <si>
    <t>Country</t>
  </si>
  <si>
    <t>Canada - Life</t>
  </si>
  <si>
    <t>Solvency II - Life</t>
  </si>
  <si>
    <t>Scaled TAC</t>
  </si>
  <si>
    <t>Scaled RC</t>
  </si>
  <si>
    <t>Capital Ratio</t>
  </si>
  <si>
    <t>Scalar</t>
  </si>
  <si>
    <t>Revenue</t>
  </si>
  <si>
    <t>How to Adjust?</t>
  </si>
  <si>
    <t xml:space="preserve">Revenue % </t>
  </si>
  <si>
    <t>Carrying Value %</t>
  </si>
  <si>
    <t>XS Scalar</t>
  </si>
  <si>
    <t>Pure Scalar</t>
  </si>
  <si>
    <t>Bermuda - Commercial Insurers</t>
  </si>
  <si>
    <t>Japan - Life</t>
  </si>
  <si>
    <t>Japan - Non-Life</t>
  </si>
  <si>
    <t>Solvency II - Non-Life</t>
  </si>
  <si>
    <t>Australia - All</t>
  </si>
  <si>
    <t>Switzerland - Life</t>
  </si>
  <si>
    <t>Switzerland - Non-Life</t>
  </si>
  <si>
    <t>Insurance</t>
  </si>
  <si>
    <t>Non-Insurance</t>
  </si>
  <si>
    <t>% owned by immediate parent (group ultimate parent treated as 100% owned)</t>
  </si>
  <si>
    <t>Adjustments to Available Capital</t>
  </si>
  <si>
    <t>Name of Issuer</t>
  </si>
  <si>
    <t>Year of Issue</t>
  </si>
  <si>
    <t>Amount recognized or credited as capital in local regulatory regime</t>
  </si>
  <si>
    <t>Y/N</t>
  </si>
  <si>
    <t>Y</t>
  </si>
  <si>
    <t>RBC Filing U.S. Insurer (Life)</t>
  </si>
  <si>
    <t>RBC Filing U.S. Insurer (P&amp;C)</t>
  </si>
  <si>
    <t>RBC Filing U.S. Insurer (Other)</t>
  </si>
  <si>
    <t>Bank (Basel III)</t>
  </si>
  <si>
    <t>Bank (Other)</t>
  </si>
  <si>
    <t>Other Regulated Financial Entity</t>
  </si>
  <si>
    <t xml:space="preserve">Asset Manager/Registered Investment Advisor   </t>
  </si>
  <si>
    <t>Canadian -  P&amp;C</t>
  </si>
  <si>
    <t>Bermuda - Other</t>
  </si>
  <si>
    <t>Entity Category Code</t>
  </si>
  <si>
    <t>Entity Category</t>
  </si>
  <si>
    <t>Sum of Subs (Available Capital)</t>
  </si>
  <si>
    <t>Sum of Subs (Required Capital)</t>
  </si>
  <si>
    <t>Diff</t>
  </si>
  <si>
    <t>Investment in Sub</t>
  </si>
  <si>
    <t>Equity</t>
  </si>
  <si>
    <t>Parameters</t>
  </si>
  <si>
    <t>Input cells</t>
  </si>
  <si>
    <t>Local calculations</t>
  </si>
  <si>
    <t>Results propagated</t>
  </si>
  <si>
    <t>Y/N Cap Instr</t>
  </si>
  <si>
    <t>Must be Y</t>
  </si>
  <si>
    <t>Must be N</t>
  </si>
  <si>
    <t>Can be Y or N</t>
  </si>
  <si>
    <t>Meets all criteria?</t>
  </si>
  <si>
    <t>Subord</t>
  </si>
  <si>
    <t>Fixed Term</t>
  </si>
  <si>
    <t>Sup Approval</t>
  </si>
  <si>
    <t>Distributions</t>
  </si>
  <si>
    <t>Acceleration</t>
  </si>
  <si>
    <t>Capital Instruments</t>
  </si>
  <si>
    <t>Surplus Notes (or similar)</t>
  </si>
  <si>
    <t>Hybrid Instruments</t>
  </si>
  <si>
    <t>Senior Debt</t>
  </si>
  <si>
    <t>Other</t>
  </si>
  <si>
    <t xml:space="preserve">ADJUSTMENTS TO REQUIRED CAPITAL </t>
  </si>
  <si>
    <t>Base (No Adjustment)</t>
  </si>
  <si>
    <t>Scaled AC</t>
  </si>
  <si>
    <t>Available Capital (AC)</t>
  </si>
  <si>
    <t>Required Capital (RC)</t>
  </si>
  <si>
    <t>Reporting Currency</t>
  </si>
  <si>
    <t>Currency Unit</t>
  </si>
  <si>
    <t>Intra-group capital instruments</t>
  </si>
  <si>
    <t>xxx</t>
  </si>
  <si>
    <t>Capital Ratio  (=AC / RC)</t>
  </si>
  <si>
    <t>Suppporting Calcs</t>
  </si>
  <si>
    <t>Year of Maturity</t>
  </si>
  <si>
    <t>Insurance/Non-Insurance</t>
  </si>
  <si>
    <t xml:space="preserve">Entity Category </t>
  </si>
  <si>
    <t>Is subordination to policyholders legal/contractual or structural?</t>
  </si>
  <si>
    <t>Structural</t>
  </si>
  <si>
    <t>Contractual</t>
  </si>
  <si>
    <t>Subordination</t>
  </si>
  <si>
    <t>Co Code Type</t>
  </si>
  <si>
    <t>Entity Required Capital (Parent Regime)</t>
  </si>
  <si>
    <t>Entity Required Capital (Local Regime)</t>
  </si>
  <si>
    <t>Adj Carrying Value / Adj Capital</t>
  </si>
  <si>
    <t>Carrying Value (Local Regime)</t>
  </si>
  <si>
    <t>ISO Legal Entity ID</t>
  </si>
  <si>
    <t>NAIC Co Code</t>
  </si>
  <si>
    <t>Instrument Identifier (e.g. CUSIP)</t>
  </si>
  <si>
    <t>Volunteer Defined</t>
  </si>
  <si>
    <t>Entity Identifier</t>
  </si>
  <si>
    <t>Parent Identifier</t>
  </si>
  <si>
    <t>Carrying Value (Parent Regime)</t>
  </si>
  <si>
    <t>Base</t>
  </si>
  <si>
    <t>Must Be Structural</t>
  </si>
  <si>
    <t>Must Be Contractual</t>
  </si>
  <si>
    <t>Can be Either</t>
  </si>
  <si>
    <t>Limit as % of --</t>
  </si>
  <si>
    <t xml:space="preserve">Limit as % of </t>
  </si>
  <si>
    <t>Available Capital</t>
  </si>
  <si>
    <t>Required Capital</t>
  </si>
  <si>
    <t>After Applying Criteria</t>
  </si>
  <si>
    <t>After Applying Criteria and Limit</t>
  </si>
  <si>
    <t>Total (Pre-Adjustment for Capital Instruments)</t>
  </si>
  <si>
    <t>Impact</t>
  </si>
  <si>
    <t>Base (pre-criteria )</t>
  </si>
  <si>
    <t>Disallow instruments without selected characteristics</t>
  </si>
  <si>
    <t>Limit</t>
  </si>
  <si>
    <t>% Limit to be Applied</t>
  </si>
  <si>
    <t>Amount of Senior Debt Capital Instruments</t>
  </si>
  <si>
    <t>Entity Identifier Type</t>
  </si>
  <si>
    <t>Aggregation Method -- Detailed Breakdown (pre-adjustment for capital instruments)</t>
  </si>
  <si>
    <t>Solvency II -- Composite</t>
  </si>
  <si>
    <t>&lt;Select Scaling Option&gt;</t>
  </si>
  <si>
    <t>Hong Kong - Life</t>
  </si>
  <si>
    <t>Hong Kong - Non-Life</t>
  </si>
  <si>
    <t>Singapore - All</t>
  </si>
  <si>
    <t>Chinese Taipei - All</t>
  </si>
  <si>
    <t>South Africa - Life</t>
  </si>
  <si>
    <t>South Africa - Composite</t>
  </si>
  <si>
    <t>South Africa - Non-Life</t>
  </si>
  <si>
    <t>No Scaling</t>
  </si>
  <si>
    <t>Coding: (Ins) Insurance or (N) Non-Insurance</t>
  </si>
  <si>
    <t>Regime A</t>
  </si>
  <si>
    <t>Regime B</t>
  </si>
  <si>
    <t>Regime C</t>
  </si>
  <si>
    <t>Regime D</t>
  </si>
  <si>
    <t>Regime E</t>
  </si>
  <si>
    <t>Non-Insurer Holding Company</t>
  </si>
  <si>
    <t>REFERENCE CALCULATION CHECKS</t>
  </si>
  <si>
    <t>Prelim 1</t>
  </si>
  <si>
    <t>Prelim 2</t>
  </si>
  <si>
    <t>Prelim 3</t>
  </si>
  <si>
    <t>Prelim 4</t>
  </si>
  <si>
    <t>NO SCALING</t>
  </si>
  <si>
    <t>PRELIMINARY OPTION 1</t>
  </si>
  <si>
    <t>PRELIMINARY OPTION 2</t>
  </si>
  <si>
    <t>PRELIMINARY OPTION 3</t>
  </si>
  <si>
    <t>PRELIMINARY OPTION 4</t>
  </si>
  <si>
    <t>#</t>
  </si>
  <si>
    <t xml:space="preserve">Input cells, data carried over from other worksheets and local calculations are unlocked. </t>
  </si>
  <si>
    <t>Worksheets are protected using a blank password.</t>
  </si>
  <si>
    <t>The following set of colors are used to identify cells:</t>
  </si>
  <si>
    <t>Data from other worksheets</t>
  </si>
  <si>
    <t>Sheet</t>
  </si>
  <si>
    <t>Content</t>
  </si>
  <si>
    <t>Goto</t>
  </si>
  <si>
    <t>This sheet</t>
  </si>
  <si>
    <t>Information on capital resources</t>
  </si>
  <si>
    <t>Information on scaling options</t>
  </si>
  <si>
    <t>Information on capital ratios on entity level</t>
  </si>
  <si>
    <t>Information on capital ratios on group level</t>
  </si>
  <si>
    <t>Reporting units</t>
  </si>
  <si>
    <t>Entity Input</t>
  </si>
  <si>
    <t>EUR</t>
  </si>
  <si>
    <t>AUD</t>
  </si>
  <si>
    <t>BRL</t>
  </si>
  <si>
    <t>CAD</t>
  </si>
  <si>
    <t>CHF</t>
  </si>
  <si>
    <t>CLP</t>
  </si>
  <si>
    <t>CNY</t>
  </si>
  <si>
    <t>COP</t>
  </si>
  <si>
    <t>CZK</t>
  </si>
  <si>
    <t>DKK</t>
  </si>
  <si>
    <t>GBP</t>
  </si>
  <si>
    <t>HKD</t>
  </si>
  <si>
    <t>HUF</t>
  </si>
  <si>
    <t>IDR</t>
  </si>
  <si>
    <t>ILS</t>
  </si>
  <si>
    <t>INR</t>
  </si>
  <si>
    <t>JPY</t>
  </si>
  <si>
    <t>KRW</t>
  </si>
  <si>
    <t>MXN</t>
  </si>
  <si>
    <t>MYR</t>
  </si>
  <si>
    <t>NOK</t>
  </si>
  <si>
    <t>NZD</t>
  </si>
  <si>
    <t>PEN</t>
  </si>
  <si>
    <t>PHP</t>
  </si>
  <si>
    <t>PLN</t>
  </si>
  <si>
    <t>RON</t>
  </si>
  <si>
    <t>RUB</t>
  </si>
  <si>
    <t>SAR</t>
  </si>
  <si>
    <t>SEK</t>
  </si>
  <si>
    <t>SGD</t>
  </si>
  <si>
    <t>THB</t>
  </si>
  <si>
    <t>TRY</t>
  </si>
  <si>
    <t>TWD</t>
  </si>
  <si>
    <t>USD</t>
  </si>
  <si>
    <t>ZAR</t>
  </si>
  <si>
    <t>Version of reporting</t>
  </si>
  <si>
    <t>Scaling Options</t>
  </si>
  <si>
    <t>Parameters and drop-down menues used in the AM template</t>
  </si>
  <si>
    <t>S1</t>
  </si>
  <si>
    <t>S2</t>
  </si>
  <si>
    <t>S3</t>
  </si>
  <si>
    <t>S5</t>
  </si>
  <si>
    <t>S6</t>
  </si>
  <si>
    <t>S8</t>
  </si>
  <si>
    <t>S9</t>
  </si>
  <si>
    <t>Reporting Date:</t>
  </si>
  <si>
    <t>(a) Which Set of Scalars to Use</t>
  </si>
  <si>
    <t>(b) Criteria for Recognition of Senior Debt</t>
  </si>
  <si>
    <t>(c) Select Limits Applied to Senior Debt</t>
  </si>
  <si>
    <t>RBC Filing U.S. Insurer (Health)</t>
  </si>
  <si>
    <t>South Korea</t>
  </si>
  <si>
    <t>Other Unregulated Financial Entity</t>
  </si>
  <si>
    <t>SCALAR CALCULATIONS</t>
  </si>
  <si>
    <t xml:space="preserve">Adj Carrying Value </t>
  </si>
  <si>
    <t xml:space="preserve">Adj Capital Calculation </t>
  </si>
  <si>
    <t xml:space="preserve">Unadj Carrying Value </t>
  </si>
  <si>
    <t xml:space="preserve">Unadj Capital Calculation </t>
  </si>
  <si>
    <t>Scaling Type</t>
  </si>
  <si>
    <t>Scaled and calibrated CC</t>
  </si>
  <si>
    <t>Scaled TAC [Note will serve as TAC for all XS options]</t>
  </si>
  <si>
    <t>Scaled CC</t>
  </si>
  <si>
    <t>Ratio</t>
  </si>
  <si>
    <t>% Owned within Group Structure</t>
  </si>
  <si>
    <t>Basis of Accounting</t>
  </si>
  <si>
    <t>A+</t>
  </si>
  <si>
    <t>Aa2</t>
  </si>
  <si>
    <t>No Rating</t>
  </si>
  <si>
    <t>A</t>
  </si>
  <si>
    <t>Schedule 1</t>
  </si>
  <si>
    <t>Schedule 2 -- Inventory</t>
  </si>
  <si>
    <t>AM19.Entity Input</t>
  </si>
  <si>
    <t>AM19.Capital Instruments</t>
  </si>
  <si>
    <t>AM19.Scaling Options</t>
  </si>
  <si>
    <t>AM19.Summary by Entity Category</t>
  </si>
  <si>
    <t>AM19.Summary</t>
  </si>
  <si>
    <t>AM19.Read-Me</t>
  </si>
  <si>
    <t>Identification of IAIS AM Additional Data Collection participant</t>
  </si>
  <si>
    <t>S0</t>
  </si>
  <si>
    <t>Only Complete for Intra-group</t>
  </si>
  <si>
    <t xml:space="preserve">Purchasing Entity Identifier </t>
  </si>
  <si>
    <t>AA-</t>
  </si>
  <si>
    <t>Aa1</t>
  </si>
  <si>
    <t>A++</t>
  </si>
  <si>
    <t>BBB+</t>
  </si>
  <si>
    <t>Baa1</t>
  </si>
  <si>
    <t>B++</t>
  </si>
  <si>
    <t>A1</t>
  </si>
  <si>
    <t>BB</t>
  </si>
  <si>
    <t>AA</t>
  </si>
  <si>
    <t>Baa2</t>
  </si>
  <si>
    <t>AA+</t>
  </si>
  <si>
    <t>Aaa</t>
  </si>
  <si>
    <t>Other Non-Ins/Non-Fin without Material Risk</t>
  </si>
  <si>
    <t>Other Non-Ins/Non-Fin with Material Risk</t>
  </si>
  <si>
    <t>B</t>
  </si>
  <si>
    <t>Tuvalu</t>
  </si>
  <si>
    <t>Uganda</t>
  </si>
  <si>
    <t>Ukraine</t>
  </si>
  <si>
    <t>AAA</t>
  </si>
  <si>
    <t>A-</t>
  </si>
  <si>
    <t>Aa3</t>
  </si>
  <si>
    <t>B+</t>
  </si>
  <si>
    <t>A2</t>
  </si>
  <si>
    <t>A3</t>
  </si>
  <si>
    <t>B-</t>
  </si>
  <si>
    <t>C (or lower)</t>
  </si>
  <si>
    <t>BBB</t>
  </si>
  <si>
    <t>Baa3</t>
  </si>
  <si>
    <t>BBB-</t>
  </si>
  <si>
    <t>Ba1</t>
  </si>
  <si>
    <t>BB+</t>
  </si>
  <si>
    <t>Ba2</t>
  </si>
  <si>
    <t>Ba3</t>
  </si>
  <si>
    <t>BB-</t>
  </si>
  <si>
    <t>B2</t>
  </si>
  <si>
    <t>B3</t>
  </si>
  <si>
    <t>Caa (or lower)</t>
  </si>
  <si>
    <t>CCC (or lower)</t>
  </si>
  <si>
    <t>Non RBC filing U.S. Insurer</t>
  </si>
  <si>
    <t>S4</t>
  </si>
  <si>
    <t>S7</t>
  </si>
  <si>
    <t>Assets</t>
  </si>
  <si>
    <t>Liabilities</t>
  </si>
  <si>
    <t>Adj. Required Capital</t>
  </si>
  <si>
    <t>Balance as of the financial statement reporting date</t>
  </si>
  <si>
    <t>Criteria For Senior Debt</t>
  </si>
  <si>
    <t>Does the instrument have an initial maturity of at least 5 years? (Y/N)</t>
  </si>
  <si>
    <t>Are distributions linked to the credit standing or financial condition of the insurance group? (Y/N)</t>
  </si>
  <si>
    <t>Does the instrument give holders the right to accelerate repayment during or outside of a winding up of the issuer? (Y/N)</t>
  </si>
  <si>
    <t>Does the instrument have an initial maturity of at least five years?</t>
  </si>
  <si>
    <t>Are distributions linked to the credit standing or financial condition of the insurance group?</t>
  </si>
  <si>
    <t>Does the instrument give holders the right to accelerate repayment during or outside of a winding up of the issuer?</t>
  </si>
  <si>
    <t>Intra-group Issuance</t>
  </si>
  <si>
    <t>Deduct instruments issued on an intra-group basis</t>
  </si>
  <si>
    <t>Summary by Entity Category</t>
  </si>
  <si>
    <t>Summary</t>
  </si>
  <si>
    <t>AM Parameters</t>
  </si>
  <si>
    <t xml:space="preserve">Intra-group Guarantees, LOCs and Other </t>
  </si>
  <si>
    <t>Does intra-group issuance result in double counting?</t>
  </si>
  <si>
    <t>AVAILABLE CAPITAL (ADJUSTMENTS TO CARRYING VALUE)</t>
  </si>
  <si>
    <t>Single/Multiple</t>
  </si>
  <si>
    <t>Single</t>
  </si>
  <si>
    <t>Multiple</t>
  </si>
  <si>
    <t>Does row contain single entity or multiple entities?</t>
  </si>
  <si>
    <t>Available Capital (Adjusted Carrying Value)</t>
  </si>
  <si>
    <t>Total (Post-Adjustment for Capital Instruments)</t>
  </si>
  <si>
    <t>Selected (Pre-Capital Instruments)</t>
  </si>
  <si>
    <t>Selected (Post-Capital Instruments)</t>
  </si>
  <si>
    <t>For structurally subordinated instruments, are dividends paid from an insurance subsidiary to the holding company subject to prior supervisory review, and in the case of extraordinary dividends, are they subject to prior supervisory approval at either the legal entity or group level?</t>
  </si>
  <si>
    <t>For structurally subordinated instruments, are dividends paid from an insurance subsidiary to the holding company subject to prior supervisory review, and in the case of extraordinary dividends, are they subject to prior supervisory approval at either the legal entity or group level? (Y/N)</t>
  </si>
  <si>
    <t>Aggregation Method Results</t>
  </si>
  <si>
    <t>Selections Regarding Scalars and Capital Instruments</t>
  </si>
  <si>
    <t>[3] = [1] / [2]</t>
  </si>
  <si>
    <t>AM19.Param</t>
  </si>
  <si>
    <t>Insurance or Non-Insurance</t>
  </si>
  <si>
    <t>Scalar Prelim 2</t>
  </si>
  <si>
    <t>Scalar Prelim 3</t>
  </si>
  <si>
    <t>Scalar Prelim 4</t>
  </si>
  <si>
    <t>Scalar Prelim 1</t>
  </si>
  <si>
    <t>No scaling</t>
  </si>
  <si>
    <t>Reporting currency</t>
  </si>
  <si>
    <t>Entity groupings</t>
  </si>
  <si>
    <t>Countries</t>
  </si>
  <si>
    <t>Rating agency</t>
  </si>
  <si>
    <t>Rating</t>
  </si>
  <si>
    <t>Fitch</t>
  </si>
  <si>
    <t>JCR</t>
  </si>
  <si>
    <t>R&amp;I</t>
  </si>
  <si>
    <t>DBRS</t>
  </si>
  <si>
    <t>S&amp;P</t>
  </si>
  <si>
    <t>Moody’s</t>
  </si>
  <si>
    <t>AM Best</t>
  </si>
  <si>
    <t>Ratings</t>
  </si>
  <si>
    <t>Scaling options</t>
  </si>
  <si>
    <t>Reporting date</t>
  </si>
  <si>
    <t>A FEW EXAMPLES OF SCALARS ARE PROVIDED FOR DEMONSTRATION PURPOSES ONLY -- PLEASE DO NOT SUBMIT COMMENTS ON THESE PRELIMINARY OPTIONS -- THEY ARE PLACEHOLDERS AND MAY CHANGE.</t>
  </si>
  <si>
    <t>IAIS 2019 Aggregation Method Additional Data Collection-(20190429)</t>
  </si>
  <si>
    <t>S10</t>
  </si>
  <si>
    <t>Type of Capital Instrument</t>
  </si>
  <si>
    <t>This spreadsheet supports the Aggregation Method Additional Data Collection.</t>
  </si>
  <si>
    <t>Participant information + Scope of group for AM additional data collection purposes</t>
  </si>
  <si>
    <t>Aggregation Method -- High Level Breakdown</t>
  </si>
  <si>
    <r>
      <rPr>
        <b/>
        <sz val="10"/>
        <color theme="1"/>
        <rFont val="Arial"/>
        <family val="2"/>
      </rPr>
      <t>Public</t>
    </r>
    <r>
      <rPr>
        <sz val="10"/>
        <color theme="1"/>
        <rFont val="Calibri"/>
        <family val="2"/>
        <scheme val="minor"/>
      </rPr>
      <t xml:space="preserve">
This document must be read in conjunction with the associated 2019 Aggregation Method Additional Data Collection Technical Specifications and Questionnaire documentation to provide an accurate and up-to-date understanding of the additional data collection.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</si>
</sst>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_(* \(#,##0\);_(* &quot;-&quot;_);_(@_)"/>
    <numFmt numFmtId="165" formatCode="#,##0.0"/>
    <numFmt numFmtId="166" formatCode="0.0%"/>
    <numFmt numFmtId="167" formatCode="[$-F800]dddd\,\ mmmm\ dd\,\ yyyy"/>
    <numFmt numFmtId="168" formatCode="\T0"/>
    <numFmt numFmtId="169" formatCode="\[0\]"/>
    <numFmt numFmtId="170" formatCode="0_ ;\-0\ "/>
  </numFmts>
  <fonts count="28" x14ac:knownFonts="1">
    <font>
      <sz val="11"/>
      <color theme="1"/>
      <name val="Calibri"/>
      <family val="2"/>
      <scheme val="minor"/>
    </font>
    <font>
      <sz val="11"/>
      <color theme="1"/>
      <name val="Arial"/>
      <family val="2"/>
    </font>
    <font>
      <sz val="11"/>
      <color theme="1"/>
      <name val="Calibri"/>
      <family val="2"/>
      <scheme val="minor"/>
    </font>
    <font>
      <b/>
      <sz val="11"/>
      <name val="Arial"/>
      <family val="2"/>
    </font>
    <font>
      <sz val="10"/>
      <color theme="1"/>
      <name val="Arial"/>
      <family val="2"/>
    </font>
    <font>
      <sz val="8"/>
      <color theme="1"/>
      <name val="Arial"/>
      <family val="2"/>
    </font>
    <font>
      <b/>
      <sz val="10"/>
      <color theme="1"/>
      <name val="Arial"/>
      <family val="2"/>
    </font>
    <font>
      <b/>
      <sz val="10"/>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i/>
      <sz val="10"/>
      <color theme="1"/>
      <name val="Calibri"/>
      <family val="2"/>
      <scheme val="minor"/>
    </font>
    <font>
      <i/>
      <sz val="10"/>
      <color theme="1"/>
      <name val="Calibri"/>
      <family val="2"/>
      <scheme val="minor"/>
    </font>
    <font>
      <sz val="10"/>
      <name val="Calibri"/>
      <family val="2"/>
      <scheme val="minor"/>
    </font>
    <font>
      <b/>
      <i/>
      <sz val="10"/>
      <name val="Calibri"/>
      <family val="2"/>
      <scheme val="minor"/>
    </font>
    <font>
      <u/>
      <sz val="10"/>
      <color theme="10"/>
      <name val="Arial"/>
      <family val="2"/>
    </font>
    <font>
      <sz val="8"/>
      <name val="Arial Narrow"/>
      <family val="2"/>
    </font>
    <font>
      <b/>
      <i/>
      <sz val="8"/>
      <name val="Arial Narrow"/>
      <family val="2"/>
    </font>
    <font>
      <sz val="8"/>
      <color theme="1"/>
      <name val="Arial Narrow"/>
      <family val="2"/>
    </font>
    <font>
      <sz val="10"/>
      <color rgb="FF000000"/>
      <name val="Calibri"/>
      <family val="2"/>
      <scheme val="minor"/>
    </font>
    <font>
      <u/>
      <sz val="10"/>
      <color rgb="FF000000"/>
      <name val="Calibri"/>
      <family val="2"/>
      <scheme val="minor"/>
    </font>
    <font>
      <b/>
      <sz val="10"/>
      <color rgb="FF000000"/>
      <name val="Calibri"/>
      <family val="2"/>
      <scheme val="minor"/>
    </font>
    <font>
      <u/>
      <sz val="10"/>
      <color theme="10"/>
      <name val="Calibri"/>
      <family val="2"/>
      <scheme val="minor"/>
    </font>
    <font>
      <u/>
      <sz val="10"/>
      <color theme="1"/>
      <name val="Calibri"/>
      <family val="2"/>
      <scheme val="minor"/>
    </font>
    <font>
      <b/>
      <sz val="10"/>
      <color theme="0"/>
      <name val="Arial"/>
      <family val="2"/>
    </font>
    <font>
      <b/>
      <sz val="10"/>
      <color theme="0"/>
      <name val="Calibri"/>
      <family val="2"/>
      <scheme val="minor"/>
    </font>
    <font>
      <sz val="10"/>
      <name val="Arial"/>
      <family val="2"/>
    </font>
    <font>
      <sz val="8"/>
      <color theme="1"/>
      <name val="Calibri"/>
      <family val="2"/>
      <scheme val="minor"/>
    </font>
  </fonts>
  <fills count="18">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
      <patternFill patternType="solid">
        <fgColor theme="4" tint="0.59996337778862885"/>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rgb="FFF4E096"/>
        <bgColor indexed="64"/>
      </patternFill>
    </fill>
    <fill>
      <patternFill patternType="solid">
        <fgColor rgb="FFA5A5A5"/>
      </patternFill>
    </fill>
    <fill>
      <patternFill patternType="solid">
        <fgColor theme="8" tint="0.79998168889431442"/>
        <bgColor indexed="64"/>
      </patternFill>
    </fill>
    <fill>
      <patternFill patternType="gray0625">
        <bgColor theme="0" tint="-0.14996795556505021"/>
      </patternFill>
    </fill>
    <fill>
      <gradientFill>
        <stop position="0">
          <color theme="4" tint="0.80001220740379042"/>
        </stop>
        <stop position="1">
          <color theme="4" tint="-0.25098422193060094"/>
        </stop>
      </gradientFill>
    </fill>
  </fills>
  <borders count="87">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thin">
        <color rgb="FF7F7F7F"/>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rgb="FF7F7F7F"/>
      </top>
      <bottom/>
      <diagonal/>
    </border>
    <border>
      <left style="thin">
        <color indexed="64"/>
      </left>
      <right style="thin">
        <color indexed="64"/>
      </right>
      <top style="thin">
        <color rgb="FF7F7F7F"/>
      </top>
      <bottom style="thin">
        <color indexed="64"/>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indexed="64"/>
      </top>
      <bottom style="thin">
        <color rgb="FF7F7F7F"/>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rgb="FF7F7F7F"/>
      </right>
      <top style="thin">
        <color indexed="64"/>
      </top>
      <bottom style="thin">
        <color indexed="64"/>
      </bottom>
      <diagonal/>
    </border>
    <border>
      <left style="medium">
        <color indexed="64"/>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rgb="FF7F7F7F"/>
      </right>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left>
      <right style="thin">
        <color theme="1"/>
      </right>
      <top style="thin">
        <color theme="1"/>
      </top>
      <bottom style="thin">
        <color rgb="FF7F7F7F"/>
      </bottom>
      <diagonal/>
    </border>
    <border>
      <left style="thin">
        <color theme="1"/>
      </left>
      <right style="thin">
        <color theme="1"/>
      </right>
      <top style="thin">
        <color rgb="FF7F7F7F"/>
      </top>
      <bottom style="thin">
        <color rgb="FF7F7F7F"/>
      </bottom>
      <diagonal/>
    </border>
    <border>
      <left style="thin">
        <color theme="1"/>
      </left>
      <right style="thin">
        <color theme="1"/>
      </right>
      <top style="thin">
        <color rgb="FF7F7F7F"/>
      </top>
      <bottom style="thin">
        <color theme="1"/>
      </bottom>
      <diagonal/>
    </border>
    <border>
      <left style="thin">
        <color theme="1"/>
      </left>
      <right style="thin">
        <color rgb="FF7F7F7F"/>
      </right>
      <top style="thin">
        <color theme="1"/>
      </top>
      <bottom style="thin">
        <color rgb="FF7F7F7F"/>
      </bottom>
      <diagonal/>
    </border>
    <border>
      <left style="thin">
        <color rgb="FF7F7F7F"/>
      </left>
      <right style="thin">
        <color rgb="FF7F7F7F"/>
      </right>
      <top style="thin">
        <color theme="1"/>
      </top>
      <bottom style="thin">
        <color rgb="FF7F7F7F"/>
      </bottom>
      <diagonal/>
    </border>
    <border>
      <left style="thin">
        <color rgb="FF7F7F7F"/>
      </left>
      <right style="thin">
        <color theme="1"/>
      </right>
      <top style="thin">
        <color theme="1"/>
      </top>
      <bottom style="thin">
        <color rgb="FF7F7F7F"/>
      </bottom>
      <diagonal/>
    </border>
    <border>
      <left style="thin">
        <color theme="1"/>
      </left>
      <right style="thin">
        <color rgb="FF7F7F7F"/>
      </right>
      <top style="thin">
        <color rgb="FF7F7F7F"/>
      </top>
      <bottom style="thin">
        <color rgb="FF7F7F7F"/>
      </bottom>
      <diagonal/>
    </border>
    <border>
      <left style="thin">
        <color rgb="FF7F7F7F"/>
      </left>
      <right style="thin">
        <color theme="1"/>
      </right>
      <top style="thin">
        <color rgb="FF7F7F7F"/>
      </top>
      <bottom style="thin">
        <color rgb="FF7F7F7F"/>
      </bottom>
      <diagonal/>
    </border>
    <border>
      <left style="thin">
        <color theme="1"/>
      </left>
      <right style="thin">
        <color rgb="FF7F7F7F"/>
      </right>
      <top style="thin">
        <color rgb="FF7F7F7F"/>
      </top>
      <bottom style="thin">
        <color theme="1"/>
      </bottom>
      <diagonal/>
    </border>
    <border>
      <left style="thin">
        <color rgb="FF7F7F7F"/>
      </left>
      <right style="thin">
        <color rgb="FF7F7F7F"/>
      </right>
      <top style="thin">
        <color rgb="FF7F7F7F"/>
      </top>
      <bottom style="thin">
        <color theme="1"/>
      </bottom>
      <diagonal/>
    </border>
    <border>
      <left style="thin">
        <color rgb="FF7F7F7F"/>
      </left>
      <right style="thin">
        <color theme="1"/>
      </right>
      <top style="thin">
        <color rgb="FF7F7F7F"/>
      </top>
      <bottom style="thin">
        <color theme="1"/>
      </bottom>
      <diagonal/>
    </border>
    <border>
      <left style="thin">
        <color theme="1"/>
      </left>
      <right style="thin">
        <color theme="0" tint="-0.499984740745262"/>
      </right>
      <top style="thin">
        <color theme="1"/>
      </top>
      <bottom style="thin">
        <color theme="0" tint="-0.499984740745262"/>
      </bottom>
      <diagonal/>
    </border>
    <border>
      <left style="thin">
        <color theme="0" tint="-0.499984740745262"/>
      </left>
      <right style="thin">
        <color theme="0" tint="-0.499984740745262"/>
      </right>
      <top style="thin">
        <color theme="1"/>
      </top>
      <bottom style="thin">
        <color theme="0" tint="-0.499984740745262"/>
      </bottom>
      <diagonal/>
    </border>
    <border>
      <left style="thin">
        <color theme="0" tint="-0.499984740745262"/>
      </left>
      <right style="thin">
        <color theme="1"/>
      </right>
      <top style="thin">
        <color theme="1"/>
      </top>
      <bottom style="thin">
        <color theme="0" tint="-0.499984740745262"/>
      </bottom>
      <diagonal/>
    </border>
    <border>
      <left style="thin">
        <color theme="1"/>
      </left>
      <right style="thin">
        <color theme="0" tint="-0.499984740745262"/>
      </right>
      <top style="thin">
        <color theme="0" tint="-0.499984740745262"/>
      </top>
      <bottom style="thin">
        <color theme="0" tint="-0.499984740745262"/>
      </bottom>
      <diagonal/>
    </border>
    <border>
      <left style="thin">
        <color theme="0" tint="-0.499984740745262"/>
      </left>
      <right style="thin">
        <color theme="1"/>
      </right>
      <top style="thin">
        <color theme="0" tint="-0.499984740745262"/>
      </top>
      <bottom style="thin">
        <color theme="0" tint="-0.499984740745262"/>
      </bottom>
      <diagonal/>
    </border>
    <border>
      <left style="thin">
        <color theme="1"/>
      </left>
      <right style="thin">
        <color theme="0" tint="-0.499984740745262"/>
      </right>
      <top style="thin">
        <color theme="0" tint="-0.499984740745262"/>
      </top>
      <bottom style="thin">
        <color theme="1"/>
      </bottom>
      <diagonal/>
    </border>
    <border>
      <left style="thin">
        <color theme="0" tint="-0.499984740745262"/>
      </left>
      <right style="thin">
        <color theme="0" tint="-0.499984740745262"/>
      </right>
      <top style="thin">
        <color theme="0" tint="-0.499984740745262"/>
      </top>
      <bottom style="thin">
        <color theme="1"/>
      </bottom>
      <diagonal/>
    </border>
    <border>
      <left style="thin">
        <color theme="0" tint="-0.499984740745262"/>
      </left>
      <right style="thin">
        <color theme="1"/>
      </right>
      <top style="thin">
        <color theme="0" tint="-0.499984740745262"/>
      </top>
      <bottom style="thin">
        <color theme="1"/>
      </bottom>
      <diagonal/>
    </border>
    <border>
      <left style="thin">
        <color indexed="64"/>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style="thin">
        <color theme="1" tint="0.499984740745262"/>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indexed="64"/>
      </bottom>
      <diagonal/>
    </border>
    <border>
      <left/>
      <right style="thin">
        <color indexed="64"/>
      </right>
      <top style="thin">
        <color theme="1" tint="0.499984740745262"/>
      </top>
      <bottom style="thin">
        <color indexed="64"/>
      </bottom>
      <diagonal/>
    </border>
    <border>
      <left style="thin">
        <color theme="0" tint="-0.499984740745262"/>
      </left>
      <right style="thin">
        <color auto="1"/>
      </right>
      <top style="thin">
        <color auto="1"/>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rgb="FF7F7F7F"/>
      </right>
      <top style="thin">
        <color theme="1"/>
      </top>
      <bottom style="thin">
        <color rgb="FF7F7F7F"/>
      </bottom>
      <diagonal/>
    </border>
    <border>
      <left style="thin">
        <color rgb="FF7F7F7F"/>
      </left>
      <right style="medium">
        <color indexed="64"/>
      </right>
      <top style="thin">
        <color theme="1"/>
      </top>
      <bottom style="thin">
        <color rgb="FF7F7F7F"/>
      </bottom>
      <diagonal/>
    </border>
    <border>
      <left style="thin">
        <color rgb="FF7F7F7F"/>
      </left>
      <right style="medium">
        <color indexed="64"/>
      </right>
      <top style="thin">
        <color rgb="FF7F7F7F"/>
      </top>
      <bottom style="thin">
        <color rgb="FF7F7F7F"/>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theme="1"/>
      </bottom>
      <diagonal/>
    </border>
    <border>
      <left style="thin">
        <color indexed="64"/>
      </left>
      <right style="thin">
        <color indexed="64"/>
      </right>
      <top/>
      <bottom style="thin">
        <color rgb="FF7F7F7F"/>
      </bottom>
      <diagonal/>
    </border>
    <border>
      <left/>
      <right style="medium">
        <color indexed="64"/>
      </right>
      <top style="thin">
        <color indexed="64"/>
      </top>
      <bottom/>
      <diagonal/>
    </border>
    <border>
      <left/>
      <right style="medium">
        <color indexed="64"/>
      </right>
      <top/>
      <bottom style="thin">
        <color indexed="64"/>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rgb="FFB2B2B2"/>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1">
    <xf numFmtId="0" fontId="0" fillId="0" borderId="0"/>
    <xf numFmtId="9" fontId="2" fillId="0" borderId="0" applyFont="0" applyFill="0" applyBorder="0" applyAlignment="0" applyProtection="0"/>
    <xf numFmtId="0" fontId="1" fillId="10" borderId="3" applyFont="0" applyBorder="0" applyAlignment="0">
      <alignment horizontal="left" indent="1"/>
    </xf>
    <xf numFmtId="165" fontId="4" fillId="11" borderId="0" applyBorder="0">
      <alignment vertical="center"/>
      <protection locked="0"/>
    </xf>
    <xf numFmtId="165" fontId="3" fillId="3" borderId="6" applyFont="0" applyBorder="0">
      <alignment vertical="center"/>
    </xf>
    <xf numFmtId="166" fontId="5" fillId="4" borderId="5" applyNumberFormat="0" applyBorder="0">
      <alignment vertical="center"/>
    </xf>
    <xf numFmtId="165" fontId="4" fillId="13" borderId="0" applyFont="0" applyBorder="0">
      <alignment vertical="center"/>
    </xf>
    <xf numFmtId="165" fontId="6" fillId="6" borderId="6">
      <alignment horizontal="center" vertical="center"/>
    </xf>
    <xf numFmtId="165" fontId="4" fillId="8" borderId="0" applyNumberFormat="0" applyFont="0" applyBorder="0">
      <alignment vertical="center"/>
      <protection locked="0"/>
    </xf>
    <xf numFmtId="0" fontId="1" fillId="9" borderId="0">
      <alignment horizontal="center" vertical="center"/>
    </xf>
    <xf numFmtId="0" fontId="15" fillId="0" borderId="0" applyNumberFormat="0" applyFill="0" applyBorder="0" applyAlignment="0" applyProtection="0"/>
    <xf numFmtId="0" fontId="4" fillId="11" borderId="0" applyFont="0" applyBorder="0">
      <alignment horizontal="center" vertical="center"/>
      <protection locked="0"/>
    </xf>
    <xf numFmtId="168" fontId="16" fillId="10" borderId="11">
      <alignment horizontal="center" vertical="center"/>
    </xf>
    <xf numFmtId="169" fontId="17" fillId="10" borderId="5">
      <alignment horizontal="center" vertical="center"/>
    </xf>
    <xf numFmtId="169" fontId="18" fillId="10" borderId="0" applyBorder="0">
      <alignment horizontal="center" vertical="center"/>
    </xf>
    <xf numFmtId="167" fontId="1" fillId="12" borderId="6" applyFont="0" applyBorder="0">
      <alignment vertical="center"/>
      <protection locked="0"/>
    </xf>
    <xf numFmtId="0" fontId="1" fillId="0" borderId="0" applyNumberFormat="0" applyFont="0" applyFill="0" applyBorder="0" applyAlignment="0" applyProtection="0"/>
    <xf numFmtId="166" fontId="4" fillId="15" borderId="0" applyFont="0" applyBorder="0">
      <alignment vertical="center"/>
      <protection locked="0"/>
    </xf>
    <xf numFmtId="0" fontId="24" fillId="14" borderId="29" applyAlignment="0" applyProtection="0"/>
    <xf numFmtId="0" fontId="26" fillId="16" borderId="17" applyNumberFormat="0" applyFont="0" applyBorder="0" applyAlignment="0"/>
    <xf numFmtId="43" fontId="2" fillId="0" borderId="0" applyFont="0" applyFill="0" applyBorder="0" applyAlignment="0" applyProtection="0"/>
  </cellStyleXfs>
  <cellXfs count="345">
    <xf numFmtId="0" fontId="0" fillId="0" borderId="0" xfId="0"/>
    <xf numFmtId="0" fontId="8" fillId="0" borderId="0" xfId="0" applyFont="1" applyAlignment="1">
      <alignment horizontal="center"/>
    </xf>
    <xf numFmtId="9" fontId="8" fillId="0" borderId="0" xfId="1" applyFont="1" applyAlignment="1">
      <alignment horizontal="center"/>
    </xf>
    <xf numFmtId="0" fontId="8" fillId="0" borderId="0" xfId="0" applyFont="1" applyFill="1"/>
    <xf numFmtId="0" fontId="8" fillId="0" borderId="0" xfId="0" applyFont="1" applyFill="1" applyBorder="1"/>
    <xf numFmtId="0" fontId="8" fillId="0" borderId="0" xfId="0" applyFont="1" applyBorder="1"/>
    <xf numFmtId="164" fontId="9" fillId="0" borderId="0" xfId="0" quotePrefix="1" applyNumberFormat="1" applyFont="1" applyAlignment="1">
      <alignment horizontal="center"/>
    </xf>
    <xf numFmtId="0" fontId="10" fillId="0" borderId="0" xfId="0" applyFont="1" applyFill="1"/>
    <xf numFmtId="0" fontId="9" fillId="10" borderId="10" xfId="2" applyFont="1" applyBorder="1" applyAlignment="1">
      <alignment horizontal="center" vertical="center" wrapText="1"/>
    </xf>
    <xf numFmtId="0" fontId="9" fillId="10" borderId="9" xfId="2" applyFont="1" applyBorder="1" applyAlignment="1">
      <alignment horizontal="center" vertical="center" wrapText="1"/>
    </xf>
    <xf numFmtId="0" fontId="9" fillId="10" borderId="19" xfId="2" applyFont="1" applyBorder="1" applyAlignment="1">
      <alignment horizontal="center" vertical="center" wrapText="1"/>
    </xf>
    <xf numFmtId="0" fontId="9" fillId="10" borderId="6" xfId="2" applyFont="1" applyBorder="1" applyAlignment="1">
      <alignment vertical="center" wrapText="1"/>
    </xf>
    <xf numFmtId="0" fontId="8" fillId="7" borderId="0" xfId="0" applyFont="1" applyFill="1" applyAlignment="1">
      <alignment horizontal="center"/>
    </xf>
    <xf numFmtId="0" fontId="8" fillId="0" borderId="7" xfId="0" applyFont="1" applyBorder="1"/>
    <xf numFmtId="0" fontId="14" fillId="10" borderId="6" xfId="2" applyFont="1" applyBorder="1" applyAlignment="1">
      <alignment horizontal="center" vertical="center" wrapText="1"/>
    </xf>
    <xf numFmtId="0" fontId="12" fillId="0" borderId="0" xfId="0" applyFont="1" applyBorder="1" applyAlignment="1">
      <alignment horizontal="left" vertical="center"/>
    </xf>
    <xf numFmtId="0" fontId="7" fillId="10" borderId="6" xfId="2" applyFont="1" applyBorder="1" applyAlignment="1">
      <alignment wrapText="1"/>
    </xf>
    <xf numFmtId="3" fontId="8" fillId="13" borderId="6" xfId="6" applyNumberFormat="1" applyFont="1" applyBorder="1" applyAlignment="1">
      <alignment horizontal="right" vertical="center"/>
    </xf>
    <xf numFmtId="3" fontId="8" fillId="3" borderId="6" xfId="4" applyNumberFormat="1" applyFont="1" applyBorder="1" applyAlignment="1">
      <alignment horizontal="right" vertical="center"/>
    </xf>
    <xf numFmtId="3" fontId="12" fillId="3" borderId="6" xfId="4" applyNumberFormat="1" applyFont="1" applyBorder="1" applyAlignment="1">
      <alignment horizontal="right" vertical="center"/>
    </xf>
    <xf numFmtId="9" fontId="8" fillId="0" borderId="0" xfId="0" applyNumberFormat="1" applyFont="1"/>
    <xf numFmtId="0" fontId="8" fillId="10" borderId="5" xfId="2" applyFont="1" applyBorder="1" applyAlignment="1">
      <alignment horizontal="center"/>
    </xf>
    <xf numFmtId="0" fontId="8" fillId="10" borderId="13" xfId="2" applyFont="1" applyBorder="1" applyAlignment="1"/>
    <xf numFmtId="0" fontId="8" fillId="10" borderId="1" xfId="2" applyFont="1" applyBorder="1" applyAlignment="1"/>
    <xf numFmtId="0" fontId="8" fillId="10" borderId="1" xfId="2" applyFont="1" applyBorder="1" applyAlignment="1">
      <alignment horizontal="center"/>
    </xf>
    <xf numFmtId="0" fontId="8" fillId="10" borderId="18" xfId="2" applyFont="1" applyBorder="1" applyAlignment="1"/>
    <xf numFmtId="9" fontId="8" fillId="2" borderId="6" xfId="1" applyFont="1" applyFill="1" applyBorder="1" applyAlignment="1" applyProtection="1">
      <alignment horizontal="center" vertical="center"/>
      <protection locked="0"/>
    </xf>
    <xf numFmtId="0" fontId="19" fillId="10" borderId="1" xfId="2" applyFont="1" applyBorder="1" applyAlignment="1">
      <alignment horizontal="right"/>
    </xf>
    <xf numFmtId="0" fontId="8" fillId="0" borderId="5" xfId="2" applyFont="1" applyFill="1" applyBorder="1" applyAlignment="1"/>
    <xf numFmtId="0" fontId="20" fillId="10" borderId="5" xfId="2" applyFont="1" applyBorder="1" applyAlignment="1">
      <alignment horizontal="right"/>
    </xf>
    <xf numFmtId="0" fontId="8" fillId="9" borderId="0" xfId="9" applyFont="1">
      <alignment horizontal="center" vertical="center"/>
    </xf>
    <xf numFmtId="168" fontId="13" fillId="10" borderId="11" xfId="12" applyFont="1">
      <alignment horizontal="center" vertical="center"/>
    </xf>
    <xf numFmtId="169" fontId="8" fillId="10" borderId="7" xfId="14" applyFont="1" applyBorder="1">
      <alignment horizontal="center" vertical="center"/>
    </xf>
    <xf numFmtId="169" fontId="8" fillId="10" borderId="12" xfId="14" applyFont="1" applyBorder="1">
      <alignment horizontal="center" vertical="center"/>
    </xf>
    <xf numFmtId="169" fontId="14" fillId="10" borderId="5" xfId="13" applyFont="1">
      <alignment horizontal="center" vertical="center"/>
    </xf>
    <xf numFmtId="169" fontId="8" fillId="10" borderId="0" xfId="14" applyFont="1" applyBorder="1">
      <alignment horizontal="center" vertical="center"/>
    </xf>
    <xf numFmtId="0" fontId="8" fillId="0" borderId="0" xfId="0" applyFont="1"/>
    <xf numFmtId="0" fontId="22" fillId="0" borderId="6" xfId="10" applyFont="1" applyBorder="1" applyAlignment="1">
      <alignment vertical="center"/>
    </xf>
    <xf numFmtId="0" fontId="8" fillId="4" borderId="0" xfId="5" applyNumberFormat="1" applyFont="1" applyBorder="1">
      <alignment vertical="center"/>
    </xf>
    <xf numFmtId="0" fontId="19" fillId="10" borderId="12" xfId="2" applyFont="1" applyBorder="1" applyAlignment="1"/>
    <xf numFmtId="169" fontId="14" fillId="10" borderId="13" xfId="13" applyFont="1" applyBorder="1">
      <alignment horizontal="center" vertical="center"/>
    </xf>
    <xf numFmtId="0" fontId="7" fillId="0" borderId="0" xfId="2" applyFont="1" applyFill="1" applyBorder="1" applyAlignment="1"/>
    <xf numFmtId="0" fontId="8" fillId="10" borderId="0" xfId="2" applyFont="1" applyBorder="1" applyAlignment="1"/>
    <xf numFmtId="168" fontId="13" fillId="10" borderId="5" xfId="12" applyFont="1" applyBorder="1">
      <alignment horizontal="center" vertical="center"/>
    </xf>
    <xf numFmtId="169" fontId="14" fillId="10" borderId="5" xfId="13" applyFont="1" applyBorder="1">
      <alignment horizontal="center" vertical="center"/>
    </xf>
    <xf numFmtId="3" fontId="8" fillId="3" borderId="2" xfId="4" applyNumberFormat="1" applyFont="1" applyBorder="1" applyAlignment="1">
      <alignment horizontal="center" vertical="center"/>
    </xf>
    <xf numFmtId="0" fontId="8" fillId="0" borderId="6" xfId="0" applyFont="1" applyFill="1" applyBorder="1" applyAlignment="1">
      <alignment vertical="center"/>
    </xf>
    <xf numFmtId="0" fontId="20" fillId="10" borderId="5" xfId="2" applyFont="1" applyBorder="1" applyAlignment="1">
      <alignment horizontal="left"/>
    </xf>
    <xf numFmtId="0" fontId="19" fillId="10" borderId="1" xfId="2" applyFont="1" applyBorder="1" applyAlignment="1">
      <alignment horizontal="left"/>
    </xf>
    <xf numFmtId="0" fontId="23" fillId="10" borderId="11" xfId="2" applyFont="1" applyBorder="1" applyAlignment="1"/>
    <xf numFmtId="0" fontId="9" fillId="4" borderId="6" xfId="2" applyFont="1" applyFill="1" applyBorder="1" applyAlignment="1">
      <alignment horizontal="center" vertical="center" wrapText="1"/>
    </xf>
    <xf numFmtId="0" fontId="9" fillId="4" borderId="11" xfId="2" applyFont="1" applyFill="1" applyBorder="1" applyAlignment="1">
      <alignment horizontal="center" vertical="center" wrapText="1"/>
    </xf>
    <xf numFmtId="0" fontId="7" fillId="10" borderId="1" xfId="2" applyFont="1" applyBorder="1" applyAlignment="1">
      <alignment horizontal="center"/>
    </xf>
    <xf numFmtId="0" fontId="21" fillId="10" borderId="1" xfId="2" applyFont="1" applyBorder="1" applyAlignment="1"/>
    <xf numFmtId="165" fontId="8" fillId="3" borderId="2" xfId="4" applyFont="1" applyBorder="1">
      <alignment vertical="center"/>
    </xf>
    <xf numFmtId="0" fontId="9" fillId="10" borderId="11" xfId="2" applyFont="1" applyBorder="1" applyAlignment="1">
      <alignment vertical="center" wrapText="1"/>
    </xf>
    <xf numFmtId="0" fontId="14" fillId="10" borderId="4" xfId="2" applyFont="1" applyBorder="1" applyAlignment="1">
      <alignment horizontal="center" vertical="center" wrapText="1"/>
    </xf>
    <xf numFmtId="0" fontId="9" fillId="10" borderId="25" xfId="2" applyFont="1" applyBorder="1" applyAlignment="1">
      <alignment vertical="center" wrapText="1"/>
    </xf>
    <xf numFmtId="165" fontId="8" fillId="3" borderId="28" xfId="4" applyFont="1" applyBorder="1">
      <alignment vertical="center"/>
    </xf>
    <xf numFmtId="0" fontId="23" fillId="10" borderId="13" xfId="2" applyFont="1" applyBorder="1" applyAlignment="1">
      <alignment horizontal="left"/>
    </xf>
    <xf numFmtId="0" fontId="8" fillId="10" borderId="11" xfId="2" applyFont="1" applyBorder="1" applyAlignment="1"/>
    <xf numFmtId="0" fontId="8" fillId="10" borderId="9" xfId="2" applyFont="1" applyBorder="1" applyAlignment="1"/>
    <xf numFmtId="0" fontId="8" fillId="10" borderId="10" xfId="2" applyFont="1" applyBorder="1" applyAlignment="1"/>
    <xf numFmtId="0" fontId="8" fillId="10" borderId="16" xfId="2" applyFont="1" applyBorder="1" applyAlignment="1"/>
    <xf numFmtId="165" fontId="8" fillId="3" borderId="0" xfId="4" applyFont="1" applyBorder="1">
      <alignment vertical="center"/>
    </xf>
    <xf numFmtId="165" fontId="8" fillId="13" borderId="0" xfId="6" applyFont="1" applyBorder="1">
      <alignment vertical="center"/>
    </xf>
    <xf numFmtId="165" fontId="7" fillId="3" borderId="2" xfId="4" applyFont="1" applyBorder="1">
      <alignment vertical="center"/>
    </xf>
    <xf numFmtId="165" fontId="11" fillId="3" borderId="2" xfId="4" applyFont="1" applyBorder="1">
      <alignment vertical="center"/>
    </xf>
    <xf numFmtId="0" fontId="8" fillId="10" borderId="11" xfId="2" applyFont="1" applyBorder="1" applyAlignment="1">
      <alignment horizontal="left"/>
    </xf>
    <xf numFmtId="0" fontId="19" fillId="10" borderId="12" xfId="2" applyFont="1" applyBorder="1" applyAlignment="1">
      <alignment horizontal="left"/>
    </xf>
    <xf numFmtId="0" fontId="8" fillId="10" borderId="5" xfId="2" applyFont="1" applyBorder="1" applyAlignment="1"/>
    <xf numFmtId="0" fontId="19" fillId="10" borderId="1" xfId="2" applyFont="1" applyBorder="1" applyAlignment="1"/>
    <xf numFmtId="0" fontId="9" fillId="10" borderId="4" xfId="2" applyFont="1" applyBorder="1" applyAlignment="1">
      <alignment horizontal="center" vertical="center" wrapText="1"/>
    </xf>
    <xf numFmtId="0" fontId="9" fillId="10" borderId="16" xfId="2" applyFont="1" applyBorder="1" applyAlignment="1">
      <alignment horizontal="center" vertical="center" wrapText="1"/>
    </xf>
    <xf numFmtId="0" fontId="9" fillId="10" borderId="11" xfId="2" applyFont="1" applyBorder="1" applyAlignment="1">
      <alignment horizontal="center" vertical="center" wrapText="1"/>
    </xf>
    <xf numFmtId="0" fontId="9" fillId="10" borderId="6" xfId="2" applyFont="1" applyBorder="1" applyAlignment="1">
      <alignment horizontal="center" vertical="center" wrapText="1"/>
    </xf>
    <xf numFmtId="0" fontId="9" fillId="10" borderId="8" xfId="2" applyFont="1" applyBorder="1" applyAlignment="1">
      <alignment horizontal="center" vertical="center" wrapText="1"/>
    </xf>
    <xf numFmtId="0" fontId="8" fillId="11" borderId="34" xfId="11" applyFont="1" applyBorder="1">
      <alignment horizontal="center" vertical="center"/>
      <protection locked="0"/>
    </xf>
    <xf numFmtId="0" fontId="8" fillId="8" borderId="34" xfId="8" applyNumberFormat="1" applyFont="1" applyBorder="1" applyAlignment="1">
      <alignment vertical="center"/>
      <protection locked="0"/>
    </xf>
    <xf numFmtId="0" fontId="13" fillId="3" borderId="34" xfId="4" applyNumberFormat="1" applyFont="1" applyBorder="1" applyAlignment="1">
      <alignment vertical="center"/>
    </xf>
    <xf numFmtId="166" fontId="8" fillId="15" borderId="34" xfId="17" applyFont="1" applyBorder="1">
      <alignment vertical="center"/>
      <protection locked="0"/>
    </xf>
    <xf numFmtId="165" fontId="8" fillId="8" borderId="34" xfId="8" applyFont="1" applyBorder="1" applyAlignment="1">
      <alignment vertical="center"/>
      <protection locked="0"/>
    </xf>
    <xf numFmtId="49" fontId="8" fillId="8" borderId="34" xfId="8" applyNumberFormat="1" applyFont="1" applyBorder="1" applyAlignment="1">
      <alignment vertical="center"/>
      <protection locked="0"/>
    </xf>
    <xf numFmtId="0" fontId="8" fillId="3" borderId="34" xfId="4" applyNumberFormat="1" applyFont="1" applyBorder="1" applyAlignment="1">
      <alignment vertical="center"/>
    </xf>
    <xf numFmtId="3" fontId="8" fillId="11" borderId="35" xfId="3" applyNumberFormat="1" applyFont="1" applyBorder="1">
      <alignment vertical="center"/>
      <protection locked="0"/>
    </xf>
    <xf numFmtId="3" fontId="8" fillId="11" borderId="36" xfId="3" applyNumberFormat="1" applyFont="1" applyBorder="1">
      <alignment vertical="center"/>
      <protection locked="0"/>
    </xf>
    <xf numFmtId="3" fontId="8" fillId="11" borderId="37" xfId="3" applyNumberFormat="1" applyFont="1" applyBorder="1">
      <alignment vertical="center"/>
      <protection locked="0"/>
    </xf>
    <xf numFmtId="3" fontId="8" fillId="11" borderId="38" xfId="3" applyNumberFormat="1" applyFont="1" applyBorder="1">
      <alignment vertical="center"/>
      <protection locked="0"/>
    </xf>
    <xf numFmtId="3" fontId="8" fillId="11" borderId="39" xfId="3" applyNumberFormat="1" applyFont="1" applyBorder="1">
      <alignment vertical="center"/>
      <protection locked="0"/>
    </xf>
    <xf numFmtId="3" fontId="8" fillId="3" borderId="39" xfId="4" applyNumberFormat="1" applyFont="1" applyBorder="1" applyAlignment="1">
      <alignment horizontal="center" vertical="center"/>
    </xf>
    <xf numFmtId="3" fontId="7" fillId="6" borderId="40" xfId="7" applyNumberFormat="1" applyFont="1" applyBorder="1" applyAlignment="1">
      <alignment horizontal="right" vertical="center"/>
    </xf>
    <xf numFmtId="3" fontId="8" fillId="11" borderId="41" xfId="3" applyNumberFormat="1" applyFont="1" applyBorder="1">
      <alignment vertical="center"/>
      <protection locked="0"/>
    </xf>
    <xf numFmtId="3" fontId="8" fillId="11" borderId="2" xfId="3" applyNumberFormat="1" applyFont="1" applyBorder="1">
      <alignment vertical="center"/>
      <protection locked="0"/>
    </xf>
    <xf numFmtId="3" fontId="7" fillId="6" borderId="42" xfId="7" applyNumberFormat="1" applyFont="1" applyBorder="1" applyAlignment="1">
      <alignment horizontal="right" vertical="center"/>
    </xf>
    <xf numFmtId="3" fontId="8" fillId="11" borderId="43" xfId="3" applyNumberFormat="1" applyFont="1" applyBorder="1">
      <alignment vertical="center"/>
      <protection locked="0"/>
    </xf>
    <xf numFmtId="3" fontId="8" fillId="11" borderId="44" xfId="3" applyNumberFormat="1" applyFont="1" applyBorder="1">
      <alignment vertical="center"/>
      <protection locked="0"/>
    </xf>
    <xf numFmtId="3" fontId="7" fillId="6" borderId="45" xfId="7" applyNumberFormat="1" applyFont="1" applyBorder="1" applyAlignment="1">
      <alignment horizontal="right" vertical="center"/>
    </xf>
    <xf numFmtId="165" fontId="8" fillId="3" borderId="46" xfId="4" applyFont="1" applyBorder="1" applyAlignment="1" applyProtection="1">
      <alignment horizontal="center" vertical="center"/>
    </xf>
    <xf numFmtId="0" fontId="8" fillId="11" borderId="47" xfId="11" applyFont="1" applyBorder="1">
      <alignment horizontal="center" vertical="center"/>
      <protection locked="0"/>
    </xf>
    <xf numFmtId="0" fontId="8" fillId="8" borderId="47" xfId="8" applyNumberFormat="1" applyFont="1" applyBorder="1" applyAlignment="1">
      <alignment vertical="center"/>
      <protection locked="0"/>
    </xf>
    <xf numFmtId="0" fontId="13" fillId="3" borderId="47" xfId="4" applyNumberFormat="1" applyFont="1" applyBorder="1" applyAlignment="1">
      <alignment vertical="center"/>
    </xf>
    <xf numFmtId="166" fontId="8" fillId="15" borderId="47" xfId="17" applyFont="1" applyBorder="1">
      <alignment vertical="center"/>
      <protection locked="0"/>
    </xf>
    <xf numFmtId="165" fontId="8" fillId="3" borderId="49" xfId="4" applyFont="1" applyBorder="1" applyAlignment="1" applyProtection="1">
      <alignment horizontal="center" vertical="center"/>
    </xf>
    <xf numFmtId="165" fontId="8" fillId="3" borderId="51" xfId="4" applyFont="1" applyBorder="1" applyAlignment="1" applyProtection="1">
      <alignment horizontal="center" vertical="center"/>
    </xf>
    <xf numFmtId="0" fontId="8" fillId="11" borderId="52" xfId="11" applyFont="1" applyBorder="1">
      <alignment horizontal="center" vertical="center"/>
      <protection locked="0"/>
    </xf>
    <xf numFmtId="0" fontId="8" fillId="8" borderId="52" xfId="8" applyNumberFormat="1" applyFont="1" applyBorder="1" applyAlignment="1">
      <alignment vertical="center"/>
      <protection locked="0"/>
    </xf>
    <xf numFmtId="165" fontId="8" fillId="8" borderId="52" xfId="8" applyFont="1" applyBorder="1" applyAlignment="1">
      <alignment vertical="center"/>
      <protection locked="0"/>
    </xf>
    <xf numFmtId="49" fontId="8" fillId="8" borderId="52" xfId="8" applyNumberFormat="1" applyFont="1" applyBorder="1" applyAlignment="1">
      <alignment vertical="center"/>
      <protection locked="0"/>
    </xf>
    <xf numFmtId="0" fontId="8" fillId="3" borderId="52" xfId="4" applyNumberFormat="1" applyFont="1" applyBorder="1" applyAlignment="1">
      <alignment vertical="center"/>
    </xf>
    <xf numFmtId="166" fontId="8" fillId="15" borderId="52" xfId="17" applyFont="1" applyBorder="1">
      <alignment vertical="center"/>
      <protection locked="0"/>
    </xf>
    <xf numFmtId="3" fontId="8" fillId="11" borderId="22" xfId="3" applyNumberFormat="1" applyFont="1" applyBorder="1">
      <alignment vertical="center"/>
      <protection locked="0"/>
    </xf>
    <xf numFmtId="3" fontId="8" fillId="11" borderId="21" xfId="3" applyNumberFormat="1" applyFont="1" applyBorder="1">
      <alignment vertical="center"/>
      <protection locked="0"/>
    </xf>
    <xf numFmtId="3" fontId="8" fillId="11" borderId="20" xfId="3" applyNumberFormat="1" applyFont="1" applyBorder="1">
      <alignment vertical="center"/>
      <protection locked="0"/>
    </xf>
    <xf numFmtId="165" fontId="7" fillId="3" borderId="38" xfId="4" applyFont="1" applyBorder="1">
      <alignment vertical="center"/>
    </xf>
    <xf numFmtId="165" fontId="7" fillId="3" borderId="39" xfId="4" applyFont="1" applyBorder="1">
      <alignment vertical="center"/>
    </xf>
    <xf numFmtId="165" fontId="11" fillId="3" borderId="39" xfId="4" applyFont="1" applyBorder="1">
      <alignment vertical="center"/>
    </xf>
    <xf numFmtId="165" fontId="11" fillId="3" borderId="40" xfId="4" applyFont="1" applyBorder="1">
      <alignment vertical="center"/>
    </xf>
    <xf numFmtId="165" fontId="7" fillId="3" borderId="41" xfId="4" applyFont="1" applyBorder="1">
      <alignment vertical="center"/>
    </xf>
    <xf numFmtId="165" fontId="11" fillId="3" borderId="42" xfId="4" applyFont="1" applyBorder="1">
      <alignment vertical="center"/>
    </xf>
    <xf numFmtId="165" fontId="7" fillId="3" borderId="43" xfId="4" applyFont="1" applyBorder="1">
      <alignment vertical="center"/>
    </xf>
    <xf numFmtId="165" fontId="7" fillId="3" borderId="44" xfId="4" applyFont="1" applyBorder="1">
      <alignment vertical="center"/>
    </xf>
    <xf numFmtId="165" fontId="11" fillId="3" borderId="44" xfId="4" applyFont="1" applyBorder="1">
      <alignment vertical="center"/>
    </xf>
    <xf numFmtId="165" fontId="11" fillId="3" borderId="45" xfId="4" applyFont="1" applyBorder="1">
      <alignment vertical="center"/>
    </xf>
    <xf numFmtId="0" fontId="8" fillId="13" borderId="46" xfId="6" applyNumberFormat="1" applyFont="1" applyBorder="1" applyAlignment="1">
      <alignment horizontal="center" vertical="center"/>
    </xf>
    <xf numFmtId="49" fontId="8" fillId="8" borderId="47" xfId="8" applyNumberFormat="1" applyFont="1" applyBorder="1">
      <alignment vertical="center"/>
      <protection locked="0"/>
    </xf>
    <xf numFmtId="0" fontId="8" fillId="13" borderId="47" xfId="6" applyNumberFormat="1" applyFont="1" applyBorder="1" applyAlignment="1">
      <alignment vertical="center"/>
    </xf>
    <xf numFmtId="3" fontId="8" fillId="3" borderId="47" xfId="4" applyNumberFormat="1" applyFont="1" applyBorder="1" applyAlignment="1">
      <alignment horizontal="right" vertical="center"/>
    </xf>
    <xf numFmtId="3" fontId="7" fillId="6" borderId="48" xfId="7" applyNumberFormat="1" applyFont="1" applyBorder="1" applyAlignment="1">
      <alignment horizontal="right" vertical="center"/>
    </xf>
    <xf numFmtId="165" fontId="8" fillId="13" borderId="49" xfId="6" applyFont="1" applyBorder="1" applyAlignment="1">
      <alignment horizontal="center" vertical="center"/>
    </xf>
    <xf numFmtId="49" fontId="8" fillId="8" borderId="34" xfId="8" applyNumberFormat="1" applyFont="1" applyBorder="1">
      <alignment vertical="center"/>
      <protection locked="0"/>
    </xf>
    <xf numFmtId="0" fontId="8" fillId="13" borderId="34" xfId="6" applyNumberFormat="1" applyFont="1" applyBorder="1" applyAlignment="1">
      <alignment vertical="center"/>
    </xf>
    <xf numFmtId="3" fontId="8" fillId="3" borderId="34" xfId="4" applyNumberFormat="1" applyFont="1" applyBorder="1" applyAlignment="1">
      <alignment horizontal="right" vertical="center"/>
    </xf>
    <xf numFmtId="3" fontId="7" fillId="6" borderId="50" xfId="7" applyNumberFormat="1" applyFont="1" applyBorder="1" applyAlignment="1">
      <alignment horizontal="right" vertical="center"/>
    </xf>
    <xf numFmtId="165" fontId="8" fillId="13" borderId="51" xfId="6" applyFont="1" applyBorder="1" applyAlignment="1">
      <alignment horizontal="center" vertical="center"/>
    </xf>
    <xf numFmtId="49" fontId="8" fillId="8" borderId="52" xfId="8" applyNumberFormat="1" applyFont="1" applyBorder="1">
      <alignment vertical="center"/>
      <protection locked="0"/>
    </xf>
    <xf numFmtId="0" fontId="8" fillId="13" borderId="52" xfId="6" applyNumberFormat="1" applyFont="1" applyBorder="1" applyAlignment="1">
      <alignment vertical="center"/>
    </xf>
    <xf numFmtId="3" fontId="8" fillId="3" borderId="52" xfId="4" applyNumberFormat="1" applyFont="1" applyBorder="1" applyAlignment="1">
      <alignment horizontal="right" vertical="center"/>
    </xf>
    <xf numFmtId="3" fontId="7" fillId="6" borderId="53" xfId="7" applyNumberFormat="1" applyFont="1" applyBorder="1" applyAlignment="1">
      <alignment horizontal="right" vertical="center"/>
    </xf>
    <xf numFmtId="3" fontId="8" fillId="3" borderId="32" xfId="4" applyNumberFormat="1" applyFont="1" applyBorder="1" applyAlignment="1">
      <alignment horizontal="right" vertical="center"/>
    </xf>
    <xf numFmtId="3" fontId="7" fillId="6" borderId="60" xfId="7" applyNumberFormat="1" applyFont="1" applyBorder="1" applyAlignment="1">
      <alignment horizontal="right" vertical="center"/>
    </xf>
    <xf numFmtId="3" fontId="7" fillId="6" borderId="61" xfId="7" applyNumberFormat="1" applyFont="1" applyBorder="1" applyAlignment="1">
      <alignment horizontal="right" vertical="center"/>
    </xf>
    <xf numFmtId="3" fontId="8" fillId="3" borderId="63" xfId="4" applyNumberFormat="1" applyFont="1" applyBorder="1" applyAlignment="1">
      <alignment horizontal="right" vertical="center"/>
    </xf>
    <xf numFmtId="3" fontId="7" fillId="6" borderId="64" xfId="7" applyNumberFormat="1" applyFont="1" applyBorder="1" applyAlignment="1">
      <alignment horizontal="right" vertical="center"/>
    </xf>
    <xf numFmtId="0" fontId="9" fillId="10" borderId="65" xfId="2" applyFont="1" applyBorder="1" applyAlignment="1">
      <alignment horizontal="center" vertical="center" wrapText="1"/>
    </xf>
    <xf numFmtId="0" fontId="9" fillId="10" borderId="66" xfId="2" applyFont="1" applyBorder="1" applyAlignment="1">
      <alignment horizontal="center" vertical="center" wrapText="1"/>
    </xf>
    <xf numFmtId="0" fontId="9" fillId="10" borderId="67" xfId="2" applyFont="1" applyBorder="1" applyAlignment="1">
      <alignment horizontal="center" vertical="center" wrapText="1"/>
    </xf>
    <xf numFmtId="165" fontId="8" fillId="13" borderId="46" xfId="6" applyFont="1" applyBorder="1">
      <alignment vertical="center"/>
    </xf>
    <xf numFmtId="165" fontId="8" fillId="13" borderId="47" xfId="6" applyFont="1" applyBorder="1">
      <alignment vertical="center"/>
    </xf>
    <xf numFmtId="165" fontId="8" fillId="13" borderId="49" xfId="6" applyFont="1" applyBorder="1">
      <alignment vertical="center"/>
    </xf>
    <xf numFmtId="165" fontId="8" fillId="13" borderId="34" xfId="6" applyFont="1" applyBorder="1">
      <alignment vertical="center"/>
    </xf>
    <xf numFmtId="165" fontId="8" fillId="13" borderId="51" xfId="6" applyFont="1" applyBorder="1">
      <alignment vertical="center"/>
    </xf>
    <xf numFmtId="165" fontId="8" fillId="13" borderId="52" xfId="6" applyFont="1" applyBorder="1">
      <alignment vertical="center"/>
    </xf>
    <xf numFmtId="165" fontId="8" fillId="3" borderId="39" xfId="4" applyFont="1" applyBorder="1">
      <alignment vertical="center"/>
    </xf>
    <xf numFmtId="0" fontId="9" fillId="10" borderId="26" xfId="2" applyFont="1" applyBorder="1" applyAlignment="1">
      <alignment vertical="center" wrapText="1"/>
    </xf>
    <xf numFmtId="165" fontId="8" fillId="3" borderId="69" xfId="4" applyFont="1" applyBorder="1">
      <alignment vertical="center"/>
    </xf>
    <xf numFmtId="9" fontId="8" fillId="3" borderId="70" xfId="1" applyFont="1" applyFill="1" applyBorder="1" applyAlignment="1" applyProtection="1">
      <alignment vertical="center"/>
      <protection locked="0"/>
    </xf>
    <xf numFmtId="9" fontId="8" fillId="3" borderId="71" xfId="1" applyFont="1" applyFill="1" applyBorder="1" applyAlignment="1" applyProtection="1">
      <alignment vertical="center"/>
      <protection locked="0"/>
    </xf>
    <xf numFmtId="165" fontId="8" fillId="3" borderId="72" xfId="4" applyFont="1" applyBorder="1">
      <alignment vertical="center"/>
    </xf>
    <xf numFmtId="165" fontId="8" fillId="3" borderId="73" xfId="4" applyFont="1" applyBorder="1">
      <alignment vertical="center"/>
    </xf>
    <xf numFmtId="9" fontId="8" fillId="3" borderId="74" xfId="1" applyFont="1" applyFill="1" applyBorder="1" applyAlignment="1" applyProtection="1">
      <alignment vertical="center"/>
      <protection locked="0"/>
    </xf>
    <xf numFmtId="0" fontId="9" fillId="10" borderId="25" xfId="2" applyFont="1" applyBorder="1" applyAlignment="1">
      <alignment horizontal="center" vertical="center" wrapText="1"/>
    </xf>
    <xf numFmtId="0" fontId="9" fillId="10" borderId="26" xfId="2" applyFont="1" applyBorder="1" applyAlignment="1">
      <alignment horizontal="center" vertical="center" wrapText="1"/>
    </xf>
    <xf numFmtId="3" fontId="8" fillId="3" borderId="69" xfId="4" applyNumberFormat="1" applyFont="1" applyBorder="1" applyAlignment="1">
      <alignment horizontal="center" vertical="center"/>
    </xf>
    <xf numFmtId="9" fontId="8" fillId="3" borderId="70" xfId="1" applyFont="1" applyFill="1" applyBorder="1" applyAlignment="1" applyProtection="1">
      <alignment horizontal="center" vertical="center"/>
      <protection locked="0"/>
    </xf>
    <xf numFmtId="3" fontId="8" fillId="3" borderId="28" xfId="4" applyNumberFormat="1" applyFont="1" applyBorder="1" applyAlignment="1">
      <alignment horizontal="center" vertical="center"/>
    </xf>
    <xf numFmtId="9" fontId="8" fillId="3" borderId="71" xfId="1" applyFont="1" applyFill="1" applyBorder="1" applyAlignment="1" applyProtection="1">
      <alignment horizontal="center" vertical="center"/>
      <protection locked="0"/>
    </xf>
    <xf numFmtId="3" fontId="8" fillId="13" borderId="72" xfId="6" applyNumberFormat="1" applyFont="1" applyBorder="1" applyAlignment="1">
      <alignment horizontal="center" vertical="center"/>
    </xf>
    <xf numFmtId="3" fontId="8" fillId="3" borderId="73" xfId="4" applyNumberFormat="1" applyFont="1" applyBorder="1" applyAlignment="1">
      <alignment horizontal="center" vertical="center"/>
    </xf>
    <xf numFmtId="9" fontId="8" fillId="3" borderId="74" xfId="1" applyFont="1" applyFill="1" applyBorder="1" applyAlignment="1" applyProtection="1">
      <alignment horizontal="center" vertical="center"/>
      <protection locked="0"/>
    </xf>
    <xf numFmtId="0" fontId="7" fillId="10" borderId="19" xfId="2" applyFont="1" applyBorder="1" applyAlignment="1">
      <alignment horizontal="center" vertical="center" wrapText="1"/>
    </xf>
    <xf numFmtId="165" fontId="8" fillId="11" borderId="47" xfId="3" applyFont="1" applyBorder="1">
      <alignment vertical="center"/>
      <protection locked="0"/>
    </xf>
    <xf numFmtId="0" fontId="25" fillId="14" borderId="29" xfId="18" applyFont="1" applyBorder="1" applyAlignment="1" applyProtection="1">
      <alignment horizontal="center"/>
    </xf>
    <xf numFmtId="165" fontId="8" fillId="11" borderId="34" xfId="3" applyFont="1" applyBorder="1">
      <alignment vertical="center"/>
      <protection locked="0"/>
    </xf>
    <xf numFmtId="165" fontId="8" fillId="11" borderId="52" xfId="3" applyFont="1" applyBorder="1">
      <alignment vertical="center"/>
      <protection locked="0"/>
    </xf>
    <xf numFmtId="0" fontId="19" fillId="10" borderId="5" xfId="2" applyFont="1" applyBorder="1" applyAlignment="1">
      <alignment horizontal="right"/>
    </xf>
    <xf numFmtId="0" fontId="19" fillId="0" borderId="0" xfId="0" applyFont="1" applyAlignment="1">
      <alignment vertical="center"/>
    </xf>
    <xf numFmtId="0" fontId="8" fillId="0" borderId="0" xfId="0" applyFont="1" applyAlignment="1"/>
    <xf numFmtId="0" fontId="8" fillId="4" borderId="3" xfId="5" applyNumberFormat="1" applyFont="1" applyBorder="1">
      <alignment vertical="center"/>
    </xf>
    <xf numFmtId="0" fontId="8" fillId="4" borderId="8" xfId="5" applyNumberFormat="1" applyFont="1" applyBorder="1">
      <alignment vertical="center"/>
    </xf>
    <xf numFmtId="165" fontId="8" fillId="0" borderId="0" xfId="0" applyNumberFormat="1" applyFont="1" applyAlignment="1">
      <alignment horizontal="center"/>
    </xf>
    <xf numFmtId="165" fontId="8" fillId="4" borderId="39" xfId="5" applyNumberFormat="1" applyFont="1" applyBorder="1">
      <alignment vertical="center"/>
    </xf>
    <xf numFmtId="9" fontId="8" fillId="4" borderId="39" xfId="5" applyNumberFormat="1" applyFont="1" applyBorder="1">
      <alignment vertical="center"/>
    </xf>
    <xf numFmtId="9" fontId="8" fillId="4" borderId="40" xfId="5" applyNumberFormat="1" applyFont="1" applyBorder="1">
      <alignment vertical="center"/>
    </xf>
    <xf numFmtId="165" fontId="8" fillId="4" borderId="2" xfId="5" applyNumberFormat="1" applyFont="1" applyBorder="1">
      <alignment vertical="center"/>
    </xf>
    <xf numFmtId="9" fontId="8" fillId="4" borderId="2" xfId="5" applyNumberFormat="1" applyFont="1" applyBorder="1">
      <alignment vertical="center"/>
    </xf>
    <xf numFmtId="9" fontId="8" fillId="4" borderId="42" xfId="5" applyNumberFormat="1" applyFont="1" applyBorder="1">
      <alignment vertical="center"/>
    </xf>
    <xf numFmtId="165" fontId="8" fillId="4" borderId="44" xfId="5" applyNumberFormat="1" applyFont="1" applyBorder="1">
      <alignment vertical="center"/>
    </xf>
    <xf numFmtId="9" fontId="8" fillId="4" borderId="44" xfId="5" applyNumberFormat="1" applyFont="1" applyBorder="1">
      <alignment vertical="center"/>
    </xf>
    <xf numFmtId="9" fontId="8" fillId="4" borderId="45" xfId="5" applyNumberFormat="1" applyFont="1" applyBorder="1">
      <alignment vertical="center"/>
    </xf>
    <xf numFmtId="0" fontId="23" fillId="10" borderId="5" xfId="2" applyFont="1" applyBorder="1" applyAlignment="1"/>
    <xf numFmtId="0" fontId="8" fillId="10" borderId="5" xfId="2" applyFont="1" applyBorder="1" applyAlignment="1"/>
    <xf numFmtId="0" fontId="19" fillId="10" borderId="1" xfId="2" applyFont="1" applyBorder="1" applyAlignment="1"/>
    <xf numFmtId="0" fontId="21" fillId="10" borderId="1" xfId="2" applyFont="1" applyBorder="1" applyAlignment="1">
      <alignment horizontal="center"/>
    </xf>
    <xf numFmtId="169" fontId="14" fillId="10" borderId="9" xfId="13" applyFont="1" applyBorder="1">
      <alignment horizontal="center" vertical="center"/>
    </xf>
    <xf numFmtId="0" fontId="9" fillId="10" borderId="3" xfId="2" applyFont="1" applyBorder="1" applyAlignment="1">
      <alignment horizontal="center" vertical="center" wrapText="1"/>
    </xf>
    <xf numFmtId="0" fontId="9" fillId="10" borderId="16" xfId="2" applyFont="1" applyBorder="1" applyAlignment="1">
      <alignment horizontal="center" vertical="center" wrapText="1"/>
    </xf>
    <xf numFmtId="0" fontId="9" fillId="10" borderId="6" xfId="2" applyFont="1" applyBorder="1" applyAlignment="1">
      <alignment horizontal="center" vertical="center" wrapText="1"/>
    </xf>
    <xf numFmtId="0" fontId="7" fillId="10" borderId="10" xfId="2" applyFont="1" applyBorder="1" applyAlignment="1">
      <alignment vertical="center"/>
    </xf>
    <xf numFmtId="9" fontId="8" fillId="3" borderId="15" xfId="1" applyFont="1" applyFill="1" applyBorder="1" applyAlignment="1">
      <alignment horizontal="center" vertical="center"/>
    </xf>
    <xf numFmtId="0" fontId="7" fillId="10" borderId="6" xfId="2" applyFont="1" applyBorder="1" applyAlignment="1">
      <alignment vertical="center"/>
    </xf>
    <xf numFmtId="0" fontId="7" fillId="10" borderId="11" xfId="2" applyFont="1" applyBorder="1" applyAlignment="1">
      <alignment vertical="center"/>
    </xf>
    <xf numFmtId="0" fontId="7" fillId="10" borderId="16" xfId="2" applyFont="1" applyBorder="1" applyAlignment="1">
      <alignment horizontal="center" vertical="center"/>
    </xf>
    <xf numFmtId="169" fontId="17" fillId="16" borderId="3" xfId="19" applyNumberFormat="1" applyFont="1" applyBorder="1" applyAlignment="1">
      <alignment horizontal="center" vertical="center"/>
    </xf>
    <xf numFmtId="0" fontId="9" fillId="10" borderId="6" xfId="2" applyFont="1" applyBorder="1" applyAlignment="1">
      <alignment horizontal="left" vertical="center" wrapText="1"/>
    </xf>
    <xf numFmtId="0" fontId="9" fillId="10" borderId="4" xfId="2" applyFont="1" applyBorder="1" applyAlignment="1">
      <alignment horizontal="left" vertical="center" wrapText="1"/>
    </xf>
    <xf numFmtId="0" fontId="9" fillId="10" borderId="3" xfId="2" applyFont="1" applyBorder="1" applyAlignment="1">
      <alignment horizontal="left" vertical="center" wrapText="1" indent="1"/>
    </xf>
    <xf numFmtId="0" fontId="9" fillId="10" borderId="16" xfId="2" applyFont="1" applyBorder="1" applyAlignment="1">
      <alignment horizontal="left" vertical="center" wrapText="1" indent="1"/>
    </xf>
    <xf numFmtId="0" fontId="14" fillId="10" borderId="11" xfId="2" applyFont="1" applyBorder="1" applyAlignment="1">
      <alignment vertical="center"/>
    </xf>
    <xf numFmtId="0" fontId="14" fillId="10" borderId="5" xfId="2" applyFont="1" applyBorder="1" applyAlignment="1">
      <alignment vertical="center"/>
    </xf>
    <xf numFmtId="0" fontId="14" fillId="10" borderId="13" xfId="2" applyFont="1" applyBorder="1" applyAlignment="1">
      <alignment vertical="center"/>
    </xf>
    <xf numFmtId="0" fontId="9" fillId="10" borderId="75" xfId="2" applyFont="1" applyBorder="1" applyAlignment="1">
      <alignment horizontal="left" vertical="center" wrapText="1"/>
    </xf>
    <xf numFmtId="0" fontId="9" fillId="10" borderId="76" xfId="2" applyFont="1" applyBorder="1" applyAlignment="1">
      <alignment horizontal="left" vertical="center" wrapText="1" indent="1"/>
    </xf>
    <xf numFmtId="0" fontId="9" fillId="10" borderId="77" xfId="2" applyFont="1" applyBorder="1" applyAlignment="1">
      <alignment horizontal="left" vertical="center" wrapText="1" indent="1"/>
    </xf>
    <xf numFmtId="165" fontId="8" fillId="8" borderId="77" xfId="8" applyFont="1" applyBorder="1" applyAlignment="1">
      <alignment horizontal="center" vertical="center"/>
      <protection locked="0"/>
    </xf>
    <xf numFmtId="165" fontId="8" fillId="8" borderId="6" xfId="8" applyFont="1" applyBorder="1" applyAlignment="1">
      <alignment horizontal="center" vertical="center"/>
      <protection locked="0"/>
    </xf>
    <xf numFmtId="169" fontId="18" fillId="10" borderId="30" xfId="14" applyBorder="1">
      <alignment horizontal="center" vertical="center"/>
    </xf>
    <xf numFmtId="169" fontId="18" fillId="10" borderId="16" xfId="14" applyBorder="1">
      <alignment horizontal="center" vertical="center"/>
    </xf>
    <xf numFmtId="168" fontId="16" fillId="10" borderId="11" xfId="12">
      <alignment horizontal="center" vertical="center"/>
    </xf>
    <xf numFmtId="169" fontId="18" fillId="10" borderId="3" xfId="14" applyBorder="1">
      <alignment horizontal="center" vertical="center"/>
    </xf>
    <xf numFmtId="169" fontId="18" fillId="10" borderId="0" xfId="14" applyBorder="1">
      <alignment horizontal="center" vertical="center"/>
    </xf>
    <xf numFmtId="169" fontId="18" fillId="10" borderId="1" xfId="14" applyBorder="1">
      <alignment horizontal="center" vertical="center"/>
    </xf>
    <xf numFmtId="0" fontId="20" fillId="10" borderId="13" xfId="2" applyFont="1" applyBorder="1" applyAlignment="1">
      <alignment horizontal="right"/>
    </xf>
    <xf numFmtId="0" fontId="19" fillId="10" borderId="18" xfId="2" applyFont="1" applyBorder="1" applyAlignment="1">
      <alignment horizontal="right"/>
    </xf>
    <xf numFmtId="168" fontId="16" fillId="10" borderId="11" xfId="12" applyBorder="1">
      <alignment horizontal="center" vertical="center"/>
    </xf>
    <xf numFmtId="169" fontId="17" fillId="10" borderId="5" xfId="13" applyBorder="1">
      <alignment horizontal="center" vertical="center"/>
    </xf>
    <xf numFmtId="169" fontId="17" fillId="10" borderId="13" xfId="13" applyBorder="1">
      <alignment horizontal="center" vertical="center"/>
    </xf>
    <xf numFmtId="169" fontId="23" fillId="10" borderId="12" xfId="14" applyFont="1" applyBorder="1">
      <alignment horizontal="center" vertical="center"/>
    </xf>
    <xf numFmtId="0" fontId="8" fillId="17" borderId="0" xfId="0" applyFont="1" applyFill="1"/>
    <xf numFmtId="165" fontId="8" fillId="6" borderId="0" xfId="7" applyFont="1" applyBorder="1" applyAlignment="1">
      <alignment horizontal="left" vertical="center"/>
    </xf>
    <xf numFmtId="0" fontId="7" fillId="10" borderId="23" xfId="2" applyFont="1" applyBorder="1" applyAlignment="1">
      <alignment horizontal="centerContinuous" vertical="center"/>
    </xf>
    <xf numFmtId="0" fontId="7" fillId="10" borderId="68" xfId="2" applyFont="1" applyBorder="1" applyAlignment="1">
      <alignment horizontal="centerContinuous" vertical="center"/>
    </xf>
    <xf numFmtId="0" fontId="7" fillId="10" borderId="24" xfId="2" applyFont="1" applyBorder="1" applyAlignment="1">
      <alignment horizontal="centerContinuous" vertical="center"/>
    </xf>
    <xf numFmtId="0" fontId="5" fillId="4" borderId="6" xfId="5" applyNumberFormat="1" applyBorder="1">
      <alignment vertical="center"/>
    </xf>
    <xf numFmtId="0" fontId="8" fillId="10" borderId="6" xfId="2" applyFont="1" applyBorder="1" applyAlignment="1"/>
    <xf numFmtId="0" fontId="7" fillId="10" borderId="6" xfId="2" applyFont="1" applyBorder="1" applyAlignment="1"/>
    <xf numFmtId="169" fontId="14" fillId="10" borderId="78" xfId="13" applyFont="1" applyBorder="1">
      <alignment horizontal="center" vertical="center"/>
    </xf>
    <xf numFmtId="0" fontId="9" fillId="10" borderId="79" xfId="2" applyFont="1" applyBorder="1" applyAlignment="1">
      <alignment horizontal="center" vertical="center" wrapText="1"/>
    </xf>
    <xf numFmtId="0" fontId="9" fillId="10" borderId="80" xfId="2" applyFont="1" applyBorder="1" applyAlignment="1">
      <alignment horizontal="center" vertical="center" wrapText="1"/>
    </xf>
    <xf numFmtId="0" fontId="9" fillId="10" borderId="81" xfId="2" applyFont="1" applyBorder="1" applyAlignment="1">
      <alignment horizontal="center" vertical="center" wrapText="1"/>
    </xf>
    <xf numFmtId="169" fontId="17" fillId="10" borderId="10" xfId="13" applyBorder="1">
      <alignment horizontal="center" vertical="center"/>
    </xf>
    <xf numFmtId="169" fontId="5" fillId="10" borderId="6" xfId="16" applyNumberFormat="1" applyFont="1" applyFill="1" applyBorder="1" applyAlignment="1">
      <alignment horizontal="center" vertical="center"/>
    </xf>
    <xf numFmtId="169" fontId="5" fillId="10" borderId="4" xfId="16" applyNumberFormat="1" applyFont="1" applyFill="1" applyBorder="1" applyAlignment="1">
      <alignment horizontal="center" vertical="center"/>
    </xf>
    <xf numFmtId="169" fontId="5" fillId="10" borderId="3" xfId="16" applyNumberFormat="1" applyFont="1" applyFill="1" applyBorder="1" applyAlignment="1">
      <alignment horizontal="center" vertical="center"/>
    </xf>
    <xf numFmtId="169" fontId="5" fillId="10" borderId="16" xfId="16" applyNumberFormat="1" applyFont="1" applyFill="1" applyBorder="1" applyAlignment="1">
      <alignment horizontal="center" vertical="center"/>
    </xf>
    <xf numFmtId="167" fontId="5" fillId="4" borderId="6" xfId="5" applyNumberFormat="1" applyBorder="1" applyAlignment="1">
      <alignment horizontal="center" vertical="center"/>
    </xf>
    <xf numFmtId="167" fontId="5" fillId="4" borderId="3" xfId="5" applyNumberFormat="1" applyBorder="1" applyAlignment="1">
      <alignment horizontal="center" vertical="center"/>
    </xf>
    <xf numFmtId="167" fontId="5" fillId="4" borderId="16" xfId="5" applyNumberFormat="1" applyBorder="1" applyAlignment="1">
      <alignment horizontal="center" vertical="center"/>
    </xf>
    <xf numFmtId="0" fontId="5" fillId="4" borderId="4" xfId="5" applyNumberFormat="1" applyBorder="1" applyAlignment="1">
      <alignment horizontal="center" vertical="center"/>
    </xf>
    <xf numFmtId="3" fontId="5" fillId="4" borderId="3" xfId="5" applyNumberFormat="1" applyBorder="1" applyAlignment="1">
      <alignment horizontal="center" vertical="center"/>
    </xf>
    <xf numFmtId="3" fontId="5" fillId="4" borderId="16" xfId="5" applyNumberFormat="1" applyBorder="1" applyAlignment="1">
      <alignment horizontal="center" vertical="center"/>
    </xf>
    <xf numFmtId="0" fontId="5" fillId="4" borderId="75" xfId="5" applyNumberFormat="1" applyBorder="1">
      <alignment vertical="center"/>
    </xf>
    <xf numFmtId="0" fontId="5" fillId="4" borderId="76" xfId="5" applyNumberFormat="1" applyBorder="1">
      <alignment vertical="center"/>
    </xf>
    <xf numFmtId="0" fontId="5" fillId="4" borderId="77" xfId="5" applyNumberFormat="1" applyBorder="1">
      <alignment vertical="center"/>
    </xf>
    <xf numFmtId="0" fontId="8" fillId="4" borderId="13" xfId="5" applyNumberFormat="1" applyFont="1" applyBorder="1">
      <alignment vertical="center"/>
    </xf>
    <xf numFmtId="0" fontId="8" fillId="4" borderId="17" xfId="5" applyNumberFormat="1" applyFont="1" applyBorder="1">
      <alignment vertical="center"/>
    </xf>
    <xf numFmtId="0" fontId="8" fillId="4" borderId="18" xfId="5" applyNumberFormat="1" applyFont="1" applyBorder="1">
      <alignment vertical="center"/>
    </xf>
    <xf numFmtId="0" fontId="5" fillId="4" borderId="8" xfId="5" applyNumberFormat="1" applyBorder="1">
      <alignment vertical="center"/>
    </xf>
    <xf numFmtId="169" fontId="8" fillId="10" borderId="7" xfId="16" applyNumberFormat="1" applyFont="1" applyFill="1" applyBorder="1" applyAlignment="1">
      <alignment horizontal="center" vertical="center"/>
    </xf>
    <xf numFmtId="0" fontId="8" fillId="4" borderId="82" xfId="5" applyNumberFormat="1" applyFont="1" applyBorder="1">
      <alignment vertical="center"/>
    </xf>
    <xf numFmtId="169" fontId="8" fillId="10" borderId="12" xfId="16" applyNumberFormat="1" applyFont="1" applyFill="1" applyBorder="1" applyAlignment="1">
      <alignment horizontal="center" vertical="center"/>
    </xf>
    <xf numFmtId="0" fontId="8" fillId="4" borderId="83" xfId="5" applyNumberFormat="1" applyFont="1" applyBorder="1">
      <alignment vertical="center"/>
    </xf>
    <xf numFmtId="0" fontId="8" fillId="11" borderId="63" xfId="11" applyFont="1" applyBorder="1">
      <alignment horizontal="center" vertical="center"/>
      <protection locked="0"/>
    </xf>
    <xf numFmtId="0" fontId="8" fillId="11" borderId="32" xfId="11" applyFont="1" applyBorder="1">
      <alignment horizontal="center" vertical="center"/>
      <protection locked="0"/>
    </xf>
    <xf numFmtId="0" fontId="8" fillId="4" borderId="4" xfId="5" applyNumberFormat="1" applyFont="1" applyBorder="1">
      <alignment vertical="center"/>
    </xf>
    <xf numFmtId="0" fontId="8" fillId="4" borderId="16" xfId="5" applyNumberFormat="1" applyFont="1" applyBorder="1">
      <alignment vertical="center"/>
    </xf>
    <xf numFmtId="0" fontId="8" fillId="11" borderId="31" xfId="11" applyFont="1" applyBorder="1">
      <alignment horizontal="center" vertical="center"/>
      <protection locked="0"/>
    </xf>
    <xf numFmtId="0" fontId="8" fillId="11" borderId="33" xfId="11" applyFont="1" applyBorder="1">
      <alignment horizontal="center" vertical="center"/>
      <protection locked="0"/>
    </xf>
    <xf numFmtId="0" fontId="8" fillId="11" borderId="62" xfId="11" applyFont="1" applyBorder="1">
      <alignment horizontal="center" vertical="center"/>
      <protection locked="0"/>
    </xf>
    <xf numFmtId="0" fontId="8" fillId="10" borderId="5" xfId="2" applyFont="1" applyBorder="1" applyAlignment="1"/>
    <xf numFmtId="0" fontId="27" fillId="4" borderId="4" xfId="5" applyNumberFormat="1" applyFont="1" applyBorder="1">
      <alignment vertical="center"/>
    </xf>
    <xf numFmtId="0" fontId="27" fillId="4" borderId="3" xfId="5" applyNumberFormat="1" applyFont="1" applyBorder="1">
      <alignment vertical="center"/>
    </xf>
    <xf numFmtId="0" fontId="27" fillId="4" borderId="16" xfId="5" applyNumberFormat="1" applyFont="1" applyBorder="1">
      <alignment vertical="center"/>
    </xf>
    <xf numFmtId="0" fontId="8" fillId="0" borderId="0" xfId="0" applyFont="1" applyAlignment="1">
      <alignment horizontal="right"/>
    </xf>
    <xf numFmtId="3" fontId="8" fillId="11" borderId="47" xfId="3" applyNumberFormat="1" applyFont="1" applyBorder="1" applyAlignment="1">
      <alignment horizontal="right" vertical="center"/>
      <protection locked="0"/>
    </xf>
    <xf numFmtId="3" fontId="8" fillId="11" borderId="34" xfId="3" applyNumberFormat="1" applyFont="1" applyBorder="1" applyAlignment="1">
      <alignment horizontal="right" vertical="center"/>
      <protection locked="0"/>
    </xf>
    <xf numFmtId="3" fontId="8" fillId="11" borderId="52" xfId="3" applyNumberFormat="1" applyFont="1" applyBorder="1" applyAlignment="1">
      <alignment horizontal="right" vertical="center"/>
      <protection locked="0"/>
    </xf>
    <xf numFmtId="3" fontId="8" fillId="3" borderId="48" xfId="4" applyNumberFormat="1" applyFont="1" applyBorder="1" applyAlignment="1">
      <alignment horizontal="right" vertical="center"/>
    </xf>
    <xf numFmtId="3" fontId="8" fillId="3" borderId="50" xfId="4" applyNumberFormat="1" applyFont="1" applyBorder="1" applyAlignment="1">
      <alignment horizontal="right" vertical="center"/>
    </xf>
    <xf numFmtId="3" fontId="8" fillId="3" borderId="53" xfId="4" applyNumberFormat="1" applyFont="1" applyBorder="1" applyAlignment="1">
      <alignment horizontal="right" vertical="center"/>
    </xf>
    <xf numFmtId="3" fontId="8" fillId="3" borderId="39" xfId="4" applyNumberFormat="1" applyFont="1" applyBorder="1" applyAlignment="1">
      <alignment horizontal="right" vertical="center"/>
    </xf>
    <xf numFmtId="3" fontId="8" fillId="3" borderId="2" xfId="4" applyNumberFormat="1" applyFont="1" applyBorder="1" applyAlignment="1">
      <alignment horizontal="right" vertical="center"/>
    </xf>
    <xf numFmtId="3" fontId="8" fillId="3" borderId="44" xfId="4" applyNumberFormat="1" applyFont="1" applyBorder="1" applyAlignment="1">
      <alignment horizontal="right" vertical="center"/>
    </xf>
    <xf numFmtId="170" fontId="8" fillId="15" borderId="47" xfId="20" applyNumberFormat="1" applyFont="1" applyFill="1" applyBorder="1" applyAlignment="1" applyProtection="1">
      <alignment horizontal="right" vertical="center"/>
      <protection locked="0"/>
    </xf>
    <xf numFmtId="170" fontId="8" fillId="15" borderId="34" xfId="20" applyNumberFormat="1" applyFont="1" applyFill="1" applyBorder="1" applyAlignment="1" applyProtection="1">
      <alignment horizontal="right" vertical="center"/>
      <protection locked="0"/>
    </xf>
    <xf numFmtId="170" fontId="8" fillId="15" borderId="52" xfId="20" applyNumberFormat="1" applyFont="1" applyFill="1" applyBorder="1" applyAlignment="1" applyProtection="1">
      <alignment horizontal="right" vertical="center"/>
      <protection locked="0"/>
    </xf>
    <xf numFmtId="165" fontId="7" fillId="6" borderId="47" xfId="7" applyFont="1" applyBorder="1" applyAlignment="1">
      <alignment horizontal="right" vertical="center"/>
    </xf>
    <xf numFmtId="165" fontId="7" fillId="6" borderId="34" xfId="7" applyFont="1" applyBorder="1" applyAlignment="1">
      <alignment horizontal="right" vertical="center"/>
    </xf>
    <xf numFmtId="165" fontId="7" fillId="6" borderId="52" xfId="7" applyFont="1" applyBorder="1" applyAlignment="1">
      <alignment horizontal="right" vertical="center"/>
    </xf>
    <xf numFmtId="9" fontId="8" fillId="13" borderId="47" xfId="1" applyFont="1" applyFill="1" applyBorder="1" applyAlignment="1">
      <alignment horizontal="right" vertical="center"/>
    </xf>
    <xf numFmtId="9" fontId="8" fillId="13" borderId="34" xfId="1" applyFont="1" applyFill="1" applyBorder="1" applyAlignment="1">
      <alignment horizontal="right" vertical="center"/>
    </xf>
    <xf numFmtId="9" fontId="8" fillId="13" borderId="52" xfId="1" applyFont="1" applyFill="1" applyBorder="1" applyAlignment="1">
      <alignment horizontal="right" vertical="center"/>
    </xf>
    <xf numFmtId="165" fontId="12" fillId="3" borderId="47" xfId="4" applyFont="1" applyBorder="1" applyAlignment="1">
      <alignment horizontal="right" vertical="center"/>
    </xf>
    <xf numFmtId="165" fontId="12" fillId="3" borderId="34" xfId="4" applyFont="1" applyBorder="1" applyAlignment="1">
      <alignment horizontal="right" vertical="center"/>
    </xf>
    <xf numFmtId="165" fontId="12" fillId="3" borderId="52" xfId="4" applyFont="1" applyBorder="1" applyAlignment="1">
      <alignment horizontal="right" vertical="center"/>
    </xf>
    <xf numFmtId="165" fontId="8" fillId="13" borderId="47" xfId="6" applyFont="1" applyBorder="1" applyAlignment="1">
      <alignment horizontal="right" vertical="center"/>
    </xf>
    <xf numFmtId="165" fontId="8" fillId="13" borderId="34" xfId="6" applyFont="1" applyBorder="1" applyAlignment="1">
      <alignment horizontal="right" vertical="center"/>
    </xf>
    <xf numFmtId="165" fontId="8" fillId="13" borderId="52" xfId="6" applyFont="1" applyBorder="1" applyAlignment="1">
      <alignment horizontal="right" vertical="center"/>
    </xf>
    <xf numFmtId="165" fontId="12" fillId="3" borderId="48" xfId="4" applyFont="1" applyBorder="1" applyAlignment="1">
      <alignment horizontal="right" vertical="center"/>
    </xf>
    <xf numFmtId="165" fontId="12" fillId="3" borderId="50" xfId="4" applyFont="1" applyBorder="1" applyAlignment="1">
      <alignment horizontal="right" vertical="center"/>
    </xf>
    <xf numFmtId="165" fontId="12" fillId="3" borderId="53" xfId="4" applyFont="1" applyBorder="1" applyAlignment="1">
      <alignment horizontal="right" vertical="center"/>
    </xf>
    <xf numFmtId="3" fontId="8" fillId="13" borderId="14" xfId="6" applyNumberFormat="1" applyFont="1" applyBorder="1" applyAlignment="1">
      <alignment horizontal="right" vertical="center"/>
    </xf>
    <xf numFmtId="3" fontId="8" fillId="3" borderId="27" xfId="4" applyNumberFormat="1" applyFont="1" applyBorder="1" applyAlignment="1">
      <alignment horizontal="right" vertical="center"/>
    </xf>
    <xf numFmtId="0" fontId="7" fillId="5" borderId="5" xfId="0" applyFont="1" applyFill="1" applyBorder="1" applyAlignment="1">
      <alignment horizontal="centerContinuous" vertical="center"/>
    </xf>
    <xf numFmtId="0" fontId="7" fillId="5" borderId="13" xfId="0" applyFont="1" applyFill="1" applyBorder="1" applyAlignment="1">
      <alignment horizontal="centerContinuous" vertical="center"/>
    </xf>
    <xf numFmtId="0" fontId="7" fillId="5" borderId="12" xfId="0" applyFont="1" applyFill="1" applyBorder="1" applyAlignment="1">
      <alignment horizontal="centerContinuous" vertical="center"/>
    </xf>
    <xf numFmtId="0" fontId="7" fillId="5" borderId="1" xfId="0" applyFont="1" applyFill="1" applyBorder="1" applyAlignment="1">
      <alignment horizontal="centerContinuous" vertical="center"/>
    </xf>
    <xf numFmtId="0" fontId="7" fillId="5" borderId="18" xfId="0" applyFont="1" applyFill="1" applyBorder="1" applyAlignment="1">
      <alignment horizontal="centerContinuous" vertical="center"/>
    </xf>
    <xf numFmtId="0" fontId="8" fillId="0" borderId="7" xfId="0" applyFont="1" applyBorder="1" applyAlignment="1">
      <alignment vertical="top"/>
    </xf>
    <xf numFmtId="0" fontId="7" fillId="5" borderId="11" xfId="0" applyFont="1" applyFill="1" applyBorder="1" applyAlignment="1">
      <alignment horizontal="centerContinuous"/>
    </xf>
    <xf numFmtId="0" fontId="8" fillId="0" borderId="84" xfId="0" applyFont="1" applyBorder="1" applyAlignment="1">
      <alignment horizontal="left" wrapText="1"/>
    </xf>
    <xf numFmtId="0" fontId="8" fillId="0" borderId="85" xfId="0" applyFont="1" applyBorder="1" applyAlignment="1">
      <alignment horizontal="left" wrapText="1"/>
    </xf>
    <xf numFmtId="0" fontId="8" fillId="0" borderId="86" xfId="0" applyFont="1" applyBorder="1" applyAlignment="1">
      <alignment horizontal="left" wrapText="1"/>
    </xf>
    <xf numFmtId="0" fontId="7" fillId="10" borderId="8" xfId="2" applyFont="1" applyBorder="1" applyAlignment="1">
      <alignment horizontal="center"/>
    </xf>
    <xf numFmtId="0" fontId="7" fillId="10" borderId="9" xfId="2" applyFont="1" applyBorder="1" applyAlignment="1">
      <alignment horizontal="center"/>
    </xf>
    <xf numFmtId="0" fontId="7" fillId="10" borderId="10" xfId="2" applyFont="1" applyBorder="1" applyAlignment="1">
      <alignment horizontal="center"/>
    </xf>
    <xf numFmtId="167" fontId="8" fillId="8" borderId="56" xfId="8" applyNumberFormat="1" applyFont="1" applyBorder="1">
      <alignment vertical="center"/>
      <protection locked="0"/>
    </xf>
    <xf numFmtId="167" fontId="8" fillId="8" borderId="57" xfId="8" applyNumberFormat="1" applyFont="1" applyBorder="1">
      <alignment vertical="center"/>
      <protection locked="0"/>
    </xf>
    <xf numFmtId="0" fontId="8" fillId="11" borderId="56" xfId="11" applyFont="1" applyBorder="1">
      <alignment horizontal="center" vertical="center"/>
      <protection locked="0"/>
    </xf>
    <xf numFmtId="0" fontId="8" fillId="11" borderId="57" xfId="11" applyFont="1" applyBorder="1">
      <alignment horizontal="center" vertical="center"/>
      <protection locked="0"/>
    </xf>
    <xf numFmtId="0" fontId="8" fillId="11" borderId="58" xfId="11" applyFont="1" applyBorder="1">
      <alignment horizontal="center" vertical="center"/>
      <protection locked="0"/>
    </xf>
    <xf numFmtId="0" fontId="8" fillId="11" borderId="59" xfId="11" applyFont="1" applyBorder="1">
      <alignment horizontal="center" vertical="center"/>
      <protection locked="0"/>
    </xf>
    <xf numFmtId="167" fontId="8" fillId="12" borderId="56" xfId="15" applyFont="1" applyBorder="1">
      <alignment vertical="center"/>
      <protection locked="0"/>
    </xf>
    <xf numFmtId="167" fontId="8" fillId="12" borderId="57" xfId="15" applyFont="1" applyBorder="1">
      <alignment vertical="center"/>
      <protection locked="0"/>
    </xf>
    <xf numFmtId="0" fontId="23" fillId="10" borderId="5" xfId="2" applyFont="1" applyBorder="1" applyAlignment="1"/>
    <xf numFmtId="0" fontId="8" fillId="10" borderId="5" xfId="2" applyFont="1" applyBorder="1" applyAlignment="1"/>
    <xf numFmtId="0" fontId="19" fillId="10" borderId="1" xfId="2" applyFont="1" applyBorder="1" applyAlignment="1"/>
    <xf numFmtId="0" fontId="21" fillId="10" borderId="1" xfId="2" applyFont="1" applyBorder="1" applyAlignment="1">
      <alignment horizontal="center"/>
    </xf>
    <xf numFmtId="165" fontId="8" fillId="8" borderId="54" xfId="8" applyFont="1" applyBorder="1">
      <alignment vertical="center"/>
      <protection locked="0"/>
    </xf>
    <xf numFmtId="165" fontId="8" fillId="8" borderId="55" xfId="8" applyFont="1" applyBorder="1">
      <alignment vertical="center"/>
      <protection locked="0"/>
    </xf>
    <xf numFmtId="165" fontId="8" fillId="8" borderId="56" xfId="8" applyFont="1" applyBorder="1">
      <alignment vertical="center"/>
      <protection locked="0"/>
    </xf>
    <xf numFmtId="165" fontId="8" fillId="8" borderId="57" xfId="8" applyFont="1" applyBorder="1">
      <alignment vertical="center"/>
      <protection locked="0"/>
    </xf>
    <xf numFmtId="169" fontId="14" fillId="10" borderId="9" xfId="13" applyFont="1" applyBorder="1">
      <alignment horizontal="center" vertical="center"/>
    </xf>
    <xf numFmtId="169" fontId="14" fillId="10" borderId="10" xfId="13" applyFont="1" applyBorder="1">
      <alignment horizontal="center" vertical="center"/>
    </xf>
    <xf numFmtId="0" fontId="7" fillId="4" borderId="8" xfId="2" applyFont="1" applyFill="1" applyBorder="1" applyAlignment="1">
      <alignment horizontal="center"/>
    </xf>
    <xf numFmtId="0" fontId="7" fillId="4" borderId="9" xfId="2" applyFont="1" applyFill="1" applyBorder="1" applyAlignment="1">
      <alignment horizontal="center"/>
    </xf>
    <xf numFmtId="0" fontId="7" fillId="4" borderId="10" xfId="2" applyFont="1" applyFill="1" applyBorder="1" applyAlignment="1">
      <alignment horizontal="center"/>
    </xf>
    <xf numFmtId="0" fontId="7" fillId="10" borderId="12" xfId="2" applyFont="1" applyBorder="1" applyAlignment="1">
      <alignment horizontal="center" vertical="center" wrapText="1"/>
    </xf>
    <xf numFmtId="0" fontId="7" fillId="10" borderId="1" xfId="2" applyFont="1" applyBorder="1" applyAlignment="1">
      <alignment horizontal="center" vertical="center" wrapText="1"/>
    </xf>
    <xf numFmtId="0" fontId="7" fillId="10" borderId="18" xfId="2" applyFont="1" applyBorder="1" applyAlignment="1">
      <alignment horizontal="center" vertical="center" wrapText="1"/>
    </xf>
    <xf numFmtId="0" fontId="9" fillId="10" borderId="4" xfId="2" applyFont="1" applyBorder="1" applyAlignment="1">
      <alignment horizontal="center" vertical="center" wrapText="1"/>
    </xf>
    <xf numFmtId="0" fontId="9" fillId="10" borderId="3" xfId="2" applyFont="1" applyBorder="1" applyAlignment="1">
      <alignment horizontal="center" vertical="center" wrapText="1"/>
    </xf>
    <xf numFmtId="0" fontId="9" fillId="10" borderId="11" xfId="2" applyFont="1" applyBorder="1" applyAlignment="1">
      <alignment horizontal="center" vertical="center" wrapText="1"/>
    </xf>
    <xf numFmtId="0" fontId="9" fillId="10" borderId="7" xfId="2" applyFont="1" applyBorder="1" applyAlignment="1">
      <alignment horizontal="center" vertical="center" wrapText="1"/>
    </xf>
    <xf numFmtId="0" fontId="9" fillId="10" borderId="13" xfId="2" applyFont="1" applyBorder="1" applyAlignment="1">
      <alignment horizontal="center" vertical="center" wrapText="1"/>
    </xf>
    <xf numFmtId="0" fontId="9" fillId="10" borderId="18" xfId="2" applyFont="1" applyBorder="1" applyAlignment="1">
      <alignment horizontal="center" vertical="center" wrapText="1"/>
    </xf>
  </cellXfs>
  <cellStyles count="21">
    <cellStyle name="Comma" xfId="20" builtinId="3"/>
    <cellStyle name="Hyperlink" xfId="10" builtinId="8"/>
    <cellStyle name="IAIS_EOA" xfId="9"/>
    <cellStyle name="IAIS_FT.Amount" xfId="3"/>
    <cellStyle name="IAIS_FT.Caption" xfId="2"/>
    <cellStyle name="IAIS_FT.CCode" xfId="13"/>
    <cellStyle name="IAIS_FT.Check" xfId="18"/>
    <cellStyle name="IAIS_FT.CopyOfAmount" xfId="6"/>
    <cellStyle name="IAIS_FT.Date" xfId="15"/>
    <cellStyle name="IAIS_FT.Empty" xfId="19"/>
    <cellStyle name="IAIS_FT.Enum" xfId="11"/>
    <cellStyle name="IAIS_FT.ICS.Param" xfId="5"/>
    <cellStyle name="IAIS_FT.LocalCalc" xfId="4"/>
    <cellStyle name="IAIS_FT.Percent" xfId="17"/>
    <cellStyle name="IAIS_FT.RCode" xfId="14"/>
    <cellStyle name="IAIS_FT.Results" xfId="7"/>
    <cellStyle name="IAIS_FT.String" xfId="8"/>
    <cellStyle name="IAIS_FT.TCode" xfId="12"/>
    <cellStyle name="IAIS_Ignore" xfId="16"/>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4E096"/>
      <color rgb="FFFCBE6C"/>
      <color rgb="FFF5D0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116541</xdr:colOff>
      <xdr:row>2</xdr:row>
      <xdr:rowOff>75080</xdr:rowOff>
    </xdr:from>
    <xdr:to>
      <xdr:col>6</xdr:col>
      <xdr:colOff>1524000</xdr:colOff>
      <xdr:row>2</xdr:row>
      <xdr:rowOff>504826</xdr:rowOff>
    </xdr:to>
    <xdr:sp macro="" textlink="">
      <xdr:nvSpPr>
        <xdr:cNvPr id="8199" name="Text Box 7"/>
        <xdr:cNvSpPr txBox="1">
          <a:spLocks noChangeArrowheads="1"/>
        </xdr:cNvSpPr>
      </xdr:nvSpPr>
      <xdr:spPr bwMode="auto">
        <a:xfrm>
          <a:off x="364191" y="398930"/>
          <a:ext cx="9798984" cy="429746"/>
        </a:xfrm>
        <a:prstGeom prst="rect">
          <a:avLst/>
        </a:prstGeom>
        <a:solidFill>
          <a:schemeClr val="bg1">
            <a:lumMod val="85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n-GB" sz="1100" b="0" i="0" u="none" strike="noStrike" baseline="0">
              <a:solidFill>
                <a:srgbClr val="000000"/>
              </a:solidFill>
              <a:latin typeface="Calibri"/>
            </a:rPr>
            <a:t>This worksheet produces Aggregation Method Results Given Selections Regarding Scalars and Capital Instruments. Note -- this tool is intentionally flexible. The possible to select scalars/limits/criteria SHOULD NOT be taken as an indication of what decisions will be made regarding the Aggregation Method.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249977111117893"/>
    <pageSetUpPr fitToPage="1"/>
  </sheetPr>
  <dimension ref="A1:F26"/>
  <sheetViews>
    <sheetView tabSelected="1" workbookViewId="0">
      <selection activeCell="B9" sqref="B9"/>
    </sheetView>
  </sheetViews>
  <sheetFormatPr defaultRowHeight="12.75" x14ac:dyDescent="0.2"/>
  <cols>
    <col min="1" max="1" width="9.140625" style="36"/>
    <col min="2" max="2" width="39.42578125" style="36" customWidth="1"/>
    <col min="3" max="3" width="85.28515625" style="36" customWidth="1"/>
    <col min="4" max="4" width="11" style="36" bestFit="1" customWidth="1"/>
    <col min="5" max="5" width="3.7109375" style="36" customWidth="1"/>
    <col min="6" max="6" width="2.140625" style="36" bestFit="1" customWidth="1"/>
    <col min="7" max="16384" width="9.140625" style="36"/>
  </cols>
  <sheetData>
    <row r="1" spans="1:6" ht="13.5" thickBot="1" x14ac:dyDescent="0.25">
      <c r="A1" s="59" t="s">
        <v>556</v>
      </c>
      <c r="B1" s="59"/>
      <c r="C1" s="59"/>
      <c r="F1" s="30" t="s">
        <v>365</v>
      </c>
    </row>
    <row r="2" spans="1:6" ht="71.25" customHeight="1" thickBot="1" x14ac:dyDescent="0.25">
      <c r="A2" s="309" t="s">
        <v>562</v>
      </c>
      <c r="B2" s="310"/>
      <c r="C2" s="310"/>
      <c r="D2" s="311"/>
      <c r="F2" s="30" t="s">
        <v>365</v>
      </c>
    </row>
    <row r="3" spans="1:6" x14ac:dyDescent="0.2">
      <c r="F3" s="30"/>
    </row>
    <row r="4" spans="1:6" x14ac:dyDescent="0.2">
      <c r="B4" s="36" t="s">
        <v>559</v>
      </c>
      <c r="F4" s="30" t="s">
        <v>365</v>
      </c>
    </row>
    <row r="5" spans="1:6" x14ac:dyDescent="0.2">
      <c r="B5" s="36" t="s">
        <v>366</v>
      </c>
      <c r="F5" s="30" t="s">
        <v>365</v>
      </c>
    </row>
    <row r="6" spans="1:6" x14ac:dyDescent="0.2">
      <c r="B6" s="36" t="s">
        <v>367</v>
      </c>
      <c r="F6" s="30" t="s">
        <v>365</v>
      </c>
    </row>
    <row r="7" spans="1:6" x14ac:dyDescent="0.2">
      <c r="F7" s="30" t="s">
        <v>365</v>
      </c>
    </row>
    <row r="8" spans="1:6" x14ac:dyDescent="0.2">
      <c r="C8" s="36" t="s">
        <v>368</v>
      </c>
      <c r="F8" s="30" t="s">
        <v>365</v>
      </c>
    </row>
    <row r="9" spans="1:6" x14ac:dyDescent="0.2">
      <c r="C9" s="38" t="s">
        <v>270</v>
      </c>
      <c r="F9" s="30" t="s">
        <v>365</v>
      </c>
    </row>
    <row r="10" spans="1:6" x14ac:dyDescent="0.2">
      <c r="C10" s="227" t="s">
        <v>271</v>
      </c>
      <c r="F10" s="30" t="s">
        <v>365</v>
      </c>
    </row>
    <row r="11" spans="1:6" x14ac:dyDescent="0.2">
      <c r="C11" s="65" t="s">
        <v>369</v>
      </c>
      <c r="F11" s="30" t="s">
        <v>365</v>
      </c>
    </row>
    <row r="12" spans="1:6" x14ac:dyDescent="0.2">
      <c r="C12" s="64" t="s">
        <v>272</v>
      </c>
      <c r="F12" s="30" t="s">
        <v>365</v>
      </c>
    </row>
    <row r="13" spans="1:6" x14ac:dyDescent="0.2">
      <c r="C13" s="228" t="s">
        <v>273</v>
      </c>
      <c r="F13" s="30" t="s">
        <v>365</v>
      </c>
    </row>
    <row r="14" spans="1:6" x14ac:dyDescent="0.2">
      <c r="F14" s="30" t="s">
        <v>365</v>
      </c>
    </row>
    <row r="15" spans="1:6" x14ac:dyDescent="0.2">
      <c r="F15" s="30" t="s">
        <v>365</v>
      </c>
    </row>
    <row r="16" spans="1:6" x14ac:dyDescent="0.2">
      <c r="F16" s="30" t="s">
        <v>365</v>
      </c>
    </row>
    <row r="17" spans="1:6" x14ac:dyDescent="0.2">
      <c r="B17" s="233" t="s">
        <v>370</v>
      </c>
      <c r="C17" s="233" t="s">
        <v>371</v>
      </c>
      <c r="D17" s="234" t="s">
        <v>372</v>
      </c>
      <c r="F17" s="30" t="s">
        <v>365</v>
      </c>
    </row>
    <row r="18" spans="1:6" x14ac:dyDescent="0.2">
      <c r="B18" s="46" t="s">
        <v>455</v>
      </c>
      <c r="C18" s="46" t="s">
        <v>373</v>
      </c>
      <c r="D18" s="37" t="str">
        <f t="shared" ref="D18:D24" si="0">HYPERLINK("#'"&amp;B18&amp;"'!A1",D$17)</f>
        <v>Goto</v>
      </c>
      <c r="F18" s="30" t="s">
        <v>365</v>
      </c>
    </row>
    <row r="19" spans="1:6" x14ac:dyDescent="0.2">
      <c r="B19" s="46" t="s">
        <v>450</v>
      </c>
      <c r="C19" s="46" t="s">
        <v>560</v>
      </c>
      <c r="D19" s="37" t="str">
        <f t="shared" si="0"/>
        <v>Goto</v>
      </c>
      <c r="F19" s="30" t="s">
        <v>365</v>
      </c>
    </row>
    <row r="20" spans="1:6" x14ac:dyDescent="0.2">
      <c r="B20" s="46" t="s">
        <v>451</v>
      </c>
      <c r="C20" s="46" t="s">
        <v>374</v>
      </c>
      <c r="D20" s="37" t="str">
        <f t="shared" si="0"/>
        <v>Goto</v>
      </c>
      <c r="F20" s="30" t="s">
        <v>365</v>
      </c>
    </row>
    <row r="21" spans="1:6" x14ac:dyDescent="0.2">
      <c r="B21" s="46" t="s">
        <v>452</v>
      </c>
      <c r="C21" s="46" t="s">
        <v>375</v>
      </c>
      <c r="D21" s="37" t="str">
        <f t="shared" si="0"/>
        <v>Goto</v>
      </c>
      <c r="F21" s="30" t="s">
        <v>365</v>
      </c>
    </row>
    <row r="22" spans="1:6" x14ac:dyDescent="0.2">
      <c r="B22" s="46" t="s">
        <v>453</v>
      </c>
      <c r="C22" s="46" t="s">
        <v>376</v>
      </c>
      <c r="D22" s="37" t="str">
        <f t="shared" si="0"/>
        <v>Goto</v>
      </c>
      <c r="F22" s="30" t="s">
        <v>365</v>
      </c>
    </row>
    <row r="23" spans="1:6" x14ac:dyDescent="0.2">
      <c r="B23" s="46" t="s">
        <v>454</v>
      </c>
      <c r="C23" s="46" t="s">
        <v>377</v>
      </c>
      <c r="D23" s="37" t="str">
        <f t="shared" si="0"/>
        <v>Goto</v>
      </c>
      <c r="F23" s="30" t="s">
        <v>365</v>
      </c>
    </row>
    <row r="24" spans="1:6" x14ac:dyDescent="0.2">
      <c r="B24" s="46" t="s">
        <v>533</v>
      </c>
      <c r="C24" s="46" t="s">
        <v>417</v>
      </c>
      <c r="D24" s="37" t="str">
        <f t="shared" si="0"/>
        <v>Goto</v>
      </c>
      <c r="F24" s="30" t="s">
        <v>365</v>
      </c>
    </row>
    <row r="25" spans="1:6" x14ac:dyDescent="0.2">
      <c r="F25" s="30" t="s">
        <v>365</v>
      </c>
    </row>
    <row r="26" spans="1:6" x14ac:dyDescent="0.2">
      <c r="A26" s="30" t="s">
        <v>365</v>
      </c>
      <c r="B26" s="30" t="s">
        <v>365</v>
      </c>
      <c r="C26" s="30" t="s">
        <v>365</v>
      </c>
      <c r="D26" s="30" t="s">
        <v>365</v>
      </c>
      <c r="E26" s="30" t="s">
        <v>365</v>
      </c>
      <c r="F26" s="30" t="s">
        <v>365</v>
      </c>
    </row>
  </sheetData>
  <sheetProtection sheet="1" objects="1" scenarios="1" formatCells="0" formatColumns="0" formatRows="0"/>
  <mergeCells count="1">
    <mergeCell ref="A2:D2"/>
  </mergeCells>
  <pageMargins left="0.25" right="0.25"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AX217"/>
  <sheetViews>
    <sheetView zoomScaleNormal="100" workbookViewId="0">
      <selection sqref="A1:B1"/>
    </sheetView>
  </sheetViews>
  <sheetFormatPr defaultColWidth="9.140625" defaultRowHeight="12.75" x14ac:dyDescent="0.2"/>
  <cols>
    <col min="1" max="1" width="8.5703125" style="36" customWidth="1"/>
    <col min="2" max="2" width="45.28515625" style="36" customWidth="1"/>
    <col min="3" max="3" width="16.7109375" style="36" customWidth="1"/>
    <col min="4" max="4" width="6.140625" style="1" customWidth="1"/>
    <col min="5" max="5" width="19.85546875" style="1" customWidth="1"/>
    <col min="6" max="6" width="11.42578125" style="36" bestFit="1" customWidth="1"/>
    <col min="7" max="7" width="19.85546875" style="36" customWidth="1"/>
    <col min="8" max="8" width="11" style="36" customWidth="1"/>
    <col min="9" max="9" width="11.42578125" style="36" bestFit="1" customWidth="1"/>
    <col min="10" max="11" width="25" style="2" customWidth="1"/>
    <col min="12" max="12" width="12.7109375" style="36" customWidth="1"/>
    <col min="13" max="15" width="13.42578125" style="36" customWidth="1"/>
    <col min="16" max="18" width="14.42578125" style="36" customWidth="1"/>
    <col min="19" max="19" width="14.28515625" style="36" customWidth="1"/>
    <col min="20" max="20" width="14" style="36" customWidth="1"/>
    <col min="21" max="22" width="19.28515625" style="36" customWidth="1"/>
    <col min="23" max="23" width="2.85546875" style="36" customWidth="1"/>
    <col min="24" max="25" width="14.28515625" style="36" customWidth="1"/>
    <col min="26" max="26" width="14.28515625" style="1" customWidth="1"/>
    <col min="27" max="30" width="14.28515625" style="36" customWidth="1"/>
    <col min="31" max="31" width="2.42578125" style="36" customWidth="1"/>
    <col min="32" max="32" width="24.28515625" style="36" customWidth="1"/>
    <col min="33" max="33" width="4.28515625" style="36" customWidth="1"/>
    <col min="34" max="40" width="14.42578125" style="36" customWidth="1"/>
    <col min="41" max="41" width="2.85546875" style="36" customWidth="1"/>
    <col min="42" max="42" width="16.28515625" style="36" customWidth="1"/>
    <col min="43" max="43" width="17" style="36" customWidth="1"/>
    <col min="44" max="44" width="12.7109375" style="36" customWidth="1"/>
    <col min="45" max="45" width="14.5703125" style="36" customWidth="1"/>
    <col min="46" max="46" width="15.5703125" style="36" customWidth="1"/>
    <col min="47" max="47" width="13.42578125" style="36" customWidth="1"/>
    <col min="48" max="48" width="12.28515625" style="36" customWidth="1"/>
    <col min="49" max="49" width="9.140625" style="36"/>
    <col min="50" max="50" width="1.85546875" style="36" bestFit="1" customWidth="1"/>
    <col min="51" max="16384" width="9.140625" style="36"/>
  </cols>
  <sheetData>
    <row r="1" spans="1:50" ht="15" customHeight="1" x14ac:dyDescent="0.2">
      <c r="A1" s="323" t="str">
        <f>IF(OR(ISBLANK(D6),D6="-"),"&lt;IAIG's Name&gt;",D6)</f>
        <v>&lt;IAIG's Name&gt;</v>
      </c>
      <c r="B1" s="324"/>
      <c r="C1" s="70"/>
      <c r="D1" s="70"/>
      <c r="E1" s="70"/>
      <c r="F1" s="70"/>
      <c r="G1" s="70"/>
      <c r="H1" s="29" t="str">
        <f ca="1">HYPERLINK("#"&amp;CELL("address",Version),Version)</f>
        <v>IAIS 2019 Aggregation Method Additional Data Collection-(20190429)</v>
      </c>
      <c r="I1" s="70"/>
      <c r="J1" s="21"/>
      <c r="K1" s="21"/>
      <c r="L1" s="70"/>
      <c r="M1" s="70"/>
      <c r="N1" s="70"/>
      <c r="O1" s="70"/>
      <c r="P1" s="70"/>
      <c r="Q1" s="70"/>
      <c r="R1" s="70"/>
      <c r="S1" s="70"/>
      <c r="T1" s="70"/>
      <c r="U1" s="70"/>
      <c r="V1" s="70"/>
      <c r="W1" s="70"/>
      <c r="X1" s="70"/>
      <c r="Y1" s="70"/>
      <c r="Z1" s="21"/>
      <c r="AA1" s="70"/>
      <c r="AB1" s="70"/>
      <c r="AC1" s="70"/>
      <c r="AD1" s="70"/>
      <c r="AE1" s="70"/>
      <c r="AF1" s="70"/>
      <c r="AG1" s="70"/>
      <c r="AH1" s="70"/>
      <c r="AI1" s="70"/>
      <c r="AJ1" s="70"/>
      <c r="AK1" s="70"/>
      <c r="AL1" s="70"/>
      <c r="AM1" s="70"/>
      <c r="AN1" s="70"/>
      <c r="AO1" s="70"/>
      <c r="AP1" s="70"/>
      <c r="AQ1" s="70"/>
      <c r="AR1" s="70"/>
      <c r="AS1" s="70"/>
      <c r="AT1" s="70"/>
      <c r="AU1" s="70"/>
      <c r="AV1" s="22"/>
      <c r="AX1" s="30" t="s">
        <v>365</v>
      </c>
    </row>
    <row r="2" spans="1:50" x14ac:dyDescent="0.2">
      <c r="A2" s="325" t="str">
        <f>IF(ISBLANK(D10),"&lt;Currency&gt;",D10&amp;" - ("&amp;IF(ISBLANK(D11),"&lt;Unit&gt;",D11)&amp;")")</f>
        <v>&lt;Currency&gt;</v>
      </c>
      <c r="B2" s="325"/>
      <c r="C2" s="71"/>
      <c r="D2" s="326"/>
      <c r="E2" s="326"/>
      <c r="F2" s="326"/>
      <c r="G2" s="23"/>
      <c r="H2" s="27" t="str">
        <f>IF(ISBLANK(D8),"&lt;Reporting Date&gt;","Year "&amp;YEAR(D8))&amp;IF(SUM(D12)&gt;1," - v"&amp;D12,"")</f>
        <v>&lt;Reporting Date&gt;</v>
      </c>
      <c r="I2" s="23"/>
      <c r="J2" s="52" t="s">
        <v>379</v>
      </c>
      <c r="K2" s="24"/>
      <c r="L2" s="23"/>
      <c r="M2" s="23"/>
      <c r="N2" s="23"/>
      <c r="O2" s="23"/>
      <c r="P2" s="23"/>
      <c r="Q2" s="23"/>
      <c r="R2" s="23"/>
      <c r="S2" s="23"/>
      <c r="T2" s="23"/>
      <c r="U2" s="23"/>
      <c r="V2" s="23"/>
      <c r="W2" s="23"/>
      <c r="X2" s="23"/>
      <c r="Y2" s="23"/>
      <c r="Z2" s="24"/>
      <c r="AA2" s="23"/>
      <c r="AB2" s="23"/>
      <c r="AC2" s="23"/>
      <c r="AD2" s="23"/>
      <c r="AE2" s="23"/>
      <c r="AF2" s="23"/>
      <c r="AG2" s="23"/>
      <c r="AH2" s="23"/>
      <c r="AI2" s="23"/>
      <c r="AJ2" s="23"/>
      <c r="AK2" s="23"/>
      <c r="AL2" s="23"/>
      <c r="AM2" s="23"/>
      <c r="AN2" s="23"/>
      <c r="AO2" s="23"/>
      <c r="AP2" s="23"/>
      <c r="AQ2" s="23"/>
      <c r="AR2" s="23"/>
      <c r="AS2" s="23"/>
      <c r="AT2" s="23"/>
      <c r="AU2" s="23"/>
      <c r="AV2" s="25"/>
      <c r="AX2" s="30" t="s">
        <v>365</v>
      </c>
    </row>
    <row r="3" spans="1:50" s="3" customFormat="1" x14ac:dyDescent="0.2">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30" t="s">
        <v>365</v>
      </c>
    </row>
    <row r="4" spans="1:50" ht="15" x14ac:dyDescent="0.25">
      <c r="B4" s="60" t="s">
        <v>456</v>
      </c>
      <c r="C4" s="61"/>
      <c r="D4" s="61"/>
      <c r="E4" s="62"/>
      <c r="P4"/>
      <c r="Q4"/>
      <c r="R4"/>
      <c r="S4"/>
      <c r="T4"/>
      <c r="U4"/>
      <c r="V4"/>
      <c r="W4"/>
      <c r="X4"/>
      <c r="Y4"/>
      <c r="Z4"/>
      <c r="AA4"/>
      <c r="AB4"/>
      <c r="AC4"/>
      <c r="AD4"/>
      <c r="AE4"/>
      <c r="AF4"/>
      <c r="AG4"/>
      <c r="AH4"/>
      <c r="AI4"/>
      <c r="AJ4"/>
      <c r="AK4"/>
      <c r="AL4"/>
      <c r="AM4"/>
      <c r="AN4"/>
      <c r="AO4"/>
      <c r="AP4"/>
      <c r="AX4" s="30" t="s">
        <v>365</v>
      </c>
    </row>
    <row r="5" spans="1:50" ht="15" x14ac:dyDescent="0.25">
      <c r="B5" s="63"/>
      <c r="C5" s="32" t="s">
        <v>457</v>
      </c>
      <c r="D5" s="331">
        <v>1</v>
      </c>
      <c r="E5" s="332"/>
      <c r="K5" s="36"/>
      <c r="L5" s="3"/>
      <c r="M5" s="1"/>
      <c r="N5" s="1"/>
      <c r="O5" s="1"/>
      <c r="P5"/>
      <c r="Q5"/>
      <c r="R5"/>
      <c r="S5"/>
      <c r="T5"/>
      <c r="U5"/>
      <c r="V5"/>
      <c r="W5"/>
      <c r="X5"/>
      <c r="Y5"/>
      <c r="Z5"/>
      <c r="AA5"/>
      <c r="AB5"/>
      <c r="AC5"/>
      <c r="AD5"/>
      <c r="AE5"/>
      <c r="AF5"/>
      <c r="AG5"/>
      <c r="AH5"/>
      <c r="AI5"/>
      <c r="AJ5"/>
      <c r="AK5"/>
      <c r="AL5"/>
      <c r="AM5"/>
      <c r="AN5"/>
      <c r="AO5"/>
      <c r="AP5"/>
      <c r="AX5" s="30" t="s">
        <v>365</v>
      </c>
    </row>
    <row r="6" spans="1:50" ht="15" x14ac:dyDescent="0.25">
      <c r="B6" s="11" t="s">
        <v>1</v>
      </c>
      <c r="C6" s="32">
        <v>1</v>
      </c>
      <c r="D6" s="327"/>
      <c r="E6" s="328"/>
      <c r="K6" s="36"/>
      <c r="L6" s="4"/>
      <c r="P6"/>
      <c r="Q6"/>
      <c r="R6"/>
      <c r="S6"/>
      <c r="T6"/>
      <c r="U6"/>
      <c r="V6"/>
      <c r="W6"/>
      <c r="X6"/>
      <c r="Y6"/>
      <c r="Z6"/>
      <c r="AA6"/>
      <c r="AB6"/>
      <c r="AC6"/>
      <c r="AD6"/>
      <c r="AE6"/>
      <c r="AF6"/>
      <c r="AG6"/>
      <c r="AH6"/>
      <c r="AI6"/>
      <c r="AJ6"/>
      <c r="AK6"/>
      <c r="AL6"/>
      <c r="AM6"/>
      <c r="AN6"/>
      <c r="AO6"/>
      <c r="AP6"/>
      <c r="AX6" s="30" t="s">
        <v>365</v>
      </c>
    </row>
    <row r="7" spans="1:50" ht="15" x14ac:dyDescent="0.25">
      <c r="B7" s="11" t="s">
        <v>2</v>
      </c>
      <c r="C7" s="32">
        <v>2</v>
      </c>
      <c r="D7" s="329"/>
      <c r="E7" s="330"/>
      <c r="K7" s="36"/>
      <c r="L7" s="4"/>
      <c r="P7"/>
      <c r="Q7"/>
      <c r="R7"/>
      <c r="S7"/>
      <c r="T7"/>
      <c r="U7"/>
      <c r="V7"/>
      <c r="W7"/>
      <c r="X7"/>
      <c r="Y7"/>
      <c r="Z7"/>
      <c r="AA7"/>
      <c r="AB7"/>
      <c r="AC7"/>
      <c r="AD7"/>
      <c r="AE7"/>
      <c r="AF7"/>
      <c r="AG7"/>
      <c r="AH7"/>
      <c r="AI7"/>
      <c r="AJ7"/>
      <c r="AK7"/>
      <c r="AL7"/>
      <c r="AM7"/>
      <c r="AN7"/>
      <c r="AO7"/>
      <c r="AP7"/>
      <c r="AX7" s="30" t="s">
        <v>365</v>
      </c>
    </row>
    <row r="8" spans="1:50" ht="15" x14ac:dyDescent="0.25">
      <c r="B8" s="11" t="s">
        <v>3</v>
      </c>
      <c r="C8" s="32">
        <v>3</v>
      </c>
      <c r="D8" s="315"/>
      <c r="E8" s="316"/>
      <c r="K8" s="36"/>
      <c r="L8" s="4"/>
      <c r="P8"/>
      <c r="Q8"/>
      <c r="R8"/>
      <c r="S8"/>
      <c r="T8"/>
      <c r="U8"/>
      <c r="V8"/>
      <c r="W8"/>
      <c r="X8"/>
      <c r="Y8"/>
      <c r="Z8"/>
      <c r="AA8"/>
      <c r="AB8"/>
      <c r="AC8"/>
      <c r="AD8"/>
      <c r="AE8"/>
      <c r="AF8"/>
      <c r="AG8"/>
      <c r="AH8"/>
      <c r="AI8"/>
      <c r="AJ8"/>
      <c r="AK8"/>
      <c r="AL8"/>
      <c r="AM8"/>
      <c r="AN8"/>
      <c r="AO8"/>
      <c r="AP8"/>
      <c r="AX8" s="30" t="s">
        <v>365</v>
      </c>
    </row>
    <row r="9" spans="1:50" ht="15" x14ac:dyDescent="0.25">
      <c r="B9" s="11" t="s">
        <v>425</v>
      </c>
      <c r="C9" s="32">
        <v>4</v>
      </c>
      <c r="D9" s="321"/>
      <c r="E9" s="322"/>
      <c r="K9" s="36"/>
      <c r="L9" s="4"/>
      <c r="P9"/>
      <c r="Q9"/>
      <c r="R9"/>
      <c r="S9"/>
      <c r="T9"/>
      <c r="U9"/>
      <c r="V9"/>
      <c r="W9"/>
      <c r="X9"/>
      <c r="Y9"/>
      <c r="Z9"/>
      <c r="AA9"/>
      <c r="AB9"/>
      <c r="AC9"/>
      <c r="AD9"/>
      <c r="AE9"/>
      <c r="AF9"/>
      <c r="AG9"/>
      <c r="AH9"/>
      <c r="AI9"/>
      <c r="AJ9"/>
      <c r="AK9"/>
      <c r="AL9"/>
      <c r="AM9"/>
      <c r="AN9"/>
      <c r="AO9"/>
      <c r="AP9"/>
      <c r="AX9" s="30" t="s">
        <v>365</v>
      </c>
    </row>
    <row r="10" spans="1:50" x14ac:dyDescent="0.2">
      <c r="B10" s="11" t="s">
        <v>294</v>
      </c>
      <c r="C10" s="32">
        <v>5</v>
      </c>
      <c r="D10" s="317"/>
      <c r="E10" s="318"/>
      <c r="K10" s="36"/>
      <c r="L10" s="4"/>
      <c r="S10" s="5"/>
      <c r="X10" s="5"/>
      <c r="AX10" s="30" t="s">
        <v>365</v>
      </c>
    </row>
    <row r="11" spans="1:50" x14ac:dyDescent="0.2">
      <c r="B11" s="11" t="s">
        <v>295</v>
      </c>
      <c r="C11" s="32">
        <v>6</v>
      </c>
      <c r="D11" s="317"/>
      <c r="E11" s="318"/>
      <c r="K11" s="36"/>
      <c r="L11" s="3"/>
      <c r="M11" s="1"/>
      <c r="N11" s="1"/>
      <c r="O11" s="1"/>
      <c r="P11" s="1"/>
      <c r="Q11" s="6"/>
      <c r="R11" s="6"/>
      <c r="S11" s="5"/>
      <c r="X11" s="5"/>
      <c r="AX11" s="30" t="s">
        <v>365</v>
      </c>
    </row>
    <row r="12" spans="1:50" x14ac:dyDescent="0.2">
      <c r="B12" s="11" t="s">
        <v>415</v>
      </c>
      <c r="C12" s="226">
        <v>7</v>
      </c>
      <c r="D12" s="319"/>
      <c r="E12" s="320"/>
      <c r="K12" s="36"/>
      <c r="M12" s="1"/>
      <c r="N12" s="1"/>
      <c r="O12" s="1"/>
      <c r="AX12" s="30" t="s">
        <v>365</v>
      </c>
    </row>
    <row r="13" spans="1:50" x14ac:dyDescent="0.2">
      <c r="D13" s="36"/>
      <c r="E13" s="36"/>
      <c r="J13" s="36"/>
      <c r="K13" s="36"/>
      <c r="M13" s="1"/>
      <c r="N13" s="1"/>
      <c r="O13" s="1"/>
      <c r="AX13" s="30" t="s">
        <v>365</v>
      </c>
    </row>
    <row r="14" spans="1:50" x14ac:dyDescent="0.2">
      <c r="D14" s="36"/>
      <c r="E14" s="36"/>
      <c r="J14" s="36"/>
      <c r="K14" s="36"/>
      <c r="Q14" s="1"/>
      <c r="R14" s="1"/>
      <c r="S14" s="1"/>
      <c r="Z14" s="36"/>
      <c r="AX14" s="30" t="s">
        <v>365</v>
      </c>
    </row>
    <row r="15" spans="1:50" ht="15" customHeight="1" x14ac:dyDescent="0.2">
      <c r="D15" s="36"/>
      <c r="E15" s="36"/>
      <c r="G15" s="1"/>
      <c r="X15" s="312" t="s">
        <v>519</v>
      </c>
      <c r="Y15" s="313"/>
      <c r="Z15" s="313"/>
      <c r="AA15" s="313"/>
      <c r="AB15" s="313"/>
      <c r="AC15" s="313"/>
      <c r="AD15" s="314"/>
      <c r="AE15" s="7"/>
      <c r="AF15" s="7"/>
      <c r="AH15" s="312" t="s">
        <v>289</v>
      </c>
      <c r="AI15" s="313"/>
      <c r="AJ15" s="313"/>
      <c r="AK15" s="313"/>
      <c r="AL15" s="313"/>
      <c r="AM15" s="313"/>
      <c r="AN15" s="314"/>
      <c r="AP15" s="312" t="s">
        <v>355</v>
      </c>
      <c r="AQ15" s="313"/>
      <c r="AR15" s="313"/>
      <c r="AS15" s="313"/>
      <c r="AT15" s="313"/>
      <c r="AU15" s="313"/>
      <c r="AV15" s="314"/>
      <c r="AX15" s="30" t="s">
        <v>365</v>
      </c>
    </row>
    <row r="16" spans="1:50" ht="94.5" customHeight="1" x14ac:dyDescent="0.2">
      <c r="A16" s="75" t="s">
        <v>448</v>
      </c>
      <c r="B16" s="75" t="s">
        <v>301</v>
      </c>
      <c r="C16" s="75" t="s">
        <v>523</v>
      </c>
      <c r="D16" s="8" t="s">
        <v>316</v>
      </c>
      <c r="E16" s="75" t="s">
        <v>336</v>
      </c>
      <c r="F16" s="75" t="s">
        <v>0</v>
      </c>
      <c r="G16" s="75" t="s">
        <v>302</v>
      </c>
      <c r="H16" s="75" t="s">
        <v>317</v>
      </c>
      <c r="I16" s="75" t="s">
        <v>11</v>
      </c>
      <c r="J16" s="75" t="s">
        <v>247</v>
      </c>
      <c r="K16" s="75" t="s">
        <v>442</v>
      </c>
      <c r="L16" s="75" t="s">
        <v>225</v>
      </c>
      <c r="M16" s="75" t="s">
        <v>443</v>
      </c>
      <c r="N16" s="75" t="s">
        <v>543</v>
      </c>
      <c r="O16" s="75" t="s">
        <v>544</v>
      </c>
      <c r="P16" s="75" t="s">
        <v>232</v>
      </c>
      <c r="Q16" s="75" t="s">
        <v>501</v>
      </c>
      <c r="R16" s="75" t="s">
        <v>502</v>
      </c>
      <c r="S16" s="75" t="s">
        <v>269</v>
      </c>
      <c r="U16" s="75" t="s">
        <v>449</v>
      </c>
      <c r="V16" s="75" t="s">
        <v>318</v>
      </c>
      <c r="X16" s="75" t="s">
        <v>311</v>
      </c>
      <c r="Y16" s="76" t="s">
        <v>6</v>
      </c>
      <c r="Z16" s="75" t="s">
        <v>296</v>
      </c>
      <c r="AA16" s="8" t="s">
        <v>517</v>
      </c>
      <c r="AB16" s="75" t="s">
        <v>7</v>
      </c>
      <c r="AC16" s="75" t="s">
        <v>8</v>
      </c>
      <c r="AD16" s="75" t="s">
        <v>524</v>
      </c>
      <c r="AE16" s="7"/>
      <c r="AF16" s="75" t="s">
        <v>308</v>
      </c>
      <c r="AH16" s="75" t="s">
        <v>309</v>
      </c>
      <c r="AI16" s="75" t="s">
        <v>6</v>
      </c>
      <c r="AJ16" s="75" t="s">
        <v>296</v>
      </c>
      <c r="AK16" s="8" t="s">
        <v>517</v>
      </c>
      <c r="AL16" s="75" t="s">
        <v>7</v>
      </c>
      <c r="AM16" s="75" t="s">
        <v>8</v>
      </c>
      <c r="AN16" s="75" t="s">
        <v>503</v>
      </c>
      <c r="AP16" s="75" t="s">
        <v>265</v>
      </c>
      <c r="AQ16" s="75" t="s">
        <v>6</v>
      </c>
      <c r="AR16" s="75" t="s">
        <v>267</v>
      </c>
      <c r="AS16" s="75" t="s">
        <v>266</v>
      </c>
      <c r="AT16" s="75" t="s">
        <v>268</v>
      </c>
      <c r="AU16" s="75" t="s">
        <v>267</v>
      </c>
      <c r="AV16" s="75" t="s">
        <v>310</v>
      </c>
      <c r="AX16" s="30" t="s">
        <v>365</v>
      </c>
    </row>
    <row r="17" spans="1:50" ht="13.5" customHeight="1" x14ac:dyDescent="0.2">
      <c r="A17" s="32" t="s">
        <v>418</v>
      </c>
      <c r="B17" s="34">
        <v>1</v>
      </c>
      <c r="C17" s="34">
        <f t="shared" ref="C17" si="0">B17+1</f>
        <v>2</v>
      </c>
      <c r="D17" s="34">
        <f t="shared" ref="D17" si="1">C17+1</f>
        <v>3</v>
      </c>
      <c r="E17" s="34">
        <f t="shared" ref="E17:R17" si="2">D17+1</f>
        <v>4</v>
      </c>
      <c r="F17" s="34">
        <f t="shared" si="2"/>
        <v>5</v>
      </c>
      <c r="G17" s="34">
        <f t="shared" si="2"/>
        <v>6</v>
      </c>
      <c r="H17" s="34">
        <f t="shared" si="2"/>
        <v>7</v>
      </c>
      <c r="I17" s="34">
        <f t="shared" si="2"/>
        <v>8</v>
      </c>
      <c r="J17" s="34">
        <f t="shared" si="2"/>
        <v>9</v>
      </c>
      <c r="K17" s="34">
        <f t="shared" si="2"/>
        <v>10</v>
      </c>
      <c r="L17" s="34">
        <f t="shared" si="2"/>
        <v>11</v>
      </c>
      <c r="M17" s="34">
        <f t="shared" si="2"/>
        <v>12</v>
      </c>
      <c r="N17" s="34">
        <f t="shared" si="2"/>
        <v>13</v>
      </c>
      <c r="O17" s="34">
        <f t="shared" si="2"/>
        <v>14</v>
      </c>
      <c r="P17" s="34">
        <f t="shared" si="2"/>
        <v>15</v>
      </c>
      <c r="Q17" s="34">
        <f t="shared" si="2"/>
        <v>16</v>
      </c>
      <c r="R17" s="34">
        <f t="shared" si="2"/>
        <v>17</v>
      </c>
      <c r="S17" s="235">
        <f>R17+1</f>
        <v>18</v>
      </c>
      <c r="U17" s="31" t="s">
        <v>419</v>
      </c>
      <c r="V17" s="34">
        <v>1</v>
      </c>
      <c r="W17" s="193"/>
      <c r="X17" s="34">
        <f>V17+1</f>
        <v>2</v>
      </c>
      <c r="Y17" s="34">
        <f t="shared" ref="Y17:AD17" si="3">1+X17</f>
        <v>3</v>
      </c>
      <c r="Z17" s="34">
        <f t="shared" si="3"/>
        <v>4</v>
      </c>
      <c r="AA17" s="34">
        <f t="shared" si="3"/>
        <v>5</v>
      </c>
      <c r="AB17" s="34">
        <f t="shared" si="3"/>
        <v>6</v>
      </c>
      <c r="AC17" s="34">
        <f t="shared" si="3"/>
        <v>7</v>
      </c>
      <c r="AD17" s="34">
        <f t="shared" si="3"/>
        <v>8</v>
      </c>
      <c r="AE17" s="193"/>
      <c r="AF17" s="34">
        <f>1+AD17</f>
        <v>9</v>
      </c>
      <c r="AG17" s="193"/>
      <c r="AH17" s="34">
        <f>1+AF17</f>
        <v>10</v>
      </c>
      <c r="AI17" s="34">
        <f>AH17+1</f>
        <v>11</v>
      </c>
      <c r="AJ17" s="34">
        <f t="shared" ref="AJ17:AN17" si="4">AI17+1</f>
        <v>12</v>
      </c>
      <c r="AK17" s="34">
        <f t="shared" si="4"/>
        <v>13</v>
      </c>
      <c r="AL17" s="34">
        <f t="shared" si="4"/>
        <v>14</v>
      </c>
      <c r="AM17" s="34">
        <f t="shared" si="4"/>
        <v>15</v>
      </c>
      <c r="AN17" s="34">
        <f t="shared" si="4"/>
        <v>16</v>
      </c>
      <c r="AO17" s="193"/>
      <c r="AP17" s="34">
        <f>AN17+1</f>
        <v>17</v>
      </c>
      <c r="AQ17" s="34">
        <f>AP17+1</f>
        <v>18</v>
      </c>
      <c r="AR17" s="34">
        <f t="shared" ref="AR17:AV17" si="5">AQ17+1</f>
        <v>19</v>
      </c>
      <c r="AS17" s="34">
        <f t="shared" si="5"/>
        <v>20</v>
      </c>
      <c r="AT17" s="34">
        <f t="shared" si="5"/>
        <v>21</v>
      </c>
      <c r="AU17" s="34">
        <f t="shared" si="5"/>
        <v>22</v>
      </c>
      <c r="AV17" s="235">
        <f t="shared" si="5"/>
        <v>23</v>
      </c>
      <c r="AX17" s="30" t="s">
        <v>365</v>
      </c>
    </row>
    <row r="18" spans="1:50" x14ac:dyDescent="0.2">
      <c r="A18" s="32">
        <v>1</v>
      </c>
      <c r="B18" s="97" t="str">
        <f>IFERROR(VLOOKUP(G18,'AM19.Param'!$C$64:$D$388,2,FALSE),"")</f>
        <v/>
      </c>
      <c r="C18" s="77"/>
      <c r="D18" s="99"/>
      <c r="E18" s="98"/>
      <c r="F18" s="99"/>
      <c r="G18" s="98"/>
      <c r="H18" s="99"/>
      <c r="I18" s="100" t="str">
        <f t="shared" ref="I18:I49" si="6">IFERROR(VLOOKUP(H18,D:F,3,FALSE),"")</f>
        <v/>
      </c>
      <c r="J18" s="101"/>
      <c r="K18" s="101"/>
      <c r="L18" s="98"/>
      <c r="M18" s="98"/>
      <c r="N18" s="262"/>
      <c r="O18" s="262"/>
      <c r="P18" s="273"/>
      <c r="Q18" s="273"/>
      <c r="R18" s="273"/>
      <c r="S18" s="276">
        <f t="shared" ref="S18:S29" si="7">Q18-R18</f>
        <v>0</v>
      </c>
      <c r="U18" s="32">
        <v>1</v>
      </c>
      <c r="V18" s="84"/>
      <c r="X18" s="87"/>
      <c r="Y18" s="88"/>
      <c r="Z18" s="279">
        <f>SUMIFS('AM19.Capital Instruments'!O$7:O$223,'AM19.Capital Instruments'!$M$7:$M$223,D18)</f>
        <v>0</v>
      </c>
      <c r="AA18" s="88"/>
      <c r="AB18" s="88"/>
      <c r="AC18" s="88"/>
      <c r="AD18" s="90">
        <f>X18-SUM(Y18:AC18)</f>
        <v>0</v>
      </c>
      <c r="AF18" s="110"/>
      <c r="AH18" s="87"/>
      <c r="AI18" s="88"/>
      <c r="AJ18" s="88"/>
      <c r="AK18" s="88"/>
      <c r="AL18" s="88"/>
      <c r="AM18" s="88"/>
      <c r="AN18" s="90">
        <f>AH18-SUM(AI18:AM18)</f>
        <v>0</v>
      </c>
      <c r="AP18" s="113">
        <f t="shared" ref="AP18:AP49" si="8">SUMPRODUCT(V$18:V$217*(H$18:H$217=$D18))</f>
        <v>0</v>
      </c>
      <c r="AQ18" s="114">
        <f t="shared" ref="AQ18:AQ49" si="9">Y18</f>
        <v>0</v>
      </c>
      <c r="AR18" s="115">
        <f>AP18-AQ18</f>
        <v>0</v>
      </c>
      <c r="AS18" s="114">
        <f t="shared" ref="AS18:AS49" si="10">SUMPRODUCT(AF$18:AF$217*(H$18:H$217=$D18))</f>
        <v>0</v>
      </c>
      <c r="AT18" s="114">
        <f t="shared" ref="AT18:AT49" si="11">AI18</f>
        <v>0</v>
      </c>
      <c r="AU18" s="115">
        <f>AS18-AT18</f>
        <v>0</v>
      </c>
      <c r="AV18" s="116" t="str">
        <f t="shared" ref="AV18:AV49" si="12">IFERROR(AD18/AN18,"")</f>
        <v/>
      </c>
      <c r="AX18" s="30" t="s">
        <v>365</v>
      </c>
    </row>
    <row r="19" spans="1:50" x14ac:dyDescent="0.2">
      <c r="A19" s="32">
        <v>2</v>
      </c>
      <c r="B19" s="102" t="str">
        <f>IFERROR(VLOOKUP(G19,'AM19.Param'!$C$64:$D$388,2,FALSE),"")</f>
        <v/>
      </c>
      <c r="C19" s="77"/>
      <c r="D19" s="78"/>
      <c r="E19" s="77"/>
      <c r="F19" s="78"/>
      <c r="G19" s="77"/>
      <c r="H19" s="78"/>
      <c r="I19" s="79" t="str">
        <f t="shared" si="6"/>
        <v/>
      </c>
      <c r="J19" s="80"/>
      <c r="K19" s="80"/>
      <c r="L19" s="77"/>
      <c r="M19" s="77"/>
      <c r="N19" s="77"/>
      <c r="O19" s="77"/>
      <c r="P19" s="274"/>
      <c r="Q19" s="274"/>
      <c r="R19" s="274"/>
      <c r="S19" s="277">
        <f t="shared" si="7"/>
        <v>0</v>
      </c>
      <c r="U19" s="32">
        <v>2</v>
      </c>
      <c r="V19" s="85"/>
      <c r="X19" s="91"/>
      <c r="Y19" s="92"/>
      <c r="Z19" s="280">
        <f>SUMIFS('AM19.Capital Instruments'!O$7:O$223,'AM19.Capital Instruments'!$M$7:$M$223,D19)</f>
        <v>0</v>
      </c>
      <c r="AA19" s="92"/>
      <c r="AB19" s="92"/>
      <c r="AC19" s="92"/>
      <c r="AD19" s="93">
        <f t="shared" ref="AD19:AD32" si="13">X19-SUM(Y19:AC19)</f>
        <v>0</v>
      </c>
      <c r="AF19" s="111"/>
      <c r="AH19" s="91"/>
      <c r="AI19" s="92"/>
      <c r="AJ19" s="92"/>
      <c r="AK19" s="92"/>
      <c r="AL19" s="92"/>
      <c r="AM19" s="92"/>
      <c r="AN19" s="93">
        <f>AH19-SUM(AI19:AM19)</f>
        <v>0</v>
      </c>
      <c r="AP19" s="117">
        <f t="shared" si="8"/>
        <v>0</v>
      </c>
      <c r="AQ19" s="66">
        <f t="shared" si="9"/>
        <v>0</v>
      </c>
      <c r="AR19" s="67">
        <f t="shared" ref="AR19:AR32" si="14">AP19-AQ19</f>
        <v>0</v>
      </c>
      <c r="AS19" s="66">
        <f t="shared" si="10"/>
        <v>0</v>
      </c>
      <c r="AT19" s="66">
        <f t="shared" si="11"/>
        <v>0</v>
      </c>
      <c r="AU19" s="67">
        <f t="shared" ref="AU19:AU32" si="15">AS19-AT19</f>
        <v>0</v>
      </c>
      <c r="AV19" s="118" t="str">
        <f t="shared" si="12"/>
        <v/>
      </c>
      <c r="AX19" s="30" t="s">
        <v>365</v>
      </c>
    </row>
    <row r="20" spans="1:50" x14ac:dyDescent="0.2">
      <c r="A20" s="32">
        <v>3</v>
      </c>
      <c r="B20" s="102" t="str">
        <f>IFERROR(VLOOKUP(G20,'AM19.Param'!$C$64:$D$388,2,FALSE),"")</f>
        <v/>
      </c>
      <c r="C20" s="77"/>
      <c r="D20" s="78"/>
      <c r="E20" s="77"/>
      <c r="F20" s="78"/>
      <c r="G20" s="77"/>
      <c r="H20" s="78"/>
      <c r="I20" s="79" t="str">
        <f t="shared" si="6"/>
        <v/>
      </c>
      <c r="J20" s="80"/>
      <c r="K20" s="80"/>
      <c r="L20" s="77"/>
      <c r="M20" s="77"/>
      <c r="N20" s="77"/>
      <c r="O20" s="77"/>
      <c r="P20" s="274"/>
      <c r="Q20" s="274"/>
      <c r="R20" s="274"/>
      <c r="S20" s="277">
        <f t="shared" si="7"/>
        <v>0</v>
      </c>
      <c r="U20" s="32">
        <v>3</v>
      </c>
      <c r="V20" s="85"/>
      <c r="X20" s="91"/>
      <c r="Y20" s="92"/>
      <c r="Z20" s="280">
        <f>SUMIFS('AM19.Capital Instruments'!O$7:O$223,'AM19.Capital Instruments'!$M$7:$M$223,D20)</f>
        <v>0</v>
      </c>
      <c r="AA20" s="92"/>
      <c r="AB20" s="92"/>
      <c r="AC20" s="92"/>
      <c r="AD20" s="93">
        <f t="shared" si="13"/>
        <v>0</v>
      </c>
      <c r="AF20" s="111"/>
      <c r="AH20" s="91"/>
      <c r="AI20" s="92"/>
      <c r="AJ20" s="92"/>
      <c r="AK20" s="92"/>
      <c r="AL20" s="92"/>
      <c r="AM20" s="92"/>
      <c r="AN20" s="93">
        <f t="shared" ref="AN20:AN30" si="16">AH20-SUM(AI20:AM20)</f>
        <v>0</v>
      </c>
      <c r="AP20" s="117">
        <f t="shared" si="8"/>
        <v>0</v>
      </c>
      <c r="AQ20" s="66">
        <f t="shared" si="9"/>
        <v>0</v>
      </c>
      <c r="AR20" s="67">
        <f t="shared" si="14"/>
        <v>0</v>
      </c>
      <c r="AS20" s="66">
        <f t="shared" si="10"/>
        <v>0</v>
      </c>
      <c r="AT20" s="66">
        <f t="shared" si="11"/>
        <v>0</v>
      </c>
      <c r="AU20" s="67">
        <f t="shared" si="15"/>
        <v>0</v>
      </c>
      <c r="AV20" s="118" t="str">
        <f t="shared" si="12"/>
        <v/>
      </c>
      <c r="AX20" s="30" t="s">
        <v>365</v>
      </c>
    </row>
    <row r="21" spans="1:50" x14ac:dyDescent="0.2">
      <c r="A21" s="32">
        <v>4</v>
      </c>
      <c r="B21" s="102" t="str">
        <f>IFERROR(VLOOKUP(G21,'AM19.Param'!$C$64:$D$388,2,FALSE),"")</f>
        <v/>
      </c>
      <c r="C21" s="77"/>
      <c r="D21" s="78"/>
      <c r="E21" s="77"/>
      <c r="F21" s="78"/>
      <c r="G21" s="77"/>
      <c r="H21" s="78"/>
      <c r="I21" s="79" t="str">
        <f>IFERROR(VLOOKUP(H21,D:F,3,FALSE),"")</f>
        <v/>
      </c>
      <c r="J21" s="80"/>
      <c r="K21" s="80"/>
      <c r="L21" s="77"/>
      <c r="M21" s="77"/>
      <c r="N21" s="77"/>
      <c r="O21" s="77"/>
      <c r="P21" s="274"/>
      <c r="Q21" s="274"/>
      <c r="R21" s="274"/>
      <c r="S21" s="277">
        <f t="shared" si="7"/>
        <v>0</v>
      </c>
      <c r="U21" s="32">
        <v>4</v>
      </c>
      <c r="V21" s="85"/>
      <c r="X21" s="91"/>
      <c r="Y21" s="92"/>
      <c r="Z21" s="280">
        <f>SUMIFS('AM19.Capital Instruments'!O$7:O$223,'AM19.Capital Instruments'!$M$7:$M$223,D21)</f>
        <v>0</v>
      </c>
      <c r="AA21" s="92"/>
      <c r="AB21" s="92"/>
      <c r="AC21" s="92"/>
      <c r="AD21" s="93">
        <f t="shared" si="13"/>
        <v>0</v>
      </c>
      <c r="AF21" s="111"/>
      <c r="AH21" s="91"/>
      <c r="AI21" s="92"/>
      <c r="AJ21" s="92"/>
      <c r="AK21" s="92"/>
      <c r="AL21" s="92"/>
      <c r="AM21" s="92"/>
      <c r="AN21" s="93">
        <f t="shared" si="16"/>
        <v>0</v>
      </c>
      <c r="AP21" s="117">
        <f t="shared" si="8"/>
        <v>0</v>
      </c>
      <c r="AQ21" s="66">
        <f t="shared" si="9"/>
        <v>0</v>
      </c>
      <c r="AR21" s="67">
        <f t="shared" si="14"/>
        <v>0</v>
      </c>
      <c r="AS21" s="66">
        <f t="shared" si="10"/>
        <v>0</v>
      </c>
      <c r="AT21" s="66">
        <f t="shared" si="11"/>
        <v>0</v>
      </c>
      <c r="AU21" s="67">
        <f t="shared" si="15"/>
        <v>0</v>
      </c>
      <c r="AV21" s="118" t="str">
        <f t="shared" si="12"/>
        <v/>
      </c>
      <c r="AX21" s="30" t="s">
        <v>365</v>
      </c>
    </row>
    <row r="22" spans="1:50" x14ac:dyDescent="0.2">
      <c r="A22" s="32">
        <v>5</v>
      </c>
      <c r="B22" s="102" t="str">
        <f>IFERROR(VLOOKUP(G22,'AM19.Param'!$C$64:$D$388,2,FALSE),"")</f>
        <v/>
      </c>
      <c r="C22" s="77"/>
      <c r="D22" s="78"/>
      <c r="E22" s="77"/>
      <c r="F22" s="78"/>
      <c r="G22" s="77"/>
      <c r="H22" s="78"/>
      <c r="I22" s="79" t="str">
        <f>IFERROR(VLOOKUP(H22,D:F,3,FALSE),"")</f>
        <v/>
      </c>
      <c r="J22" s="80"/>
      <c r="K22" s="80"/>
      <c r="L22" s="77"/>
      <c r="M22" s="77"/>
      <c r="N22" s="77"/>
      <c r="O22" s="77"/>
      <c r="P22" s="274"/>
      <c r="Q22" s="274"/>
      <c r="R22" s="274"/>
      <c r="S22" s="277">
        <f t="shared" si="7"/>
        <v>0</v>
      </c>
      <c r="U22" s="32">
        <v>5</v>
      </c>
      <c r="V22" s="85"/>
      <c r="X22" s="91"/>
      <c r="Y22" s="92"/>
      <c r="Z22" s="280">
        <f>SUMIFS('AM19.Capital Instruments'!O$7:O$223,'AM19.Capital Instruments'!$M$7:$M$223,D22)</f>
        <v>0</v>
      </c>
      <c r="AA22" s="92"/>
      <c r="AB22" s="92"/>
      <c r="AC22" s="92"/>
      <c r="AD22" s="93">
        <f t="shared" si="13"/>
        <v>0</v>
      </c>
      <c r="AF22" s="111"/>
      <c r="AH22" s="91"/>
      <c r="AI22" s="92"/>
      <c r="AJ22" s="92"/>
      <c r="AK22" s="92"/>
      <c r="AL22" s="92"/>
      <c r="AM22" s="92"/>
      <c r="AN22" s="93">
        <f t="shared" si="16"/>
        <v>0</v>
      </c>
      <c r="AP22" s="117">
        <f t="shared" si="8"/>
        <v>0</v>
      </c>
      <c r="AQ22" s="66">
        <f t="shared" si="9"/>
        <v>0</v>
      </c>
      <c r="AR22" s="67">
        <f t="shared" si="14"/>
        <v>0</v>
      </c>
      <c r="AS22" s="66">
        <f t="shared" si="10"/>
        <v>0</v>
      </c>
      <c r="AT22" s="66">
        <f t="shared" si="11"/>
        <v>0</v>
      </c>
      <c r="AU22" s="67">
        <f t="shared" si="15"/>
        <v>0</v>
      </c>
      <c r="AV22" s="118" t="str">
        <f t="shared" si="12"/>
        <v/>
      </c>
      <c r="AX22" s="30" t="s">
        <v>365</v>
      </c>
    </row>
    <row r="23" spans="1:50" x14ac:dyDescent="0.2">
      <c r="A23" s="35">
        <f>A22+1</f>
        <v>6</v>
      </c>
      <c r="B23" s="102" t="str">
        <f>IFERROR(VLOOKUP(G23,'AM19.Param'!$C$64:$D$388,2,FALSE),"")</f>
        <v/>
      </c>
      <c r="C23" s="77"/>
      <c r="D23" s="78"/>
      <c r="E23" s="77"/>
      <c r="F23" s="78"/>
      <c r="G23" s="77"/>
      <c r="H23" s="78"/>
      <c r="I23" s="79" t="str">
        <f t="shared" si="6"/>
        <v/>
      </c>
      <c r="J23" s="80"/>
      <c r="K23" s="80"/>
      <c r="L23" s="77"/>
      <c r="M23" s="77"/>
      <c r="N23" s="77"/>
      <c r="O23" s="77"/>
      <c r="P23" s="274"/>
      <c r="Q23" s="274"/>
      <c r="R23" s="274"/>
      <c r="S23" s="277">
        <f t="shared" si="7"/>
        <v>0</v>
      </c>
      <c r="U23" s="32">
        <f>U22+1</f>
        <v>6</v>
      </c>
      <c r="V23" s="85"/>
      <c r="X23" s="91"/>
      <c r="Y23" s="92"/>
      <c r="Z23" s="280">
        <f>SUMIFS('AM19.Capital Instruments'!O$7:O$223,'AM19.Capital Instruments'!$M$7:$M$223,D23)</f>
        <v>0</v>
      </c>
      <c r="AA23" s="92"/>
      <c r="AB23" s="92"/>
      <c r="AC23" s="92"/>
      <c r="AD23" s="93">
        <f t="shared" si="13"/>
        <v>0</v>
      </c>
      <c r="AF23" s="111"/>
      <c r="AH23" s="91"/>
      <c r="AI23" s="92"/>
      <c r="AJ23" s="92"/>
      <c r="AK23" s="92"/>
      <c r="AL23" s="92"/>
      <c r="AM23" s="92"/>
      <c r="AN23" s="93">
        <f t="shared" si="16"/>
        <v>0</v>
      </c>
      <c r="AP23" s="117">
        <f t="shared" si="8"/>
        <v>0</v>
      </c>
      <c r="AQ23" s="66">
        <f t="shared" si="9"/>
        <v>0</v>
      </c>
      <c r="AR23" s="67">
        <f t="shared" si="14"/>
        <v>0</v>
      </c>
      <c r="AS23" s="66">
        <f t="shared" si="10"/>
        <v>0</v>
      </c>
      <c r="AT23" s="66">
        <f t="shared" si="11"/>
        <v>0</v>
      </c>
      <c r="AU23" s="67">
        <f t="shared" si="15"/>
        <v>0</v>
      </c>
      <c r="AV23" s="118" t="str">
        <f t="shared" si="12"/>
        <v/>
      </c>
      <c r="AX23" s="30" t="s">
        <v>365</v>
      </c>
    </row>
    <row r="24" spans="1:50" x14ac:dyDescent="0.2">
      <c r="A24" s="35">
        <f t="shared" ref="A24:A87" si="17">A23+1</f>
        <v>7</v>
      </c>
      <c r="B24" s="102" t="str">
        <f>IFERROR(VLOOKUP(G24,'AM19.Param'!$C$64:$D$388,2,FALSE),"")</f>
        <v/>
      </c>
      <c r="C24" s="77"/>
      <c r="D24" s="78"/>
      <c r="E24" s="77"/>
      <c r="F24" s="78"/>
      <c r="G24" s="77"/>
      <c r="H24" s="78"/>
      <c r="I24" s="79" t="str">
        <f t="shared" si="6"/>
        <v/>
      </c>
      <c r="J24" s="80"/>
      <c r="K24" s="80"/>
      <c r="L24" s="77"/>
      <c r="M24" s="77"/>
      <c r="N24" s="77"/>
      <c r="O24" s="77"/>
      <c r="P24" s="274"/>
      <c r="Q24" s="274"/>
      <c r="R24" s="274"/>
      <c r="S24" s="277">
        <f t="shared" si="7"/>
        <v>0</v>
      </c>
      <c r="U24" s="32">
        <f t="shared" ref="U24:U87" si="18">U23+1</f>
        <v>7</v>
      </c>
      <c r="V24" s="85"/>
      <c r="X24" s="91"/>
      <c r="Y24" s="92"/>
      <c r="Z24" s="280">
        <f>SUMIFS('AM19.Capital Instruments'!O$7:O$223,'AM19.Capital Instruments'!$M$7:$M$223,D24)</f>
        <v>0</v>
      </c>
      <c r="AA24" s="92"/>
      <c r="AB24" s="92"/>
      <c r="AC24" s="92"/>
      <c r="AD24" s="93">
        <f t="shared" si="13"/>
        <v>0</v>
      </c>
      <c r="AF24" s="111"/>
      <c r="AH24" s="91"/>
      <c r="AI24" s="92"/>
      <c r="AJ24" s="92"/>
      <c r="AK24" s="92"/>
      <c r="AL24" s="92"/>
      <c r="AM24" s="92"/>
      <c r="AN24" s="93">
        <f t="shared" si="16"/>
        <v>0</v>
      </c>
      <c r="AP24" s="117">
        <f t="shared" si="8"/>
        <v>0</v>
      </c>
      <c r="AQ24" s="66">
        <f t="shared" si="9"/>
        <v>0</v>
      </c>
      <c r="AR24" s="67">
        <f t="shared" si="14"/>
        <v>0</v>
      </c>
      <c r="AS24" s="66">
        <f t="shared" si="10"/>
        <v>0</v>
      </c>
      <c r="AT24" s="66">
        <f t="shared" si="11"/>
        <v>0</v>
      </c>
      <c r="AU24" s="67">
        <f t="shared" si="15"/>
        <v>0</v>
      </c>
      <c r="AV24" s="118" t="str">
        <f t="shared" si="12"/>
        <v/>
      </c>
      <c r="AX24" s="30" t="s">
        <v>365</v>
      </c>
    </row>
    <row r="25" spans="1:50" x14ac:dyDescent="0.2">
      <c r="A25" s="35">
        <f t="shared" si="17"/>
        <v>8</v>
      </c>
      <c r="B25" s="102" t="str">
        <f>IFERROR(VLOOKUP(G25,'AM19.Param'!$C$64:$D$388,2,FALSE),"")</f>
        <v/>
      </c>
      <c r="C25" s="77"/>
      <c r="D25" s="78"/>
      <c r="E25" s="77"/>
      <c r="F25" s="78"/>
      <c r="G25" s="77"/>
      <c r="H25" s="78"/>
      <c r="I25" s="79" t="str">
        <f t="shared" si="6"/>
        <v/>
      </c>
      <c r="J25" s="80"/>
      <c r="K25" s="80"/>
      <c r="L25" s="77"/>
      <c r="M25" s="77"/>
      <c r="N25" s="77"/>
      <c r="O25" s="77"/>
      <c r="P25" s="274"/>
      <c r="Q25" s="274"/>
      <c r="R25" s="274"/>
      <c r="S25" s="277">
        <f t="shared" si="7"/>
        <v>0</v>
      </c>
      <c r="U25" s="32">
        <f t="shared" si="18"/>
        <v>8</v>
      </c>
      <c r="V25" s="85"/>
      <c r="X25" s="91"/>
      <c r="Y25" s="92"/>
      <c r="Z25" s="280">
        <f>SUMIFS('AM19.Capital Instruments'!O$7:O$223,'AM19.Capital Instruments'!$M$7:$M$223,D25)</f>
        <v>0</v>
      </c>
      <c r="AA25" s="92"/>
      <c r="AB25" s="92"/>
      <c r="AC25" s="92"/>
      <c r="AD25" s="93">
        <f t="shared" si="13"/>
        <v>0</v>
      </c>
      <c r="AF25" s="111"/>
      <c r="AH25" s="91"/>
      <c r="AI25" s="92"/>
      <c r="AJ25" s="92"/>
      <c r="AK25" s="92"/>
      <c r="AL25" s="92"/>
      <c r="AM25" s="92"/>
      <c r="AN25" s="93">
        <f t="shared" si="16"/>
        <v>0</v>
      </c>
      <c r="AP25" s="117">
        <f t="shared" si="8"/>
        <v>0</v>
      </c>
      <c r="AQ25" s="66">
        <f t="shared" si="9"/>
        <v>0</v>
      </c>
      <c r="AR25" s="67">
        <f t="shared" si="14"/>
        <v>0</v>
      </c>
      <c r="AS25" s="66">
        <f t="shared" si="10"/>
        <v>0</v>
      </c>
      <c r="AT25" s="66">
        <f t="shared" si="11"/>
        <v>0</v>
      </c>
      <c r="AU25" s="67">
        <f t="shared" si="15"/>
        <v>0</v>
      </c>
      <c r="AV25" s="118" t="str">
        <f t="shared" si="12"/>
        <v/>
      </c>
      <c r="AX25" s="30" t="s">
        <v>365</v>
      </c>
    </row>
    <row r="26" spans="1:50" x14ac:dyDescent="0.2">
      <c r="A26" s="35">
        <f t="shared" si="17"/>
        <v>9</v>
      </c>
      <c r="B26" s="102" t="str">
        <f>IFERROR(VLOOKUP(G26,'AM19.Param'!$C$64:$D$388,2,FALSE),"")</f>
        <v/>
      </c>
      <c r="C26" s="77"/>
      <c r="D26" s="78"/>
      <c r="E26" s="77"/>
      <c r="F26" s="78"/>
      <c r="G26" s="77"/>
      <c r="H26" s="78"/>
      <c r="I26" s="79" t="str">
        <f t="shared" si="6"/>
        <v/>
      </c>
      <c r="J26" s="80"/>
      <c r="K26" s="80"/>
      <c r="L26" s="77"/>
      <c r="M26" s="77"/>
      <c r="N26" s="77"/>
      <c r="O26" s="77"/>
      <c r="P26" s="274"/>
      <c r="Q26" s="274"/>
      <c r="R26" s="274"/>
      <c r="S26" s="277">
        <f t="shared" si="7"/>
        <v>0</v>
      </c>
      <c r="U26" s="32">
        <f t="shared" si="18"/>
        <v>9</v>
      </c>
      <c r="V26" s="85"/>
      <c r="X26" s="91"/>
      <c r="Y26" s="92"/>
      <c r="Z26" s="280">
        <f>SUMIFS('AM19.Capital Instruments'!O$7:O$223,'AM19.Capital Instruments'!$M$7:$M$223,D26)</f>
        <v>0</v>
      </c>
      <c r="AA26" s="92"/>
      <c r="AB26" s="92"/>
      <c r="AC26" s="92"/>
      <c r="AD26" s="93">
        <f t="shared" si="13"/>
        <v>0</v>
      </c>
      <c r="AF26" s="111"/>
      <c r="AH26" s="91"/>
      <c r="AI26" s="92"/>
      <c r="AJ26" s="92"/>
      <c r="AK26" s="92"/>
      <c r="AL26" s="92"/>
      <c r="AM26" s="92"/>
      <c r="AN26" s="93">
        <f t="shared" si="16"/>
        <v>0</v>
      </c>
      <c r="AP26" s="117">
        <f t="shared" si="8"/>
        <v>0</v>
      </c>
      <c r="AQ26" s="66">
        <f t="shared" si="9"/>
        <v>0</v>
      </c>
      <c r="AR26" s="67">
        <f t="shared" si="14"/>
        <v>0</v>
      </c>
      <c r="AS26" s="66">
        <f t="shared" si="10"/>
        <v>0</v>
      </c>
      <c r="AT26" s="66">
        <f t="shared" si="11"/>
        <v>0</v>
      </c>
      <c r="AU26" s="67">
        <f t="shared" si="15"/>
        <v>0</v>
      </c>
      <c r="AV26" s="118" t="str">
        <f t="shared" si="12"/>
        <v/>
      </c>
      <c r="AX26" s="30" t="s">
        <v>365</v>
      </c>
    </row>
    <row r="27" spans="1:50" x14ac:dyDescent="0.2">
      <c r="A27" s="35">
        <f t="shared" si="17"/>
        <v>10</v>
      </c>
      <c r="B27" s="102" t="str">
        <f>IFERROR(VLOOKUP(G27,'AM19.Param'!$C$64:$D$388,2,FALSE),"")</f>
        <v/>
      </c>
      <c r="C27" s="77"/>
      <c r="D27" s="78"/>
      <c r="E27" s="77"/>
      <c r="F27" s="78"/>
      <c r="G27" s="77"/>
      <c r="H27" s="78"/>
      <c r="I27" s="79" t="str">
        <f t="shared" si="6"/>
        <v/>
      </c>
      <c r="J27" s="80"/>
      <c r="K27" s="80"/>
      <c r="L27" s="77"/>
      <c r="M27" s="77"/>
      <c r="N27" s="77"/>
      <c r="O27" s="77"/>
      <c r="P27" s="274"/>
      <c r="Q27" s="274"/>
      <c r="R27" s="274"/>
      <c r="S27" s="277">
        <f t="shared" si="7"/>
        <v>0</v>
      </c>
      <c r="U27" s="32">
        <f t="shared" si="18"/>
        <v>10</v>
      </c>
      <c r="V27" s="85"/>
      <c r="X27" s="91"/>
      <c r="Y27" s="92"/>
      <c r="Z27" s="280">
        <f>SUMIFS('AM19.Capital Instruments'!O$7:O$223,'AM19.Capital Instruments'!$M$7:$M$223,D27)</f>
        <v>0</v>
      </c>
      <c r="AA27" s="92"/>
      <c r="AB27" s="92"/>
      <c r="AC27" s="92"/>
      <c r="AD27" s="93">
        <f t="shared" si="13"/>
        <v>0</v>
      </c>
      <c r="AF27" s="111"/>
      <c r="AH27" s="91"/>
      <c r="AI27" s="92"/>
      <c r="AJ27" s="92"/>
      <c r="AK27" s="92"/>
      <c r="AL27" s="92"/>
      <c r="AM27" s="92"/>
      <c r="AN27" s="93">
        <f t="shared" si="16"/>
        <v>0</v>
      </c>
      <c r="AP27" s="117">
        <f t="shared" si="8"/>
        <v>0</v>
      </c>
      <c r="AQ27" s="66">
        <f t="shared" si="9"/>
        <v>0</v>
      </c>
      <c r="AR27" s="67">
        <f t="shared" si="14"/>
        <v>0</v>
      </c>
      <c r="AS27" s="66">
        <f t="shared" si="10"/>
        <v>0</v>
      </c>
      <c r="AT27" s="66">
        <f t="shared" si="11"/>
        <v>0</v>
      </c>
      <c r="AU27" s="67">
        <f t="shared" si="15"/>
        <v>0</v>
      </c>
      <c r="AV27" s="118" t="str">
        <f t="shared" si="12"/>
        <v/>
      </c>
      <c r="AX27" s="30" t="s">
        <v>365</v>
      </c>
    </row>
    <row r="28" spans="1:50" x14ac:dyDescent="0.2">
      <c r="A28" s="35">
        <f t="shared" si="17"/>
        <v>11</v>
      </c>
      <c r="B28" s="102" t="str">
        <f>IFERROR(VLOOKUP(G28,'AM19.Param'!$C$64:$D$388,2,FALSE),"")</f>
        <v/>
      </c>
      <c r="C28" s="77"/>
      <c r="D28" s="78"/>
      <c r="E28" s="77"/>
      <c r="F28" s="78"/>
      <c r="G28" s="77"/>
      <c r="H28" s="78"/>
      <c r="I28" s="79" t="str">
        <f t="shared" si="6"/>
        <v/>
      </c>
      <c r="J28" s="80"/>
      <c r="K28" s="80"/>
      <c r="L28" s="77"/>
      <c r="M28" s="77"/>
      <c r="N28" s="77"/>
      <c r="O28" s="77"/>
      <c r="P28" s="274"/>
      <c r="Q28" s="274"/>
      <c r="R28" s="274"/>
      <c r="S28" s="277">
        <f t="shared" si="7"/>
        <v>0</v>
      </c>
      <c r="U28" s="32">
        <f t="shared" si="18"/>
        <v>11</v>
      </c>
      <c r="V28" s="85"/>
      <c r="X28" s="91"/>
      <c r="Y28" s="92"/>
      <c r="Z28" s="280">
        <f>SUMIFS('AM19.Capital Instruments'!O$7:O$223,'AM19.Capital Instruments'!$M$7:$M$223,D28)</f>
        <v>0</v>
      </c>
      <c r="AA28" s="92"/>
      <c r="AB28" s="92"/>
      <c r="AC28" s="92"/>
      <c r="AD28" s="93">
        <f t="shared" si="13"/>
        <v>0</v>
      </c>
      <c r="AF28" s="111"/>
      <c r="AH28" s="91"/>
      <c r="AI28" s="92"/>
      <c r="AJ28" s="92"/>
      <c r="AK28" s="92"/>
      <c r="AL28" s="92"/>
      <c r="AM28" s="92"/>
      <c r="AN28" s="93">
        <f t="shared" si="16"/>
        <v>0</v>
      </c>
      <c r="AP28" s="117">
        <f t="shared" si="8"/>
        <v>0</v>
      </c>
      <c r="AQ28" s="66">
        <f t="shared" si="9"/>
        <v>0</v>
      </c>
      <c r="AR28" s="67">
        <f t="shared" si="14"/>
        <v>0</v>
      </c>
      <c r="AS28" s="66">
        <f t="shared" si="10"/>
        <v>0</v>
      </c>
      <c r="AT28" s="66">
        <f t="shared" si="11"/>
        <v>0</v>
      </c>
      <c r="AU28" s="67">
        <f t="shared" si="15"/>
        <v>0</v>
      </c>
      <c r="AV28" s="118" t="str">
        <f t="shared" si="12"/>
        <v/>
      </c>
      <c r="AX28" s="30" t="s">
        <v>365</v>
      </c>
    </row>
    <row r="29" spans="1:50" x14ac:dyDescent="0.2">
      <c r="A29" s="35">
        <f t="shared" si="17"/>
        <v>12</v>
      </c>
      <c r="B29" s="102" t="str">
        <f>IFERROR(VLOOKUP(G29,'AM19.Param'!$C$64:$D$388,2,FALSE),"")</f>
        <v/>
      </c>
      <c r="C29" s="77"/>
      <c r="D29" s="78"/>
      <c r="E29" s="77"/>
      <c r="F29" s="78"/>
      <c r="G29" s="77"/>
      <c r="H29" s="78"/>
      <c r="I29" s="79" t="str">
        <f t="shared" si="6"/>
        <v/>
      </c>
      <c r="J29" s="80"/>
      <c r="K29" s="80"/>
      <c r="L29" s="77"/>
      <c r="M29" s="77"/>
      <c r="N29" s="77"/>
      <c r="O29" s="77"/>
      <c r="P29" s="274"/>
      <c r="Q29" s="274"/>
      <c r="R29" s="274"/>
      <c r="S29" s="277">
        <f t="shared" si="7"/>
        <v>0</v>
      </c>
      <c r="U29" s="32">
        <f t="shared" si="18"/>
        <v>12</v>
      </c>
      <c r="V29" s="85"/>
      <c r="X29" s="91"/>
      <c r="Y29" s="92"/>
      <c r="Z29" s="280">
        <f>SUMIFS('AM19.Capital Instruments'!O$7:O$223,'AM19.Capital Instruments'!$M$7:$M$223,D29)</f>
        <v>0</v>
      </c>
      <c r="AA29" s="92"/>
      <c r="AB29" s="92"/>
      <c r="AC29" s="92"/>
      <c r="AD29" s="93">
        <f t="shared" si="13"/>
        <v>0</v>
      </c>
      <c r="AF29" s="111"/>
      <c r="AH29" s="91"/>
      <c r="AI29" s="92"/>
      <c r="AJ29" s="92"/>
      <c r="AK29" s="92"/>
      <c r="AL29" s="92"/>
      <c r="AM29" s="92"/>
      <c r="AN29" s="93">
        <f t="shared" si="16"/>
        <v>0</v>
      </c>
      <c r="AP29" s="117">
        <f t="shared" si="8"/>
        <v>0</v>
      </c>
      <c r="AQ29" s="66">
        <f t="shared" si="9"/>
        <v>0</v>
      </c>
      <c r="AR29" s="67">
        <f t="shared" si="14"/>
        <v>0</v>
      </c>
      <c r="AS29" s="66">
        <f t="shared" si="10"/>
        <v>0</v>
      </c>
      <c r="AT29" s="66">
        <f t="shared" si="11"/>
        <v>0</v>
      </c>
      <c r="AU29" s="67">
        <f t="shared" si="15"/>
        <v>0</v>
      </c>
      <c r="AV29" s="118" t="str">
        <f t="shared" si="12"/>
        <v/>
      </c>
      <c r="AX29" s="30" t="s">
        <v>365</v>
      </c>
    </row>
    <row r="30" spans="1:50" x14ac:dyDescent="0.2">
      <c r="A30" s="35">
        <f t="shared" si="17"/>
        <v>13</v>
      </c>
      <c r="B30" s="102" t="str">
        <f>IFERROR(VLOOKUP(G30,'AM19.Param'!$C$64:$D$388,2,FALSE),"")</f>
        <v/>
      </c>
      <c r="C30" s="77"/>
      <c r="D30" s="78"/>
      <c r="E30" s="77"/>
      <c r="F30" s="78"/>
      <c r="G30" s="77"/>
      <c r="H30" s="78"/>
      <c r="I30" s="79" t="str">
        <f t="shared" si="6"/>
        <v/>
      </c>
      <c r="J30" s="80"/>
      <c r="K30" s="80"/>
      <c r="L30" s="77"/>
      <c r="M30" s="77"/>
      <c r="N30" s="77"/>
      <c r="O30" s="77"/>
      <c r="P30" s="274"/>
      <c r="Q30" s="274"/>
      <c r="R30" s="274"/>
      <c r="S30" s="277">
        <f>Q30-R30</f>
        <v>0</v>
      </c>
      <c r="U30" s="32">
        <f t="shared" si="18"/>
        <v>13</v>
      </c>
      <c r="V30" s="85"/>
      <c r="X30" s="91"/>
      <c r="Y30" s="92"/>
      <c r="Z30" s="280">
        <f>SUMIFS('AM19.Capital Instruments'!O$7:O$223,'AM19.Capital Instruments'!$M$7:$M$223,D30)</f>
        <v>0</v>
      </c>
      <c r="AA30" s="92"/>
      <c r="AB30" s="92"/>
      <c r="AC30" s="92"/>
      <c r="AD30" s="93">
        <f t="shared" si="13"/>
        <v>0</v>
      </c>
      <c r="AF30" s="111"/>
      <c r="AH30" s="91"/>
      <c r="AI30" s="92"/>
      <c r="AJ30" s="92"/>
      <c r="AK30" s="92"/>
      <c r="AL30" s="92"/>
      <c r="AM30" s="92"/>
      <c r="AN30" s="93">
        <f t="shared" si="16"/>
        <v>0</v>
      </c>
      <c r="AP30" s="117">
        <f t="shared" si="8"/>
        <v>0</v>
      </c>
      <c r="AQ30" s="66">
        <f t="shared" si="9"/>
        <v>0</v>
      </c>
      <c r="AR30" s="67">
        <f t="shared" si="14"/>
        <v>0</v>
      </c>
      <c r="AS30" s="66">
        <f t="shared" si="10"/>
        <v>0</v>
      </c>
      <c r="AT30" s="66">
        <f t="shared" si="11"/>
        <v>0</v>
      </c>
      <c r="AU30" s="67">
        <f t="shared" si="15"/>
        <v>0</v>
      </c>
      <c r="AV30" s="118" t="str">
        <f t="shared" si="12"/>
        <v/>
      </c>
      <c r="AX30" s="30" t="s">
        <v>365</v>
      </c>
    </row>
    <row r="31" spans="1:50" x14ac:dyDescent="0.2">
      <c r="A31" s="35">
        <f t="shared" si="17"/>
        <v>14</v>
      </c>
      <c r="B31" s="102" t="str">
        <f>IFERROR(VLOOKUP(G31,'AM19.Param'!$C$64:$D$388,2,FALSE),"")</f>
        <v/>
      </c>
      <c r="C31" s="77"/>
      <c r="D31" s="78"/>
      <c r="E31" s="77"/>
      <c r="F31" s="78"/>
      <c r="G31" s="77"/>
      <c r="H31" s="78"/>
      <c r="I31" s="79" t="str">
        <f t="shared" si="6"/>
        <v/>
      </c>
      <c r="J31" s="80"/>
      <c r="K31" s="80"/>
      <c r="L31" s="77"/>
      <c r="M31" s="77"/>
      <c r="N31" s="77"/>
      <c r="O31" s="77"/>
      <c r="P31" s="274"/>
      <c r="Q31" s="274"/>
      <c r="R31" s="274"/>
      <c r="S31" s="277">
        <f>Q31-R31</f>
        <v>0</v>
      </c>
      <c r="U31" s="32">
        <f t="shared" si="18"/>
        <v>14</v>
      </c>
      <c r="V31" s="85"/>
      <c r="X31" s="91"/>
      <c r="Y31" s="92"/>
      <c r="Z31" s="280">
        <f>SUMIFS('AM19.Capital Instruments'!O$7:O$223,'AM19.Capital Instruments'!$M$7:$M$223,D31)</f>
        <v>0</v>
      </c>
      <c r="AA31" s="92"/>
      <c r="AB31" s="92"/>
      <c r="AC31" s="92"/>
      <c r="AD31" s="93">
        <f t="shared" si="13"/>
        <v>0</v>
      </c>
      <c r="AF31" s="111"/>
      <c r="AH31" s="91"/>
      <c r="AI31" s="92"/>
      <c r="AJ31" s="92"/>
      <c r="AK31" s="92"/>
      <c r="AL31" s="92"/>
      <c r="AM31" s="92"/>
      <c r="AN31" s="93">
        <f>AH31-SUM(AI31:AM31)</f>
        <v>0</v>
      </c>
      <c r="AP31" s="117">
        <f t="shared" si="8"/>
        <v>0</v>
      </c>
      <c r="AQ31" s="66">
        <f t="shared" si="9"/>
        <v>0</v>
      </c>
      <c r="AR31" s="67">
        <f t="shared" si="14"/>
        <v>0</v>
      </c>
      <c r="AS31" s="66">
        <f t="shared" si="10"/>
        <v>0</v>
      </c>
      <c r="AT31" s="66">
        <f t="shared" si="11"/>
        <v>0</v>
      </c>
      <c r="AU31" s="67">
        <f t="shared" si="15"/>
        <v>0</v>
      </c>
      <c r="AV31" s="118" t="str">
        <f t="shared" si="12"/>
        <v/>
      </c>
      <c r="AX31" s="30" t="s">
        <v>365</v>
      </c>
    </row>
    <row r="32" spans="1:50" x14ac:dyDescent="0.2">
      <c r="A32" s="35">
        <f t="shared" si="17"/>
        <v>15</v>
      </c>
      <c r="B32" s="102" t="str">
        <f>IFERROR(VLOOKUP(G32,'AM19.Param'!$C$64:$D$388,2,FALSE),"")</f>
        <v/>
      </c>
      <c r="C32" s="77"/>
      <c r="D32" s="78"/>
      <c r="E32" s="77"/>
      <c r="F32" s="78"/>
      <c r="G32" s="77"/>
      <c r="H32" s="78"/>
      <c r="I32" s="79" t="str">
        <f t="shared" si="6"/>
        <v/>
      </c>
      <c r="J32" s="80"/>
      <c r="K32" s="80"/>
      <c r="L32" s="77"/>
      <c r="M32" s="77"/>
      <c r="N32" s="77"/>
      <c r="O32" s="77"/>
      <c r="P32" s="274"/>
      <c r="Q32" s="274"/>
      <c r="R32" s="274"/>
      <c r="S32" s="277">
        <f>Q32-R32</f>
        <v>0</v>
      </c>
      <c r="U32" s="32">
        <f t="shared" si="18"/>
        <v>15</v>
      </c>
      <c r="V32" s="85"/>
      <c r="X32" s="91"/>
      <c r="Y32" s="92"/>
      <c r="Z32" s="280">
        <f>SUMIFS('AM19.Capital Instruments'!O$7:O$223,'AM19.Capital Instruments'!$M$7:$M$223,D32)</f>
        <v>0</v>
      </c>
      <c r="AA32" s="92"/>
      <c r="AB32" s="92"/>
      <c r="AC32" s="92"/>
      <c r="AD32" s="93">
        <f t="shared" si="13"/>
        <v>0</v>
      </c>
      <c r="AF32" s="111"/>
      <c r="AH32" s="91"/>
      <c r="AI32" s="92"/>
      <c r="AJ32" s="92"/>
      <c r="AK32" s="92"/>
      <c r="AL32" s="92"/>
      <c r="AM32" s="92"/>
      <c r="AN32" s="93">
        <f>AH32-SUM(AI32:AM32)</f>
        <v>0</v>
      </c>
      <c r="AP32" s="117">
        <f t="shared" si="8"/>
        <v>0</v>
      </c>
      <c r="AQ32" s="66">
        <f t="shared" si="9"/>
        <v>0</v>
      </c>
      <c r="AR32" s="67">
        <f t="shared" si="14"/>
        <v>0</v>
      </c>
      <c r="AS32" s="66">
        <f t="shared" si="10"/>
        <v>0</v>
      </c>
      <c r="AT32" s="66">
        <f t="shared" si="11"/>
        <v>0</v>
      </c>
      <c r="AU32" s="67">
        <f t="shared" si="15"/>
        <v>0</v>
      </c>
      <c r="AV32" s="118" t="str">
        <f t="shared" si="12"/>
        <v/>
      </c>
      <c r="AX32" s="30" t="s">
        <v>365</v>
      </c>
    </row>
    <row r="33" spans="1:50" x14ac:dyDescent="0.2">
      <c r="A33" s="35">
        <f t="shared" si="17"/>
        <v>16</v>
      </c>
      <c r="B33" s="102" t="str">
        <f>IFERROR(VLOOKUP(G33,'AM19.Param'!$C$64:$D$388,2,FALSE),"")</f>
        <v/>
      </c>
      <c r="C33" s="77"/>
      <c r="D33" s="78"/>
      <c r="E33" s="77"/>
      <c r="F33" s="78"/>
      <c r="G33" s="77"/>
      <c r="H33" s="78"/>
      <c r="I33" s="79" t="str">
        <f t="shared" si="6"/>
        <v/>
      </c>
      <c r="J33" s="80"/>
      <c r="K33" s="80"/>
      <c r="L33" s="77"/>
      <c r="M33" s="77"/>
      <c r="N33" s="77"/>
      <c r="O33" s="77"/>
      <c r="P33" s="274"/>
      <c r="Q33" s="274"/>
      <c r="R33" s="274"/>
      <c r="S33" s="277">
        <f t="shared" ref="S33:S96" si="19">Q33-R33</f>
        <v>0</v>
      </c>
      <c r="U33" s="32">
        <f t="shared" si="18"/>
        <v>16</v>
      </c>
      <c r="V33" s="85"/>
      <c r="X33" s="91"/>
      <c r="Y33" s="92"/>
      <c r="Z33" s="280">
        <f>SUMIFS('AM19.Capital Instruments'!O$7:O$223,'AM19.Capital Instruments'!$M$7:$M$223,D33)</f>
        <v>0</v>
      </c>
      <c r="AA33" s="92"/>
      <c r="AB33" s="92"/>
      <c r="AC33" s="92"/>
      <c r="AD33" s="93">
        <f t="shared" ref="AD33:AD96" si="20">X33-SUM(Y33:AC33)</f>
        <v>0</v>
      </c>
      <c r="AF33" s="111"/>
      <c r="AH33" s="91"/>
      <c r="AI33" s="92"/>
      <c r="AJ33" s="92"/>
      <c r="AK33" s="92"/>
      <c r="AL33" s="92"/>
      <c r="AM33" s="92"/>
      <c r="AN33" s="93">
        <f t="shared" ref="AN33:AN96" si="21">AH33-SUM(AI33:AM33)</f>
        <v>0</v>
      </c>
      <c r="AP33" s="117">
        <f t="shared" si="8"/>
        <v>0</v>
      </c>
      <c r="AQ33" s="66">
        <f t="shared" si="9"/>
        <v>0</v>
      </c>
      <c r="AR33" s="67">
        <f t="shared" ref="AR33:AR96" si="22">AP33-AQ33</f>
        <v>0</v>
      </c>
      <c r="AS33" s="66">
        <f t="shared" si="10"/>
        <v>0</v>
      </c>
      <c r="AT33" s="66">
        <f t="shared" si="11"/>
        <v>0</v>
      </c>
      <c r="AU33" s="67">
        <f t="shared" ref="AU33:AU96" si="23">AS33-AT33</f>
        <v>0</v>
      </c>
      <c r="AV33" s="118" t="str">
        <f t="shared" si="12"/>
        <v/>
      </c>
      <c r="AX33" s="30" t="s">
        <v>365</v>
      </c>
    </row>
    <row r="34" spans="1:50" x14ac:dyDescent="0.2">
      <c r="A34" s="35">
        <f t="shared" si="17"/>
        <v>17</v>
      </c>
      <c r="B34" s="102" t="str">
        <f>IFERROR(VLOOKUP(G34,'AM19.Param'!$C$64:$D$388,2,FALSE),"")</f>
        <v/>
      </c>
      <c r="C34" s="77"/>
      <c r="D34" s="78"/>
      <c r="E34" s="77"/>
      <c r="F34" s="78"/>
      <c r="G34" s="77"/>
      <c r="H34" s="78"/>
      <c r="I34" s="79" t="str">
        <f t="shared" si="6"/>
        <v/>
      </c>
      <c r="J34" s="80"/>
      <c r="K34" s="80"/>
      <c r="L34" s="77"/>
      <c r="M34" s="77"/>
      <c r="N34" s="77"/>
      <c r="O34" s="77"/>
      <c r="P34" s="274"/>
      <c r="Q34" s="274"/>
      <c r="R34" s="274"/>
      <c r="S34" s="277">
        <f t="shared" si="19"/>
        <v>0</v>
      </c>
      <c r="U34" s="32">
        <f t="shared" si="18"/>
        <v>17</v>
      </c>
      <c r="V34" s="85"/>
      <c r="X34" s="91"/>
      <c r="Y34" s="92"/>
      <c r="Z34" s="280">
        <f>SUMIFS('AM19.Capital Instruments'!O$7:O$223,'AM19.Capital Instruments'!$M$7:$M$223,D34)</f>
        <v>0</v>
      </c>
      <c r="AA34" s="92"/>
      <c r="AB34" s="92"/>
      <c r="AC34" s="92"/>
      <c r="AD34" s="93">
        <f t="shared" si="20"/>
        <v>0</v>
      </c>
      <c r="AF34" s="111"/>
      <c r="AH34" s="91"/>
      <c r="AI34" s="92"/>
      <c r="AJ34" s="92"/>
      <c r="AK34" s="92"/>
      <c r="AL34" s="92"/>
      <c r="AM34" s="92"/>
      <c r="AN34" s="93">
        <f t="shared" si="21"/>
        <v>0</v>
      </c>
      <c r="AP34" s="117">
        <f t="shared" si="8"/>
        <v>0</v>
      </c>
      <c r="AQ34" s="66">
        <f t="shared" si="9"/>
        <v>0</v>
      </c>
      <c r="AR34" s="67">
        <f t="shared" si="22"/>
        <v>0</v>
      </c>
      <c r="AS34" s="66">
        <f t="shared" si="10"/>
        <v>0</v>
      </c>
      <c r="AT34" s="66">
        <f t="shared" si="11"/>
        <v>0</v>
      </c>
      <c r="AU34" s="67">
        <f t="shared" si="23"/>
        <v>0</v>
      </c>
      <c r="AV34" s="118" t="str">
        <f t="shared" si="12"/>
        <v/>
      </c>
      <c r="AX34" s="30" t="s">
        <v>365</v>
      </c>
    </row>
    <row r="35" spans="1:50" x14ac:dyDescent="0.2">
      <c r="A35" s="35">
        <f t="shared" si="17"/>
        <v>18</v>
      </c>
      <c r="B35" s="102" t="str">
        <f>IFERROR(VLOOKUP(G35,'AM19.Param'!$C$64:$D$388,2,FALSE),"")</f>
        <v/>
      </c>
      <c r="C35" s="77"/>
      <c r="D35" s="78"/>
      <c r="E35" s="77"/>
      <c r="F35" s="78"/>
      <c r="G35" s="77"/>
      <c r="H35" s="78"/>
      <c r="I35" s="79" t="str">
        <f t="shared" si="6"/>
        <v/>
      </c>
      <c r="J35" s="80"/>
      <c r="K35" s="80"/>
      <c r="L35" s="77"/>
      <c r="M35" s="77"/>
      <c r="N35" s="77"/>
      <c r="O35" s="77"/>
      <c r="P35" s="274"/>
      <c r="Q35" s="274"/>
      <c r="R35" s="274"/>
      <c r="S35" s="277">
        <f t="shared" si="19"/>
        <v>0</v>
      </c>
      <c r="U35" s="32">
        <f t="shared" si="18"/>
        <v>18</v>
      </c>
      <c r="V35" s="85"/>
      <c r="X35" s="91"/>
      <c r="Y35" s="92"/>
      <c r="Z35" s="280">
        <f>SUMIFS('AM19.Capital Instruments'!O$7:O$223,'AM19.Capital Instruments'!$M$7:$M$223,D35)</f>
        <v>0</v>
      </c>
      <c r="AA35" s="92"/>
      <c r="AB35" s="92"/>
      <c r="AC35" s="92"/>
      <c r="AD35" s="93">
        <f t="shared" si="20"/>
        <v>0</v>
      </c>
      <c r="AF35" s="111"/>
      <c r="AH35" s="91"/>
      <c r="AI35" s="92"/>
      <c r="AJ35" s="92"/>
      <c r="AK35" s="92"/>
      <c r="AL35" s="92"/>
      <c r="AM35" s="92"/>
      <c r="AN35" s="93">
        <f t="shared" si="21"/>
        <v>0</v>
      </c>
      <c r="AP35" s="117">
        <f t="shared" si="8"/>
        <v>0</v>
      </c>
      <c r="AQ35" s="66">
        <f t="shared" si="9"/>
        <v>0</v>
      </c>
      <c r="AR35" s="67">
        <f t="shared" si="22"/>
        <v>0</v>
      </c>
      <c r="AS35" s="66">
        <f t="shared" si="10"/>
        <v>0</v>
      </c>
      <c r="AT35" s="66">
        <f t="shared" si="11"/>
        <v>0</v>
      </c>
      <c r="AU35" s="67">
        <f t="shared" si="23"/>
        <v>0</v>
      </c>
      <c r="AV35" s="118" t="str">
        <f t="shared" si="12"/>
        <v/>
      </c>
      <c r="AX35" s="30" t="s">
        <v>365</v>
      </c>
    </row>
    <row r="36" spans="1:50" x14ac:dyDescent="0.2">
      <c r="A36" s="35">
        <f t="shared" si="17"/>
        <v>19</v>
      </c>
      <c r="B36" s="102" t="str">
        <f>IFERROR(VLOOKUP(G36,'AM19.Param'!$C$64:$D$388,2,FALSE),"")</f>
        <v/>
      </c>
      <c r="C36" s="77"/>
      <c r="D36" s="78"/>
      <c r="E36" s="77"/>
      <c r="F36" s="78"/>
      <c r="G36" s="77"/>
      <c r="H36" s="78"/>
      <c r="I36" s="79" t="str">
        <f t="shared" si="6"/>
        <v/>
      </c>
      <c r="J36" s="80"/>
      <c r="K36" s="80"/>
      <c r="L36" s="77"/>
      <c r="M36" s="77"/>
      <c r="N36" s="77"/>
      <c r="O36" s="77"/>
      <c r="P36" s="274"/>
      <c r="Q36" s="274"/>
      <c r="R36" s="274"/>
      <c r="S36" s="277">
        <f t="shared" si="19"/>
        <v>0</v>
      </c>
      <c r="U36" s="32">
        <f t="shared" si="18"/>
        <v>19</v>
      </c>
      <c r="V36" s="85"/>
      <c r="X36" s="91"/>
      <c r="Y36" s="92"/>
      <c r="Z36" s="280">
        <f>SUMIFS('AM19.Capital Instruments'!O$7:O$223,'AM19.Capital Instruments'!$M$7:$M$223,D36)</f>
        <v>0</v>
      </c>
      <c r="AA36" s="92"/>
      <c r="AB36" s="92"/>
      <c r="AC36" s="92"/>
      <c r="AD36" s="93">
        <f t="shared" si="20"/>
        <v>0</v>
      </c>
      <c r="AF36" s="111"/>
      <c r="AH36" s="91"/>
      <c r="AI36" s="92"/>
      <c r="AJ36" s="92"/>
      <c r="AK36" s="92"/>
      <c r="AL36" s="92"/>
      <c r="AM36" s="92"/>
      <c r="AN36" s="93">
        <f t="shared" si="21"/>
        <v>0</v>
      </c>
      <c r="AP36" s="117">
        <f t="shared" si="8"/>
        <v>0</v>
      </c>
      <c r="AQ36" s="66">
        <f t="shared" si="9"/>
        <v>0</v>
      </c>
      <c r="AR36" s="67">
        <f t="shared" si="22"/>
        <v>0</v>
      </c>
      <c r="AS36" s="66">
        <f t="shared" si="10"/>
        <v>0</v>
      </c>
      <c r="AT36" s="66">
        <f t="shared" si="11"/>
        <v>0</v>
      </c>
      <c r="AU36" s="67">
        <f t="shared" si="23"/>
        <v>0</v>
      </c>
      <c r="AV36" s="118" t="str">
        <f t="shared" si="12"/>
        <v/>
      </c>
      <c r="AX36" s="30" t="s">
        <v>365</v>
      </c>
    </row>
    <row r="37" spans="1:50" x14ac:dyDescent="0.2">
      <c r="A37" s="35">
        <f t="shared" si="17"/>
        <v>20</v>
      </c>
      <c r="B37" s="102" t="str">
        <f>IFERROR(VLOOKUP(G37,'AM19.Param'!$C$64:$D$388,2,FALSE),"")</f>
        <v/>
      </c>
      <c r="C37" s="77"/>
      <c r="D37" s="78"/>
      <c r="E37" s="77"/>
      <c r="F37" s="78"/>
      <c r="G37" s="77"/>
      <c r="H37" s="78"/>
      <c r="I37" s="79" t="str">
        <f t="shared" si="6"/>
        <v/>
      </c>
      <c r="J37" s="80"/>
      <c r="K37" s="80"/>
      <c r="L37" s="77"/>
      <c r="M37" s="77"/>
      <c r="N37" s="77"/>
      <c r="O37" s="77"/>
      <c r="P37" s="274"/>
      <c r="Q37" s="274"/>
      <c r="R37" s="274"/>
      <c r="S37" s="277">
        <f t="shared" si="19"/>
        <v>0</v>
      </c>
      <c r="U37" s="32">
        <f t="shared" si="18"/>
        <v>20</v>
      </c>
      <c r="V37" s="85"/>
      <c r="X37" s="91"/>
      <c r="Y37" s="92"/>
      <c r="Z37" s="280">
        <f>SUMIFS('AM19.Capital Instruments'!O$7:O$223,'AM19.Capital Instruments'!$M$7:$M$223,D37)</f>
        <v>0</v>
      </c>
      <c r="AA37" s="92"/>
      <c r="AB37" s="92"/>
      <c r="AC37" s="92"/>
      <c r="AD37" s="93">
        <f t="shared" si="20"/>
        <v>0</v>
      </c>
      <c r="AF37" s="111"/>
      <c r="AH37" s="91"/>
      <c r="AI37" s="92"/>
      <c r="AJ37" s="92"/>
      <c r="AK37" s="92"/>
      <c r="AL37" s="92"/>
      <c r="AM37" s="92"/>
      <c r="AN37" s="93">
        <f t="shared" si="21"/>
        <v>0</v>
      </c>
      <c r="AP37" s="117">
        <f t="shared" si="8"/>
        <v>0</v>
      </c>
      <c r="AQ37" s="66">
        <f t="shared" si="9"/>
        <v>0</v>
      </c>
      <c r="AR37" s="67">
        <f t="shared" si="22"/>
        <v>0</v>
      </c>
      <c r="AS37" s="66">
        <f t="shared" si="10"/>
        <v>0</v>
      </c>
      <c r="AT37" s="66">
        <f t="shared" si="11"/>
        <v>0</v>
      </c>
      <c r="AU37" s="67">
        <f t="shared" si="23"/>
        <v>0</v>
      </c>
      <c r="AV37" s="118" t="str">
        <f t="shared" si="12"/>
        <v/>
      </c>
      <c r="AX37" s="30" t="s">
        <v>365</v>
      </c>
    </row>
    <row r="38" spans="1:50" x14ac:dyDescent="0.2">
      <c r="A38" s="35">
        <f t="shared" si="17"/>
        <v>21</v>
      </c>
      <c r="B38" s="102" t="str">
        <f>IFERROR(VLOOKUP(G38,'AM19.Param'!$C$64:$D$388,2,FALSE),"")</f>
        <v/>
      </c>
      <c r="C38" s="77"/>
      <c r="D38" s="78"/>
      <c r="E38" s="77"/>
      <c r="F38" s="78"/>
      <c r="G38" s="77"/>
      <c r="H38" s="78"/>
      <c r="I38" s="79" t="str">
        <f t="shared" si="6"/>
        <v/>
      </c>
      <c r="J38" s="80"/>
      <c r="K38" s="80"/>
      <c r="L38" s="77"/>
      <c r="M38" s="77"/>
      <c r="N38" s="77"/>
      <c r="O38" s="77"/>
      <c r="P38" s="274"/>
      <c r="Q38" s="274"/>
      <c r="R38" s="274"/>
      <c r="S38" s="277">
        <f t="shared" si="19"/>
        <v>0</v>
      </c>
      <c r="U38" s="32">
        <f t="shared" si="18"/>
        <v>21</v>
      </c>
      <c r="V38" s="85"/>
      <c r="X38" s="91"/>
      <c r="Y38" s="92"/>
      <c r="Z38" s="280">
        <f>SUMIFS('AM19.Capital Instruments'!O$7:O$223,'AM19.Capital Instruments'!$M$7:$M$223,D38)</f>
        <v>0</v>
      </c>
      <c r="AA38" s="92"/>
      <c r="AB38" s="92"/>
      <c r="AC38" s="92"/>
      <c r="AD38" s="93">
        <f t="shared" si="20"/>
        <v>0</v>
      </c>
      <c r="AF38" s="111"/>
      <c r="AH38" s="91"/>
      <c r="AI38" s="92"/>
      <c r="AJ38" s="92"/>
      <c r="AK38" s="92"/>
      <c r="AL38" s="92"/>
      <c r="AM38" s="92"/>
      <c r="AN38" s="93">
        <f t="shared" si="21"/>
        <v>0</v>
      </c>
      <c r="AP38" s="117">
        <f t="shared" si="8"/>
        <v>0</v>
      </c>
      <c r="AQ38" s="66">
        <f t="shared" si="9"/>
        <v>0</v>
      </c>
      <c r="AR38" s="67">
        <f t="shared" si="22"/>
        <v>0</v>
      </c>
      <c r="AS38" s="66">
        <f t="shared" si="10"/>
        <v>0</v>
      </c>
      <c r="AT38" s="66">
        <f t="shared" si="11"/>
        <v>0</v>
      </c>
      <c r="AU38" s="67">
        <f t="shared" si="23"/>
        <v>0</v>
      </c>
      <c r="AV38" s="118" t="str">
        <f t="shared" si="12"/>
        <v/>
      </c>
      <c r="AX38" s="30" t="s">
        <v>365</v>
      </c>
    </row>
    <row r="39" spans="1:50" x14ac:dyDescent="0.2">
      <c r="A39" s="35">
        <f t="shared" si="17"/>
        <v>22</v>
      </c>
      <c r="B39" s="102" t="str">
        <f>IFERROR(VLOOKUP(G39,'AM19.Param'!$C$64:$D$388,2,FALSE),"")</f>
        <v/>
      </c>
      <c r="C39" s="77"/>
      <c r="D39" s="78"/>
      <c r="E39" s="77"/>
      <c r="F39" s="78"/>
      <c r="G39" s="77"/>
      <c r="H39" s="78"/>
      <c r="I39" s="79" t="str">
        <f t="shared" si="6"/>
        <v/>
      </c>
      <c r="J39" s="80"/>
      <c r="K39" s="80"/>
      <c r="L39" s="77"/>
      <c r="M39" s="77"/>
      <c r="N39" s="77"/>
      <c r="O39" s="77"/>
      <c r="P39" s="274"/>
      <c r="Q39" s="274"/>
      <c r="R39" s="274"/>
      <c r="S39" s="277">
        <f t="shared" si="19"/>
        <v>0</v>
      </c>
      <c r="U39" s="32">
        <f t="shared" si="18"/>
        <v>22</v>
      </c>
      <c r="V39" s="85"/>
      <c r="X39" s="91"/>
      <c r="Y39" s="92"/>
      <c r="Z39" s="280">
        <f>SUMIFS('AM19.Capital Instruments'!O$7:O$223,'AM19.Capital Instruments'!$M$7:$M$223,D39)</f>
        <v>0</v>
      </c>
      <c r="AA39" s="92"/>
      <c r="AB39" s="92"/>
      <c r="AC39" s="92"/>
      <c r="AD39" s="93">
        <f t="shared" si="20"/>
        <v>0</v>
      </c>
      <c r="AF39" s="111"/>
      <c r="AH39" s="91"/>
      <c r="AI39" s="92"/>
      <c r="AJ39" s="92"/>
      <c r="AK39" s="92"/>
      <c r="AL39" s="92"/>
      <c r="AM39" s="92"/>
      <c r="AN39" s="93">
        <f t="shared" si="21"/>
        <v>0</v>
      </c>
      <c r="AP39" s="117">
        <f t="shared" si="8"/>
        <v>0</v>
      </c>
      <c r="AQ39" s="66">
        <f t="shared" si="9"/>
        <v>0</v>
      </c>
      <c r="AR39" s="67">
        <f t="shared" si="22"/>
        <v>0</v>
      </c>
      <c r="AS39" s="66">
        <f t="shared" si="10"/>
        <v>0</v>
      </c>
      <c r="AT39" s="66">
        <f t="shared" si="11"/>
        <v>0</v>
      </c>
      <c r="AU39" s="67">
        <f t="shared" si="23"/>
        <v>0</v>
      </c>
      <c r="AV39" s="118" t="str">
        <f t="shared" si="12"/>
        <v/>
      </c>
      <c r="AX39" s="30" t="s">
        <v>365</v>
      </c>
    </row>
    <row r="40" spans="1:50" x14ac:dyDescent="0.2">
      <c r="A40" s="35">
        <f t="shared" si="17"/>
        <v>23</v>
      </c>
      <c r="B40" s="102" t="str">
        <f>IFERROR(VLOOKUP(G40,'AM19.Param'!$C$64:$D$388,2,FALSE),"")</f>
        <v/>
      </c>
      <c r="C40" s="77"/>
      <c r="D40" s="78"/>
      <c r="E40" s="77"/>
      <c r="F40" s="78"/>
      <c r="G40" s="77"/>
      <c r="H40" s="78"/>
      <c r="I40" s="79" t="str">
        <f t="shared" si="6"/>
        <v/>
      </c>
      <c r="J40" s="80"/>
      <c r="K40" s="80"/>
      <c r="L40" s="77"/>
      <c r="M40" s="77"/>
      <c r="N40" s="77"/>
      <c r="O40" s="77"/>
      <c r="P40" s="274"/>
      <c r="Q40" s="274"/>
      <c r="R40" s="274"/>
      <c r="S40" s="277">
        <f t="shared" si="19"/>
        <v>0</v>
      </c>
      <c r="U40" s="32">
        <f t="shared" si="18"/>
        <v>23</v>
      </c>
      <c r="V40" s="85"/>
      <c r="X40" s="91"/>
      <c r="Y40" s="92"/>
      <c r="Z40" s="280">
        <f>SUMIFS('AM19.Capital Instruments'!O$7:O$223,'AM19.Capital Instruments'!$M$7:$M$223,D40)</f>
        <v>0</v>
      </c>
      <c r="AA40" s="92"/>
      <c r="AB40" s="92"/>
      <c r="AC40" s="92"/>
      <c r="AD40" s="93">
        <f t="shared" si="20"/>
        <v>0</v>
      </c>
      <c r="AF40" s="111"/>
      <c r="AH40" s="91"/>
      <c r="AI40" s="92"/>
      <c r="AJ40" s="92"/>
      <c r="AK40" s="92"/>
      <c r="AL40" s="92"/>
      <c r="AM40" s="92"/>
      <c r="AN40" s="93">
        <f t="shared" si="21"/>
        <v>0</v>
      </c>
      <c r="AP40" s="117">
        <f t="shared" si="8"/>
        <v>0</v>
      </c>
      <c r="AQ40" s="66">
        <f t="shared" si="9"/>
        <v>0</v>
      </c>
      <c r="AR40" s="67">
        <f t="shared" si="22"/>
        <v>0</v>
      </c>
      <c r="AS40" s="66">
        <f t="shared" si="10"/>
        <v>0</v>
      </c>
      <c r="AT40" s="66">
        <f t="shared" si="11"/>
        <v>0</v>
      </c>
      <c r="AU40" s="67">
        <f t="shared" si="23"/>
        <v>0</v>
      </c>
      <c r="AV40" s="118" t="str">
        <f t="shared" si="12"/>
        <v/>
      </c>
      <c r="AX40" s="30" t="s">
        <v>365</v>
      </c>
    </row>
    <row r="41" spans="1:50" x14ac:dyDescent="0.2">
      <c r="A41" s="35">
        <f t="shared" si="17"/>
        <v>24</v>
      </c>
      <c r="B41" s="102" t="str">
        <f>IFERROR(VLOOKUP(G41,'AM19.Param'!$C$64:$D$388,2,FALSE),"")</f>
        <v/>
      </c>
      <c r="C41" s="77"/>
      <c r="D41" s="78"/>
      <c r="E41" s="77"/>
      <c r="F41" s="78"/>
      <c r="G41" s="77"/>
      <c r="H41" s="78"/>
      <c r="I41" s="79" t="str">
        <f t="shared" si="6"/>
        <v/>
      </c>
      <c r="J41" s="80"/>
      <c r="K41" s="80"/>
      <c r="L41" s="77"/>
      <c r="M41" s="77"/>
      <c r="N41" s="77"/>
      <c r="O41" s="77"/>
      <c r="P41" s="274"/>
      <c r="Q41" s="274"/>
      <c r="R41" s="274"/>
      <c r="S41" s="277">
        <f t="shared" si="19"/>
        <v>0</v>
      </c>
      <c r="U41" s="32">
        <f t="shared" si="18"/>
        <v>24</v>
      </c>
      <c r="V41" s="85"/>
      <c r="X41" s="91"/>
      <c r="Y41" s="92"/>
      <c r="Z41" s="280">
        <f>SUMIFS('AM19.Capital Instruments'!O$7:O$223,'AM19.Capital Instruments'!$M$7:$M$223,D41)</f>
        <v>0</v>
      </c>
      <c r="AA41" s="92"/>
      <c r="AB41" s="92"/>
      <c r="AC41" s="92"/>
      <c r="AD41" s="93">
        <f t="shared" si="20"/>
        <v>0</v>
      </c>
      <c r="AF41" s="111"/>
      <c r="AH41" s="91"/>
      <c r="AI41" s="92"/>
      <c r="AJ41" s="92"/>
      <c r="AK41" s="92"/>
      <c r="AL41" s="92"/>
      <c r="AM41" s="92"/>
      <c r="AN41" s="93">
        <f t="shared" si="21"/>
        <v>0</v>
      </c>
      <c r="AP41" s="117">
        <f t="shared" si="8"/>
        <v>0</v>
      </c>
      <c r="AQ41" s="66">
        <f t="shared" si="9"/>
        <v>0</v>
      </c>
      <c r="AR41" s="67">
        <f t="shared" si="22"/>
        <v>0</v>
      </c>
      <c r="AS41" s="66">
        <f t="shared" si="10"/>
        <v>0</v>
      </c>
      <c r="AT41" s="66">
        <f t="shared" si="11"/>
        <v>0</v>
      </c>
      <c r="AU41" s="67">
        <f t="shared" si="23"/>
        <v>0</v>
      </c>
      <c r="AV41" s="118" t="str">
        <f t="shared" si="12"/>
        <v/>
      </c>
      <c r="AX41" s="30" t="s">
        <v>365</v>
      </c>
    </row>
    <row r="42" spans="1:50" x14ac:dyDescent="0.2">
      <c r="A42" s="35">
        <f t="shared" si="17"/>
        <v>25</v>
      </c>
      <c r="B42" s="102" t="str">
        <f>IFERROR(VLOOKUP(G42,'AM19.Param'!$C$64:$D$388,2,FALSE),"")</f>
        <v/>
      </c>
      <c r="C42" s="77"/>
      <c r="D42" s="78"/>
      <c r="E42" s="77"/>
      <c r="F42" s="78"/>
      <c r="G42" s="77"/>
      <c r="H42" s="78"/>
      <c r="I42" s="79" t="str">
        <f t="shared" si="6"/>
        <v/>
      </c>
      <c r="J42" s="80"/>
      <c r="K42" s="80"/>
      <c r="L42" s="77"/>
      <c r="M42" s="77"/>
      <c r="N42" s="77"/>
      <c r="O42" s="77"/>
      <c r="P42" s="274"/>
      <c r="Q42" s="274"/>
      <c r="R42" s="274"/>
      <c r="S42" s="277">
        <f t="shared" si="19"/>
        <v>0</v>
      </c>
      <c r="U42" s="32">
        <f t="shared" si="18"/>
        <v>25</v>
      </c>
      <c r="V42" s="85"/>
      <c r="X42" s="91"/>
      <c r="Y42" s="92"/>
      <c r="Z42" s="280">
        <f>SUMIFS('AM19.Capital Instruments'!O$7:O$223,'AM19.Capital Instruments'!$M$7:$M$223,D42)</f>
        <v>0</v>
      </c>
      <c r="AA42" s="92"/>
      <c r="AB42" s="92"/>
      <c r="AC42" s="92"/>
      <c r="AD42" s="93">
        <f t="shared" si="20"/>
        <v>0</v>
      </c>
      <c r="AF42" s="111"/>
      <c r="AH42" s="91"/>
      <c r="AI42" s="92"/>
      <c r="AJ42" s="92"/>
      <c r="AK42" s="92"/>
      <c r="AL42" s="92"/>
      <c r="AM42" s="92"/>
      <c r="AN42" s="93">
        <f t="shared" si="21"/>
        <v>0</v>
      </c>
      <c r="AP42" s="117">
        <f t="shared" si="8"/>
        <v>0</v>
      </c>
      <c r="AQ42" s="66">
        <f t="shared" si="9"/>
        <v>0</v>
      </c>
      <c r="AR42" s="67">
        <f t="shared" si="22"/>
        <v>0</v>
      </c>
      <c r="AS42" s="66">
        <f t="shared" si="10"/>
        <v>0</v>
      </c>
      <c r="AT42" s="66">
        <f t="shared" si="11"/>
        <v>0</v>
      </c>
      <c r="AU42" s="67">
        <f t="shared" si="23"/>
        <v>0</v>
      </c>
      <c r="AV42" s="118" t="str">
        <f t="shared" si="12"/>
        <v/>
      </c>
      <c r="AX42" s="30" t="s">
        <v>365</v>
      </c>
    </row>
    <row r="43" spans="1:50" x14ac:dyDescent="0.2">
      <c r="A43" s="35">
        <f t="shared" si="17"/>
        <v>26</v>
      </c>
      <c r="B43" s="102" t="str">
        <f>IFERROR(VLOOKUP(G43,'AM19.Param'!$C$64:$D$388,2,FALSE),"")</f>
        <v/>
      </c>
      <c r="C43" s="77"/>
      <c r="D43" s="78"/>
      <c r="E43" s="77"/>
      <c r="F43" s="78"/>
      <c r="G43" s="77"/>
      <c r="H43" s="78"/>
      <c r="I43" s="79" t="str">
        <f t="shared" si="6"/>
        <v/>
      </c>
      <c r="J43" s="80"/>
      <c r="K43" s="80"/>
      <c r="L43" s="77"/>
      <c r="M43" s="77"/>
      <c r="N43" s="77"/>
      <c r="O43" s="77"/>
      <c r="P43" s="274"/>
      <c r="Q43" s="274"/>
      <c r="R43" s="274"/>
      <c r="S43" s="277">
        <f t="shared" si="19"/>
        <v>0</v>
      </c>
      <c r="U43" s="32">
        <f t="shared" si="18"/>
        <v>26</v>
      </c>
      <c r="V43" s="85"/>
      <c r="X43" s="91"/>
      <c r="Y43" s="92"/>
      <c r="Z43" s="280">
        <f>SUMIFS('AM19.Capital Instruments'!O$7:O$223,'AM19.Capital Instruments'!$M$7:$M$223,D43)</f>
        <v>0</v>
      </c>
      <c r="AA43" s="92"/>
      <c r="AB43" s="92"/>
      <c r="AC43" s="92"/>
      <c r="AD43" s="93">
        <f t="shared" si="20"/>
        <v>0</v>
      </c>
      <c r="AF43" s="111"/>
      <c r="AH43" s="91"/>
      <c r="AI43" s="92"/>
      <c r="AJ43" s="92"/>
      <c r="AK43" s="92"/>
      <c r="AL43" s="92"/>
      <c r="AM43" s="92"/>
      <c r="AN43" s="93">
        <f t="shared" si="21"/>
        <v>0</v>
      </c>
      <c r="AP43" s="117">
        <f t="shared" si="8"/>
        <v>0</v>
      </c>
      <c r="AQ43" s="66">
        <f t="shared" si="9"/>
        <v>0</v>
      </c>
      <c r="AR43" s="67">
        <f t="shared" si="22"/>
        <v>0</v>
      </c>
      <c r="AS43" s="66">
        <f t="shared" si="10"/>
        <v>0</v>
      </c>
      <c r="AT43" s="66">
        <f t="shared" si="11"/>
        <v>0</v>
      </c>
      <c r="AU43" s="67">
        <f t="shared" si="23"/>
        <v>0</v>
      </c>
      <c r="AV43" s="118" t="str">
        <f t="shared" si="12"/>
        <v/>
      </c>
      <c r="AX43" s="30" t="s">
        <v>365</v>
      </c>
    </row>
    <row r="44" spans="1:50" x14ac:dyDescent="0.2">
      <c r="A44" s="35">
        <f t="shared" si="17"/>
        <v>27</v>
      </c>
      <c r="B44" s="102" t="str">
        <f>IFERROR(VLOOKUP(G44,'AM19.Param'!$C$64:$D$388,2,FALSE),"")</f>
        <v/>
      </c>
      <c r="C44" s="77"/>
      <c r="D44" s="78"/>
      <c r="E44" s="77"/>
      <c r="F44" s="78"/>
      <c r="G44" s="77"/>
      <c r="H44" s="78"/>
      <c r="I44" s="79" t="str">
        <f t="shared" si="6"/>
        <v/>
      </c>
      <c r="J44" s="80"/>
      <c r="K44" s="80"/>
      <c r="L44" s="77"/>
      <c r="M44" s="77"/>
      <c r="N44" s="77"/>
      <c r="O44" s="77"/>
      <c r="P44" s="274"/>
      <c r="Q44" s="274"/>
      <c r="R44" s="274"/>
      <c r="S44" s="277">
        <f t="shared" si="19"/>
        <v>0</v>
      </c>
      <c r="U44" s="32">
        <f t="shared" si="18"/>
        <v>27</v>
      </c>
      <c r="V44" s="85"/>
      <c r="X44" s="91"/>
      <c r="Y44" s="92"/>
      <c r="Z44" s="280">
        <f>SUMIFS('AM19.Capital Instruments'!O$7:O$223,'AM19.Capital Instruments'!$M$7:$M$223,D44)</f>
        <v>0</v>
      </c>
      <c r="AA44" s="92"/>
      <c r="AB44" s="92"/>
      <c r="AC44" s="92"/>
      <c r="AD44" s="93">
        <f t="shared" si="20"/>
        <v>0</v>
      </c>
      <c r="AF44" s="111"/>
      <c r="AH44" s="91"/>
      <c r="AI44" s="92"/>
      <c r="AJ44" s="92"/>
      <c r="AK44" s="92"/>
      <c r="AL44" s="92"/>
      <c r="AM44" s="92"/>
      <c r="AN44" s="93">
        <f t="shared" si="21"/>
        <v>0</v>
      </c>
      <c r="AP44" s="117">
        <f t="shared" si="8"/>
        <v>0</v>
      </c>
      <c r="AQ44" s="66">
        <f t="shared" si="9"/>
        <v>0</v>
      </c>
      <c r="AR44" s="67">
        <f t="shared" si="22"/>
        <v>0</v>
      </c>
      <c r="AS44" s="66">
        <f t="shared" si="10"/>
        <v>0</v>
      </c>
      <c r="AT44" s="66">
        <f t="shared" si="11"/>
        <v>0</v>
      </c>
      <c r="AU44" s="67">
        <f t="shared" si="23"/>
        <v>0</v>
      </c>
      <c r="AV44" s="118" t="str">
        <f t="shared" si="12"/>
        <v/>
      </c>
      <c r="AX44" s="30" t="s">
        <v>365</v>
      </c>
    </row>
    <row r="45" spans="1:50" x14ac:dyDescent="0.2">
      <c r="A45" s="35">
        <f t="shared" si="17"/>
        <v>28</v>
      </c>
      <c r="B45" s="102" t="str">
        <f>IFERROR(VLOOKUP(G45,'AM19.Param'!$C$64:$D$388,2,FALSE),"")</f>
        <v/>
      </c>
      <c r="C45" s="77"/>
      <c r="D45" s="78"/>
      <c r="E45" s="77"/>
      <c r="F45" s="78"/>
      <c r="G45" s="77"/>
      <c r="H45" s="78"/>
      <c r="I45" s="79" t="str">
        <f t="shared" si="6"/>
        <v/>
      </c>
      <c r="J45" s="80"/>
      <c r="K45" s="80"/>
      <c r="L45" s="77"/>
      <c r="M45" s="77"/>
      <c r="N45" s="77"/>
      <c r="O45" s="77"/>
      <c r="P45" s="274"/>
      <c r="Q45" s="274"/>
      <c r="R45" s="274"/>
      <c r="S45" s="277">
        <f t="shared" si="19"/>
        <v>0</v>
      </c>
      <c r="U45" s="32">
        <f t="shared" si="18"/>
        <v>28</v>
      </c>
      <c r="V45" s="85"/>
      <c r="X45" s="91"/>
      <c r="Y45" s="92"/>
      <c r="Z45" s="280">
        <f>SUMIFS('AM19.Capital Instruments'!O$7:O$223,'AM19.Capital Instruments'!$M$7:$M$223,D45)</f>
        <v>0</v>
      </c>
      <c r="AA45" s="92"/>
      <c r="AB45" s="92"/>
      <c r="AC45" s="92"/>
      <c r="AD45" s="93">
        <f t="shared" si="20"/>
        <v>0</v>
      </c>
      <c r="AF45" s="111"/>
      <c r="AH45" s="91"/>
      <c r="AI45" s="92"/>
      <c r="AJ45" s="92"/>
      <c r="AK45" s="92"/>
      <c r="AL45" s="92"/>
      <c r="AM45" s="92"/>
      <c r="AN45" s="93">
        <f t="shared" si="21"/>
        <v>0</v>
      </c>
      <c r="AP45" s="117">
        <f t="shared" si="8"/>
        <v>0</v>
      </c>
      <c r="AQ45" s="66">
        <f t="shared" si="9"/>
        <v>0</v>
      </c>
      <c r="AR45" s="67">
        <f t="shared" si="22"/>
        <v>0</v>
      </c>
      <c r="AS45" s="66">
        <f t="shared" si="10"/>
        <v>0</v>
      </c>
      <c r="AT45" s="66">
        <f t="shared" si="11"/>
        <v>0</v>
      </c>
      <c r="AU45" s="67">
        <f t="shared" si="23"/>
        <v>0</v>
      </c>
      <c r="AV45" s="118" t="str">
        <f t="shared" si="12"/>
        <v/>
      </c>
      <c r="AX45" s="30" t="s">
        <v>365</v>
      </c>
    </row>
    <row r="46" spans="1:50" x14ac:dyDescent="0.2">
      <c r="A46" s="35">
        <f t="shared" si="17"/>
        <v>29</v>
      </c>
      <c r="B46" s="102" t="str">
        <f>IFERROR(VLOOKUP(G46,'AM19.Param'!$C$64:$D$388,2,FALSE),"")</f>
        <v/>
      </c>
      <c r="C46" s="77"/>
      <c r="D46" s="78"/>
      <c r="E46" s="77"/>
      <c r="F46" s="78"/>
      <c r="G46" s="77"/>
      <c r="H46" s="78"/>
      <c r="I46" s="79" t="str">
        <f t="shared" si="6"/>
        <v/>
      </c>
      <c r="J46" s="80"/>
      <c r="K46" s="80"/>
      <c r="L46" s="77"/>
      <c r="M46" s="77"/>
      <c r="N46" s="77"/>
      <c r="O46" s="77"/>
      <c r="P46" s="274"/>
      <c r="Q46" s="274"/>
      <c r="R46" s="274"/>
      <c r="S46" s="277">
        <f t="shared" si="19"/>
        <v>0</v>
      </c>
      <c r="U46" s="32">
        <f t="shared" si="18"/>
        <v>29</v>
      </c>
      <c r="V46" s="85"/>
      <c r="X46" s="91"/>
      <c r="Y46" s="92"/>
      <c r="Z46" s="280">
        <f>SUMIFS('AM19.Capital Instruments'!O$7:O$223,'AM19.Capital Instruments'!$M$7:$M$223,D46)</f>
        <v>0</v>
      </c>
      <c r="AA46" s="92"/>
      <c r="AB46" s="92"/>
      <c r="AC46" s="92"/>
      <c r="AD46" s="93">
        <f t="shared" si="20"/>
        <v>0</v>
      </c>
      <c r="AF46" s="111"/>
      <c r="AH46" s="91"/>
      <c r="AI46" s="92"/>
      <c r="AJ46" s="92"/>
      <c r="AK46" s="92"/>
      <c r="AL46" s="92"/>
      <c r="AM46" s="92"/>
      <c r="AN46" s="93">
        <f t="shared" si="21"/>
        <v>0</v>
      </c>
      <c r="AP46" s="117">
        <f t="shared" si="8"/>
        <v>0</v>
      </c>
      <c r="AQ46" s="66">
        <f t="shared" si="9"/>
        <v>0</v>
      </c>
      <c r="AR46" s="67">
        <f t="shared" si="22"/>
        <v>0</v>
      </c>
      <c r="AS46" s="66">
        <f t="shared" si="10"/>
        <v>0</v>
      </c>
      <c r="AT46" s="66">
        <f t="shared" si="11"/>
        <v>0</v>
      </c>
      <c r="AU46" s="67">
        <f t="shared" si="23"/>
        <v>0</v>
      </c>
      <c r="AV46" s="118" t="str">
        <f t="shared" si="12"/>
        <v/>
      </c>
      <c r="AX46" s="30" t="s">
        <v>365</v>
      </c>
    </row>
    <row r="47" spans="1:50" x14ac:dyDescent="0.2">
      <c r="A47" s="35">
        <f t="shared" si="17"/>
        <v>30</v>
      </c>
      <c r="B47" s="102" t="str">
        <f>IFERROR(VLOOKUP(G47,'AM19.Param'!$C$64:$D$388,2,FALSE),"")</f>
        <v/>
      </c>
      <c r="C47" s="77"/>
      <c r="D47" s="78"/>
      <c r="E47" s="77"/>
      <c r="F47" s="78"/>
      <c r="G47" s="77"/>
      <c r="H47" s="78"/>
      <c r="I47" s="79" t="str">
        <f t="shared" si="6"/>
        <v/>
      </c>
      <c r="J47" s="80"/>
      <c r="K47" s="80"/>
      <c r="L47" s="77"/>
      <c r="M47" s="77"/>
      <c r="N47" s="77"/>
      <c r="O47" s="77"/>
      <c r="P47" s="274"/>
      <c r="Q47" s="274"/>
      <c r="R47" s="274"/>
      <c r="S47" s="277">
        <f t="shared" si="19"/>
        <v>0</v>
      </c>
      <c r="U47" s="32">
        <f t="shared" si="18"/>
        <v>30</v>
      </c>
      <c r="V47" s="85"/>
      <c r="X47" s="91"/>
      <c r="Y47" s="92"/>
      <c r="Z47" s="280">
        <f>SUMIFS('AM19.Capital Instruments'!O$7:O$223,'AM19.Capital Instruments'!$M$7:$M$223,D47)</f>
        <v>0</v>
      </c>
      <c r="AA47" s="92"/>
      <c r="AB47" s="92"/>
      <c r="AC47" s="92"/>
      <c r="AD47" s="93">
        <f t="shared" si="20"/>
        <v>0</v>
      </c>
      <c r="AF47" s="111"/>
      <c r="AH47" s="91"/>
      <c r="AI47" s="92"/>
      <c r="AJ47" s="92"/>
      <c r="AK47" s="92"/>
      <c r="AL47" s="92"/>
      <c r="AM47" s="92"/>
      <c r="AN47" s="93">
        <f t="shared" si="21"/>
        <v>0</v>
      </c>
      <c r="AP47" s="117">
        <f t="shared" si="8"/>
        <v>0</v>
      </c>
      <c r="AQ47" s="66">
        <f t="shared" si="9"/>
        <v>0</v>
      </c>
      <c r="AR47" s="67">
        <f t="shared" si="22"/>
        <v>0</v>
      </c>
      <c r="AS47" s="66">
        <f t="shared" si="10"/>
        <v>0</v>
      </c>
      <c r="AT47" s="66">
        <f t="shared" si="11"/>
        <v>0</v>
      </c>
      <c r="AU47" s="67">
        <f t="shared" si="23"/>
        <v>0</v>
      </c>
      <c r="AV47" s="118" t="str">
        <f t="shared" si="12"/>
        <v/>
      </c>
      <c r="AX47" s="30" t="s">
        <v>365</v>
      </c>
    </row>
    <row r="48" spans="1:50" x14ac:dyDescent="0.2">
      <c r="A48" s="35">
        <f t="shared" si="17"/>
        <v>31</v>
      </c>
      <c r="B48" s="102" t="str">
        <f>IFERROR(VLOOKUP(G48,'AM19.Param'!$C$64:$D$388,2,FALSE),"")</f>
        <v/>
      </c>
      <c r="C48" s="77"/>
      <c r="D48" s="78"/>
      <c r="E48" s="77"/>
      <c r="F48" s="78"/>
      <c r="G48" s="77"/>
      <c r="H48" s="78"/>
      <c r="I48" s="79" t="str">
        <f t="shared" si="6"/>
        <v/>
      </c>
      <c r="J48" s="80"/>
      <c r="K48" s="80"/>
      <c r="L48" s="77"/>
      <c r="M48" s="77"/>
      <c r="N48" s="77"/>
      <c r="O48" s="77"/>
      <c r="P48" s="274"/>
      <c r="Q48" s="274"/>
      <c r="R48" s="274"/>
      <c r="S48" s="277">
        <f t="shared" si="19"/>
        <v>0</v>
      </c>
      <c r="U48" s="32">
        <f t="shared" si="18"/>
        <v>31</v>
      </c>
      <c r="V48" s="85"/>
      <c r="X48" s="91"/>
      <c r="Y48" s="92"/>
      <c r="Z48" s="280">
        <f>SUMIFS('AM19.Capital Instruments'!O$7:O$223,'AM19.Capital Instruments'!$M$7:$M$223,D48)</f>
        <v>0</v>
      </c>
      <c r="AA48" s="92"/>
      <c r="AB48" s="92"/>
      <c r="AC48" s="92"/>
      <c r="AD48" s="93">
        <f t="shared" si="20"/>
        <v>0</v>
      </c>
      <c r="AF48" s="111"/>
      <c r="AH48" s="91"/>
      <c r="AI48" s="92"/>
      <c r="AJ48" s="92"/>
      <c r="AK48" s="92"/>
      <c r="AL48" s="92"/>
      <c r="AM48" s="92"/>
      <c r="AN48" s="93">
        <f t="shared" si="21"/>
        <v>0</v>
      </c>
      <c r="AP48" s="117">
        <f t="shared" si="8"/>
        <v>0</v>
      </c>
      <c r="AQ48" s="66">
        <f t="shared" si="9"/>
        <v>0</v>
      </c>
      <c r="AR48" s="67">
        <f t="shared" si="22"/>
        <v>0</v>
      </c>
      <c r="AS48" s="66">
        <f t="shared" si="10"/>
        <v>0</v>
      </c>
      <c r="AT48" s="66">
        <f t="shared" si="11"/>
        <v>0</v>
      </c>
      <c r="AU48" s="67">
        <f t="shared" si="23"/>
        <v>0</v>
      </c>
      <c r="AV48" s="118" t="str">
        <f t="shared" si="12"/>
        <v/>
      </c>
      <c r="AX48" s="30" t="s">
        <v>365</v>
      </c>
    </row>
    <row r="49" spans="1:50" x14ac:dyDescent="0.2">
      <c r="A49" s="35">
        <f t="shared" si="17"/>
        <v>32</v>
      </c>
      <c r="B49" s="102" t="str">
        <f>IFERROR(VLOOKUP(G49,'AM19.Param'!$C$64:$D$388,2,FALSE),"")</f>
        <v/>
      </c>
      <c r="C49" s="77"/>
      <c r="D49" s="78"/>
      <c r="E49" s="77"/>
      <c r="F49" s="78"/>
      <c r="G49" s="77"/>
      <c r="H49" s="78"/>
      <c r="I49" s="79" t="str">
        <f t="shared" si="6"/>
        <v/>
      </c>
      <c r="J49" s="80"/>
      <c r="K49" s="80"/>
      <c r="L49" s="77"/>
      <c r="M49" s="77"/>
      <c r="N49" s="77"/>
      <c r="O49" s="77"/>
      <c r="P49" s="274"/>
      <c r="Q49" s="274"/>
      <c r="R49" s="274"/>
      <c r="S49" s="277">
        <f t="shared" si="19"/>
        <v>0</v>
      </c>
      <c r="U49" s="32">
        <f t="shared" si="18"/>
        <v>32</v>
      </c>
      <c r="V49" s="85"/>
      <c r="X49" s="91"/>
      <c r="Y49" s="92"/>
      <c r="Z49" s="280">
        <f>SUMIFS('AM19.Capital Instruments'!O$7:O$223,'AM19.Capital Instruments'!$M$7:$M$223,D49)</f>
        <v>0</v>
      </c>
      <c r="AA49" s="92"/>
      <c r="AB49" s="92"/>
      <c r="AC49" s="92"/>
      <c r="AD49" s="93">
        <f t="shared" si="20"/>
        <v>0</v>
      </c>
      <c r="AF49" s="111"/>
      <c r="AH49" s="91"/>
      <c r="AI49" s="92"/>
      <c r="AJ49" s="92"/>
      <c r="AK49" s="92"/>
      <c r="AL49" s="92"/>
      <c r="AM49" s="92"/>
      <c r="AN49" s="93">
        <f t="shared" si="21"/>
        <v>0</v>
      </c>
      <c r="AP49" s="117">
        <f t="shared" si="8"/>
        <v>0</v>
      </c>
      <c r="AQ49" s="66">
        <f t="shared" si="9"/>
        <v>0</v>
      </c>
      <c r="AR49" s="67">
        <f t="shared" si="22"/>
        <v>0</v>
      </c>
      <c r="AS49" s="66">
        <f t="shared" si="10"/>
        <v>0</v>
      </c>
      <c r="AT49" s="66">
        <f t="shared" si="11"/>
        <v>0</v>
      </c>
      <c r="AU49" s="67">
        <f t="shared" si="23"/>
        <v>0</v>
      </c>
      <c r="AV49" s="118" t="str">
        <f t="shared" si="12"/>
        <v/>
      </c>
      <c r="AX49" s="30" t="s">
        <v>365</v>
      </c>
    </row>
    <row r="50" spans="1:50" x14ac:dyDescent="0.2">
      <c r="A50" s="35">
        <f t="shared" si="17"/>
        <v>33</v>
      </c>
      <c r="B50" s="102" t="str">
        <f>IFERROR(VLOOKUP(G50,'AM19.Param'!$C$64:$D$388,2,FALSE),"")</f>
        <v/>
      </c>
      <c r="C50" s="77"/>
      <c r="D50" s="78"/>
      <c r="E50" s="77"/>
      <c r="F50" s="78"/>
      <c r="G50" s="77"/>
      <c r="H50" s="78"/>
      <c r="I50" s="79" t="str">
        <f t="shared" ref="I50:I81" si="24">IFERROR(VLOOKUP(H50,D:F,3,FALSE),"")</f>
        <v/>
      </c>
      <c r="J50" s="80"/>
      <c r="K50" s="80"/>
      <c r="L50" s="77"/>
      <c r="M50" s="77"/>
      <c r="N50" s="77"/>
      <c r="O50" s="77"/>
      <c r="P50" s="274"/>
      <c r="Q50" s="274"/>
      <c r="R50" s="274"/>
      <c r="S50" s="277">
        <f t="shared" si="19"/>
        <v>0</v>
      </c>
      <c r="U50" s="32">
        <f t="shared" si="18"/>
        <v>33</v>
      </c>
      <c r="V50" s="85"/>
      <c r="X50" s="91"/>
      <c r="Y50" s="92"/>
      <c r="Z50" s="280">
        <f>SUMIFS('AM19.Capital Instruments'!O$7:O$223,'AM19.Capital Instruments'!$M$7:$M$223,D50)</f>
        <v>0</v>
      </c>
      <c r="AA50" s="92"/>
      <c r="AB50" s="92"/>
      <c r="AC50" s="92"/>
      <c r="AD50" s="93">
        <f t="shared" si="20"/>
        <v>0</v>
      </c>
      <c r="AF50" s="111"/>
      <c r="AH50" s="91"/>
      <c r="AI50" s="92"/>
      <c r="AJ50" s="92"/>
      <c r="AK50" s="92"/>
      <c r="AL50" s="92"/>
      <c r="AM50" s="92"/>
      <c r="AN50" s="93">
        <f t="shared" si="21"/>
        <v>0</v>
      </c>
      <c r="AP50" s="117">
        <f t="shared" ref="AP50:AP81" si="25">SUMPRODUCT(V$18:V$217*(H$18:H$217=$D50))</f>
        <v>0</v>
      </c>
      <c r="AQ50" s="66">
        <f t="shared" ref="AQ50:AQ81" si="26">Y50</f>
        <v>0</v>
      </c>
      <c r="AR50" s="67">
        <f t="shared" si="22"/>
        <v>0</v>
      </c>
      <c r="AS50" s="66">
        <f t="shared" ref="AS50:AS81" si="27">SUMPRODUCT(AF$18:AF$217*(H$18:H$217=$D50))</f>
        <v>0</v>
      </c>
      <c r="AT50" s="66">
        <f t="shared" ref="AT50:AT81" si="28">AI50</f>
        <v>0</v>
      </c>
      <c r="AU50" s="67">
        <f t="shared" si="23"/>
        <v>0</v>
      </c>
      <c r="AV50" s="118" t="str">
        <f t="shared" ref="AV50:AV81" si="29">IFERROR(AD50/AN50,"")</f>
        <v/>
      </c>
      <c r="AX50" s="30" t="s">
        <v>365</v>
      </c>
    </row>
    <row r="51" spans="1:50" x14ac:dyDescent="0.2">
      <c r="A51" s="35">
        <f t="shared" si="17"/>
        <v>34</v>
      </c>
      <c r="B51" s="102" t="str">
        <f>IFERROR(VLOOKUP(G51,'AM19.Param'!$C$64:$D$388,2,FALSE),"")</f>
        <v/>
      </c>
      <c r="C51" s="77"/>
      <c r="D51" s="78"/>
      <c r="E51" s="77"/>
      <c r="F51" s="78"/>
      <c r="G51" s="77"/>
      <c r="H51" s="78"/>
      <c r="I51" s="79" t="str">
        <f t="shared" si="24"/>
        <v/>
      </c>
      <c r="J51" s="80"/>
      <c r="K51" s="80"/>
      <c r="L51" s="77"/>
      <c r="M51" s="77"/>
      <c r="N51" s="77"/>
      <c r="O51" s="77"/>
      <c r="P51" s="274"/>
      <c r="Q51" s="274"/>
      <c r="R51" s="274"/>
      <c r="S51" s="277">
        <f t="shared" si="19"/>
        <v>0</v>
      </c>
      <c r="U51" s="32">
        <f t="shared" si="18"/>
        <v>34</v>
      </c>
      <c r="V51" s="85"/>
      <c r="X51" s="91"/>
      <c r="Y51" s="92"/>
      <c r="Z51" s="280">
        <f>SUMIFS('AM19.Capital Instruments'!O$7:O$223,'AM19.Capital Instruments'!$M$7:$M$223,D51)</f>
        <v>0</v>
      </c>
      <c r="AA51" s="92"/>
      <c r="AB51" s="92"/>
      <c r="AC51" s="92"/>
      <c r="AD51" s="93">
        <f t="shared" si="20"/>
        <v>0</v>
      </c>
      <c r="AF51" s="111"/>
      <c r="AH51" s="91"/>
      <c r="AI51" s="92"/>
      <c r="AJ51" s="92"/>
      <c r="AK51" s="92"/>
      <c r="AL51" s="92"/>
      <c r="AM51" s="92"/>
      <c r="AN51" s="93">
        <f t="shared" si="21"/>
        <v>0</v>
      </c>
      <c r="AP51" s="117">
        <f t="shared" si="25"/>
        <v>0</v>
      </c>
      <c r="AQ51" s="66">
        <f t="shared" si="26"/>
        <v>0</v>
      </c>
      <c r="AR51" s="67">
        <f t="shared" si="22"/>
        <v>0</v>
      </c>
      <c r="AS51" s="66">
        <f t="shared" si="27"/>
        <v>0</v>
      </c>
      <c r="AT51" s="66">
        <f t="shared" si="28"/>
        <v>0</v>
      </c>
      <c r="AU51" s="67">
        <f t="shared" si="23"/>
        <v>0</v>
      </c>
      <c r="AV51" s="118" t="str">
        <f t="shared" si="29"/>
        <v/>
      </c>
      <c r="AX51" s="30" t="s">
        <v>365</v>
      </c>
    </row>
    <row r="52" spans="1:50" x14ac:dyDescent="0.2">
      <c r="A52" s="35">
        <f t="shared" si="17"/>
        <v>35</v>
      </c>
      <c r="B52" s="102" t="str">
        <f>IFERROR(VLOOKUP(G52,'AM19.Param'!$C$64:$D$388,2,FALSE),"")</f>
        <v/>
      </c>
      <c r="C52" s="77"/>
      <c r="D52" s="78"/>
      <c r="E52" s="77"/>
      <c r="F52" s="78"/>
      <c r="G52" s="77"/>
      <c r="H52" s="78"/>
      <c r="I52" s="79" t="str">
        <f t="shared" si="24"/>
        <v/>
      </c>
      <c r="J52" s="80"/>
      <c r="K52" s="80"/>
      <c r="L52" s="77"/>
      <c r="M52" s="77"/>
      <c r="N52" s="77"/>
      <c r="O52" s="77"/>
      <c r="P52" s="274"/>
      <c r="Q52" s="274"/>
      <c r="R52" s="274"/>
      <c r="S52" s="277">
        <f t="shared" si="19"/>
        <v>0</v>
      </c>
      <c r="U52" s="32">
        <f t="shared" si="18"/>
        <v>35</v>
      </c>
      <c r="V52" s="85"/>
      <c r="X52" s="91"/>
      <c r="Y52" s="92"/>
      <c r="Z52" s="280">
        <f>SUMIFS('AM19.Capital Instruments'!O$7:O$223,'AM19.Capital Instruments'!$M$7:$M$223,D52)</f>
        <v>0</v>
      </c>
      <c r="AA52" s="92"/>
      <c r="AB52" s="92"/>
      <c r="AC52" s="92"/>
      <c r="AD52" s="93">
        <f t="shared" si="20"/>
        <v>0</v>
      </c>
      <c r="AF52" s="111"/>
      <c r="AH52" s="91"/>
      <c r="AI52" s="92"/>
      <c r="AJ52" s="92"/>
      <c r="AK52" s="92"/>
      <c r="AL52" s="92"/>
      <c r="AM52" s="92"/>
      <c r="AN52" s="93">
        <f t="shared" si="21"/>
        <v>0</v>
      </c>
      <c r="AP52" s="117">
        <f t="shared" si="25"/>
        <v>0</v>
      </c>
      <c r="AQ52" s="66">
        <f t="shared" si="26"/>
        <v>0</v>
      </c>
      <c r="AR52" s="67">
        <f t="shared" si="22"/>
        <v>0</v>
      </c>
      <c r="AS52" s="66">
        <f t="shared" si="27"/>
        <v>0</v>
      </c>
      <c r="AT52" s="66">
        <f t="shared" si="28"/>
        <v>0</v>
      </c>
      <c r="AU52" s="67">
        <f t="shared" si="23"/>
        <v>0</v>
      </c>
      <c r="AV52" s="118" t="str">
        <f t="shared" si="29"/>
        <v/>
      </c>
      <c r="AX52" s="30" t="s">
        <v>365</v>
      </c>
    </row>
    <row r="53" spans="1:50" x14ac:dyDescent="0.2">
      <c r="A53" s="35">
        <f t="shared" si="17"/>
        <v>36</v>
      </c>
      <c r="B53" s="102" t="str">
        <f>IFERROR(VLOOKUP(G53,'AM19.Param'!$C$64:$D$388,2,FALSE),"")</f>
        <v/>
      </c>
      <c r="C53" s="77"/>
      <c r="D53" s="78"/>
      <c r="E53" s="77"/>
      <c r="F53" s="78"/>
      <c r="G53" s="77"/>
      <c r="H53" s="78"/>
      <c r="I53" s="79" t="str">
        <f t="shared" si="24"/>
        <v/>
      </c>
      <c r="J53" s="80"/>
      <c r="K53" s="80"/>
      <c r="L53" s="77"/>
      <c r="M53" s="77"/>
      <c r="N53" s="77"/>
      <c r="O53" s="77"/>
      <c r="P53" s="274"/>
      <c r="Q53" s="274"/>
      <c r="R53" s="274"/>
      <c r="S53" s="277">
        <f t="shared" si="19"/>
        <v>0</v>
      </c>
      <c r="U53" s="32">
        <f t="shared" si="18"/>
        <v>36</v>
      </c>
      <c r="V53" s="85"/>
      <c r="X53" s="91"/>
      <c r="Y53" s="92"/>
      <c r="Z53" s="280">
        <f>SUMIFS('AM19.Capital Instruments'!O$7:O$223,'AM19.Capital Instruments'!$M$7:$M$223,D53)</f>
        <v>0</v>
      </c>
      <c r="AA53" s="92"/>
      <c r="AB53" s="92"/>
      <c r="AC53" s="92"/>
      <c r="AD53" s="93">
        <f t="shared" si="20"/>
        <v>0</v>
      </c>
      <c r="AF53" s="111"/>
      <c r="AH53" s="91"/>
      <c r="AI53" s="92"/>
      <c r="AJ53" s="92"/>
      <c r="AK53" s="92"/>
      <c r="AL53" s="92"/>
      <c r="AM53" s="92"/>
      <c r="AN53" s="93">
        <f t="shared" si="21"/>
        <v>0</v>
      </c>
      <c r="AP53" s="117">
        <f t="shared" si="25"/>
        <v>0</v>
      </c>
      <c r="AQ53" s="66">
        <f t="shared" si="26"/>
        <v>0</v>
      </c>
      <c r="AR53" s="67">
        <f t="shared" si="22"/>
        <v>0</v>
      </c>
      <c r="AS53" s="66">
        <f t="shared" si="27"/>
        <v>0</v>
      </c>
      <c r="AT53" s="66">
        <f t="shared" si="28"/>
        <v>0</v>
      </c>
      <c r="AU53" s="67">
        <f t="shared" si="23"/>
        <v>0</v>
      </c>
      <c r="AV53" s="118" t="str">
        <f t="shared" si="29"/>
        <v/>
      </c>
      <c r="AX53" s="30" t="s">
        <v>365</v>
      </c>
    </row>
    <row r="54" spans="1:50" x14ac:dyDescent="0.2">
      <c r="A54" s="35">
        <f t="shared" si="17"/>
        <v>37</v>
      </c>
      <c r="B54" s="102" t="str">
        <f>IFERROR(VLOOKUP(G54,'AM19.Param'!$C$64:$D$388,2,FALSE),"")</f>
        <v/>
      </c>
      <c r="C54" s="77"/>
      <c r="D54" s="78"/>
      <c r="E54" s="77"/>
      <c r="F54" s="78"/>
      <c r="G54" s="77"/>
      <c r="H54" s="78"/>
      <c r="I54" s="79" t="str">
        <f t="shared" si="24"/>
        <v/>
      </c>
      <c r="J54" s="80"/>
      <c r="K54" s="80"/>
      <c r="L54" s="77"/>
      <c r="M54" s="77"/>
      <c r="N54" s="77"/>
      <c r="O54" s="77"/>
      <c r="P54" s="274"/>
      <c r="Q54" s="274"/>
      <c r="R54" s="274"/>
      <c r="S54" s="277">
        <f t="shared" si="19"/>
        <v>0</v>
      </c>
      <c r="U54" s="32">
        <f t="shared" si="18"/>
        <v>37</v>
      </c>
      <c r="V54" s="85"/>
      <c r="X54" s="91"/>
      <c r="Y54" s="92"/>
      <c r="Z54" s="280">
        <f>SUMIFS('AM19.Capital Instruments'!O$7:O$223,'AM19.Capital Instruments'!$M$7:$M$223,D54)</f>
        <v>0</v>
      </c>
      <c r="AA54" s="92"/>
      <c r="AB54" s="92"/>
      <c r="AC54" s="92"/>
      <c r="AD54" s="93">
        <f t="shared" si="20"/>
        <v>0</v>
      </c>
      <c r="AF54" s="111"/>
      <c r="AH54" s="91"/>
      <c r="AI54" s="92"/>
      <c r="AJ54" s="92"/>
      <c r="AK54" s="92"/>
      <c r="AL54" s="92"/>
      <c r="AM54" s="92"/>
      <c r="AN54" s="93">
        <f t="shared" si="21"/>
        <v>0</v>
      </c>
      <c r="AP54" s="117">
        <f t="shared" si="25"/>
        <v>0</v>
      </c>
      <c r="AQ54" s="66">
        <f t="shared" si="26"/>
        <v>0</v>
      </c>
      <c r="AR54" s="67">
        <f t="shared" si="22"/>
        <v>0</v>
      </c>
      <c r="AS54" s="66">
        <f t="shared" si="27"/>
        <v>0</v>
      </c>
      <c r="AT54" s="66">
        <f t="shared" si="28"/>
        <v>0</v>
      </c>
      <c r="AU54" s="67">
        <f t="shared" si="23"/>
        <v>0</v>
      </c>
      <c r="AV54" s="118" t="str">
        <f t="shared" si="29"/>
        <v/>
      </c>
      <c r="AX54" s="30" t="s">
        <v>365</v>
      </c>
    </row>
    <row r="55" spans="1:50" x14ac:dyDescent="0.2">
      <c r="A55" s="35">
        <f t="shared" si="17"/>
        <v>38</v>
      </c>
      <c r="B55" s="102" t="str">
        <f>IFERROR(VLOOKUP(G55,'AM19.Param'!$C$64:$D$388,2,FALSE),"")</f>
        <v/>
      </c>
      <c r="C55" s="77"/>
      <c r="D55" s="78"/>
      <c r="E55" s="77"/>
      <c r="F55" s="78"/>
      <c r="G55" s="77"/>
      <c r="H55" s="78"/>
      <c r="I55" s="79" t="str">
        <f t="shared" si="24"/>
        <v/>
      </c>
      <c r="J55" s="80"/>
      <c r="K55" s="80"/>
      <c r="L55" s="77"/>
      <c r="M55" s="77"/>
      <c r="N55" s="77"/>
      <c r="O55" s="77"/>
      <c r="P55" s="274"/>
      <c r="Q55" s="274"/>
      <c r="R55" s="274"/>
      <c r="S55" s="277">
        <f t="shared" si="19"/>
        <v>0</v>
      </c>
      <c r="U55" s="32">
        <f t="shared" si="18"/>
        <v>38</v>
      </c>
      <c r="V55" s="85"/>
      <c r="X55" s="91"/>
      <c r="Y55" s="92"/>
      <c r="Z55" s="280">
        <f>SUMIFS('AM19.Capital Instruments'!O$7:O$223,'AM19.Capital Instruments'!$M$7:$M$223,D55)</f>
        <v>0</v>
      </c>
      <c r="AA55" s="92"/>
      <c r="AB55" s="92"/>
      <c r="AC55" s="92"/>
      <c r="AD55" s="93">
        <f t="shared" si="20"/>
        <v>0</v>
      </c>
      <c r="AF55" s="111"/>
      <c r="AH55" s="91"/>
      <c r="AI55" s="92"/>
      <c r="AJ55" s="92"/>
      <c r="AK55" s="92"/>
      <c r="AL55" s="92"/>
      <c r="AM55" s="92"/>
      <c r="AN55" s="93">
        <f t="shared" si="21"/>
        <v>0</v>
      </c>
      <c r="AP55" s="117">
        <f t="shared" si="25"/>
        <v>0</v>
      </c>
      <c r="AQ55" s="66">
        <f t="shared" si="26"/>
        <v>0</v>
      </c>
      <c r="AR55" s="67">
        <f t="shared" si="22"/>
        <v>0</v>
      </c>
      <c r="AS55" s="66">
        <f t="shared" si="27"/>
        <v>0</v>
      </c>
      <c r="AT55" s="66">
        <f t="shared" si="28"/>
        <v>0</v>
      </c>
      <c r="AU55" s="67">
        <f t="shared" si="23"/>
        <v>0</v>
      </c>
      <c r="AV55" s="118" t="str">
        <f t="shared" si="29"/>
        <v/>
      </c>
      <c r="AX55" s="30" t="s">
        <v>365</v>
      </c>
    </row>
    <row r="56" spans="1:50" x14ac:dyDescent="0.2">
      <c r="A56" s="35">
        <f t="shared" si="17"/>
        <v>39</v>
      </c>
      <c r="B56" s="102" t="str">
        <f>IFERROR(VLOOKUP(G56,'AM19.Param'!$C$64:$D$388,2,FALSE),"")</f>
        <v/>
      </c>
      <c r="C56" s="77"/>
      <c r="D56" s="78"/>
      <c r="E56" s="77"/>
      <c r="F56" s="78"/>
      <c r="G56" s="77"/>
      <c r="H56" s="78"/>
      <c r="I56" s="79" t="str">
        <f t="shared" si="24"/>
        <v/>
      </c>
      <c r="J56" s="80"/>
      <c r="K56" s="80"/>
      <c r="L56" s="77"/>
      <c r="M56" s="77"/>
      <c r="N56" s="77"/>
      <c r="O56" s="77"/>
      <c r="P56" s="274"/>
      <c r="Q56" s="274"/>
      <c r="R56" s="274"/>
      <c r="S56" s="277">
        <f t="shared" si="19"/>
        <v>0</v>
      </c>
      <c r="U56" s="32">
        <f t="shared" si="18"/>
        <v>39</v>
      </c>
      <c r="V56" s="85"/>
      <c r="X56" s="91"/>
      <c r="Y56" s="92"/>
      <c r="Z56" s="280">
        <f>SUMIFS('AM19.Capital Instruments'!O$7:O$223,'AM19.Capital Instruments'!$M$7:$M$223,D56)</f>
        <v>0</v>
      </c>
      <c r="AA56" s="92"/>
      <c r="AB56" s="92"/>
      <c r="AC56" s="92"/>
      <c r="AD56" s="93">
        <f t="shared" si="20"/>
        <v>0</v>
      </c>
      <c r="AF56" s="111"/>
      <c r="AH56" s="91"/>
      <c r="AI56" s="92"/>
      <c r="AJ56" s="92"/>
      <c r="AK56" s="92"/>
      <c r="AL56" s="92"/>
      <c r="AM56" s="92"/>
      <c r="AN56" s="93">
        <f t="shared" si="21"/>
        <v>0</v>
      </c>
      <c r="AP56" s="117">
        <f t="shared" si="25"/>
        <v>0</v>
      </c>
      <c r="AQ56" s="66">
        <f t="shared" si="26"/>
        <v>0</v>
      </c>
      <c r="AR56" s="67">
        <f t="shared" si="22"/>
        <v>0</v>
      </c>
      <c r="AS56" s="66">
        <f t="shared" si="27"/>
        <v>0</v>
      </c>
      <c r="AT56" s="66">
        <f t="shared" si="28"/>
        <v>0</v>
      </c>
      <c r="AU56" s="67">
        <f t="shared" si="23"/>
        <v>0</v>
      </c>
      <c r="AV56" s="118" t="str">
        <f t="shared" si="29"/>
        <v/>
      </c>
      <c r="AX56" s="30" t="s">
        <v>365</v>
      </c>
    </row>
    <row r="57" spans="1:50" x14ac:dyDescent="0.2">
      <c r="A57" s="35">
        <f t="shared" si="17"/>
        <v>40</v>
      </c>
      <c r="B57" s="102" t="str">
        <f>IFERROR(VLOOKUP(G57,'AM19.Param'!$C$64:$D$388,2,FALSE),"")</f>
        <v/>
      </c>
      <c r="C57" s="77"/>
      <c r="D57" s="78"/>
      <c r="E57" s="77"/>
      <c r="F57" s="78"/>
      <c r="G57" s="77"/>
      <c r="H57" s="78"/>
      <c r="I57" s="79" t="str">
        <f t="shared" si="24"/>
        <v/>
      </c>
      <c r="J57" s="80"/>
      <c r="K57" s="80"/>
      <c r="L57" s="77"/>
      <c r="M57" s="77"/>
      <c r="N57" s="77"/>
      <c r="O57" s="77"/>
      <c r="P57" s="274"/>
      <c r="Q57" s="274"/>
      <c r="R57" s="274"/>
      <c r="S57" s="277">
        <f t="shared" si="19"/>
        <v>0</v>
      </c>
      <c r="U57" s="32">
        <f t="shared" si="18"/>
        <v>40</v>
      </c>
      <c r="V57" s="85"/>
      <c r="X57" s="91"/>
      <c r="Y57" s="92"/>
      <c r="Z57" s="280">
        <f>SUMIFS('AM19.Capital Instruments'!O$7:O$223,'AM19.Capital Instruments'!$M$7:$M$223,D57)</f>
        <v>0</v>
      </c>
      <c r="AA57" s="92"/>
      <c r="AB57" s="92"/>
      <c r="AC57" s="92"/>
      <c r="AD57" s="93">
        <f t="shared" si="20"/>
        <v>0</v>
      </c>
      <c r="AF57" s="111"/>
      <c r="AH57" s="91"/>
      <c r="AI57" s="92"/>
      <c r="AJ57" s="92"/>
      <c r="AK57" s="92"/>
      <c r="AL57" s="92"/>
      <c r="AM57" s="92"/>
      <c r="AN57" s="93">
        <f t="shared" si="21"/>
        <v>0</v>
      </c>
      <c r="AP57" s="117">
        <f t="shared" si="25"/>
        <v>0</v>
      </c>
      <c r="AQ57" s="66">
        <f t="shared" si="26"/>
        <v>0</v>
      </c>
      <c r="AR57" s="67">
        <f t="shared" si="22"/>
        <v>0</v>
      </c>
      <c r="AS57" s="66">
        <f t="shared" si="27"/>
        <v>0</v>
      </c>
      <c r="AT57" s="66">
        <f t="shared" si="28"/>
        <v>0</v>
      </c>
      <c r="AU57" s="67">
        <f t="shared" si="23"/>
        <v>0</v>
      </c>
      <c r="AV57" s="118" t="str">
        <f t="shared" si="29"/>
        <v/>
      </c>
      <c r="AX57" s="30" t="s">
        <v>365</v>
      </c>
    </row>
    <row r="58" spans="1:50" x14ac:dyDescent="0.2">
      <c r="A58" s="35">
        <f t="shared" si="17"/>
        <v>41</v>
      </c>
      <c r="B58" s="102" t="str">
        <f>IFERROR(VLOOKUP(G58,'AM19.Param'!$C$64:$D$388,2,FALSE),"")</f>
        <v/>
      </c>
      <c r="C58" s="77"/>
      <c r="D58" s="78"/>
      <c r="E58" s="77"/>
      <c r="F58" s="78"/>
      <c r="G58" s="77"/>
      <c r="H58" s="78"/>
      <c r="I58" s="79" t="str">
        <f t="shared" si="24"/>
        <v/>
      </c>
      <c r="J58" s="80"/>
      <c r="K58" s="80"/>
      <c r="L58" s="77"/>
      <c r="M58" s="77"/>
      <c r="N58" s="77"/>
      <c r="O58" s="77"/>
      <c r="P58" s="274"/>
      <c r="Q58" s="274"/>
      <c r="R58" s="274"/>
      <c r="S58" s="277">
        <f t="shared" si="19"/>
        <v>0</v>
      </c>
      <c r="U58" s="32">
        <f t="shared" si="18"/>
        <v>41</v>
      </c>
      <c r="V58" s="85"/>
      <c r="X58" s="91"/>
      <c r="Y58" s="92"/>
      <c r="Z58" s="280">
        <f>SUMIFS('AM19.Capital Instruments'!O$7:O$223,'AM19.Capital Instruments'!$M$7:$M$223,D58)</f>
        <v>0</v>
      </c>
      <c r="AA58" s="92"/>
      <c r="AB58" s="92"/>
      <c r="AC58" s="92"/>
      <c r="AD58" s="93">
        <f t="shared" si="20"/>
        <v>0</v>
      </c>
      <c r="AF58" s="111"/>
      <c r="AH58" s="91"/>
      <c r="AI58" s="92"/>
      <c r="AJ58" s="92"/>
      <c r="AK58" s="92"/>
      <c r="AL58" s="92"/>
      <c r="AM58" s="92"/>
      <c r="AN58" s="93">
        <f t="shared" si="21"/>
        <v>0</v>
      </c>
      <c r="AP58" s="117">
        <f t="shared" si="25"/>
        <v>0</v>
      </c>
      <c r="AQ58" s="66">
        <f t="shared" si="26"/>
        <v>0</v>
      </c>
      <c r="AR58" s="67">
        <f t="shared" si="22"/>
        <v>0</v>
      </c>
      <c r="AS58" s="66">
        <f t="shared" si="27"/>
        <v>0</v>
      </c>
      <c r="AT58" s="66">
        <f t="shared" si="28"/>
        <v>0</v>
      </c>
      <c r="AU58" s="67">
        <f t="shared" si="23"/>
        <v>0</v>
      </c>
      <c r="AV58" s="118" t="str">
        <f t="shared" si="29"/>
        <v/>
      </c>
      <c r="AX58" s="30" t="s">
        <v>365</v>
      </c>
    </row>
    <row r="59" spans="1:50" x14ac:dyDescent="0.2">
      <c r="A59" s="35">
        <f t="shared" si="17"/>
        <v>42</v>
      </c>
      <c r="B59" s="102" t="str">
        <f>IFERROR(VLOOKUP(G59,'AM19.Param'!$C$64:$D$388,2,FALSE),"")</f>
        <v/>
      </c>
      <c r="C59" s="77"/>
      <c r="D59" s="78"/>
      <c r="E59" s="77"/>
      <c r="F59" s="78"/>
      <c r="G59" s="77"/>
      <c r="H59" s="78"/>
      <c r="I59" s="79" t="str">
        <f t="shared" si="24"/>
        <v/>
      </c>
      <c r="J59" s="80"/>
      <c r="K59" s="80"/>
      <c r="L59" s="77"/>
      <c r="M59" s="77"/>
      <c r="N59" s="77"/>
      <c r="O59" s="77"/>
      <c r="P59" s="274"/>
      <c r="Q59" s="274"/>
      <c r="R59" s="274"/>
      <c r="S59" s="277">
        <f t="shared" si="19"/>
        <v>0</v>
      </c>
      <c r="U59" s="32">
        <f t="shared" si="18"/>
        <v>42</v>
      </c>
      <c r="V59" s="85"/>
      <c r="X59" s="91"/>
      <c r="Y59" s="92"/>
      <c r="Z59" s="280">
        <f>SUMIFS('AM19.Capital Instruments'!O$7:O$223,'AM19.Capital Instruments'!$M$7:$M$223,D59)</f>
        <v>0</v>
      </c>
      <c r="AA59" s="92"/>
      <c r="AB59" s="92"/>
      <c r="AC59" s="92"/>
      <c r="AD59" s="93">
        <f t="shared" si="20"/>
        <v>0</v>
      </c>
      <c r="AF59" s="111"/>
      <c r="AH59" s="91"/>
      <c r="AI59" s="92"/>
      <c r="AJ59" s="92"/>
      <c r="AK59" s="92"/>
      <c r="AL59" s="92"/>
      <c r="AM59" s="92"/>
      <c r="AN59" s="93">
        <f t="shared" si="21"/>
        <v>0</v>
      </c>
      <c r="AP59" s="117">
        <f t="shared" si="25"/>
        <v>0</v>
      </c>
      <c r="AQ59" s="66">
        <f t="shared" si="26"/>
        <v>0</v>
      </c>
      <c r="AR59" s="67">
        <f t="shared" si="22"/>
        <v>0</v>
      </c>
      <c r="AS59" s="66">
        <f t="shared" si="27"/>
        <v>0</v>
      </c>
      <c r="AT59" s="66">
        <f t="shared" si="28"/>
        <v>0</v>
      </c>
      <c r="AU59" s="67">
        <f t="shared" si="23"/>
        <v>0</v>
      </c>
      <c r="AV59" s="118" t="str">
        <f t="shared" si="29"/>
        <v/>
      </c>
      <c r="AX59" s="30" t="s">
        <v>365</v>
      </c>
    </row>
    <row r="60" spans="1:50" x14ac:dyDescent="0.2">
      <c r="A60" s="35">
        <f t="shared" si="17"/>
        <v>43</v>
      </c>
      <c r="B60" s="102" t="str">
        <f>IFERROR(VLOOKUP(G60,'AM19.Param'!$C$64:$D$388,2,FALSE),"")</f>
        <v/>
      </c>
      <c r="C60" s="77"/>
      <c r="D60" s="78"/>
      <c r="E60" s="77"/>
      <c r="F60" s="78"/>
      <c r="G60" s="77"/>
      <c r="H60" s="78"/>
      <c r="I60" s="79" t="str">
        <f t="shared" si="24"/>
        <v/>
      </c>
      <c r="J60" s="80"/>
      <c r="K60" s="80"/>
      <c r="L60" s="77"/>
      <c r="M60" s="77"/>
      <c r="N60" s="77"/>
      <c r="O60" s="77"/>
      <c r="P60" s="274"/>
      <c r="Q60" s="274"/>
      <c r="R60" s="274"/>
      <c r="S60" s="277">
        <f t="shared" si="19"/>
        <v>0</v>
      </c>
      <c r="U60" s="32">
        <f t="shared" si="18"/>
        <v>43</v>
      </c>
      <c r="V60" s="85"/>
      <c r="X60" s="91"/>
      <c r="Y60" s="92"/>
      <c r="Z60" s="280">
        <f>SUMIFS('AM19.Capital Instruments'!O$7:O$223,'AM19.Capital Instruments'!$M$7:$M$223,D60)</f>
        <v>0</v>
      </c>
      <c r="AA60" s="92"/>
      <c r="AB60" s="92"/>
      <c r="AC60" s="92"/>
      <c r="AD60" s="93">
        <f t="shared" si="20"/>
        <v>0</v>
      </c>
      <c r="AF60" s="111"/>
      <c r="AH60" s="91"/>
      <c r="AI60" s="92"/>
      <c r="AJ60" s="92"/>
      <c r="AK60" s="92"/>
      <c r="AL60" s="92"/>
      <c r="AM60" s="92"/>
      <c r="AN60" s="93">
        <f t="shared" si="21"/>
        <v>0</v>
      </c>
      <c r="AP60" s="117">
        <f t="shared" si="25"/>
        <v>0</v>
      </c>
      <c r="AQ60" s="66">
        <f t="shared" si="26"/>
        <v>0</v>
      </c>
      <c r="AR60" s="67">
        <f t="shared" si="22"/>
        <v>0</v>
      </c>
      <c r="AS60" s="66">
        <f t="shared" si="27"/>
        <v>0</v>
      </c>
      <c r="AT60" s="66">
        <f t="shared" si="28"/>
        <v>0</v>
      </c>
      <c r="AU60" s="67">
        <f t="shared" si="23"/>
        <v>0</v>
      </c>
      <c r="AV60" s="118" t="str">
        <f t="shared" si="29"/>
        <v/>
      </c>
      <c r="AX60" s="30" t="s">
        <v>365</v>
      </c>
    </row>
    <row r="61" spans="1:50" x14ac:dyDescent="0.2">
      <c r="A61" s="35">
        <f t="shared" si="17"/>
        <v>44</v>
      </c>
      <c r="B61" s="102" t="str">
        <f>IFERROR(VLOOKUP(G61,'AM19.Param'!$C$64:$D$388,2,FALSE),"")</f>
        <v/>
      </c>
      <c r="C61" s="77"/>
      <c r="D61" s="78"/>
      <c r="E61" s="77"/>
      <c r="F61" s="78"/>
      <c r="G61" s="77"/>
      <c r="H61" s="78"/>
      <c r="I61" s="79" t="str">
        <f t="shared" si="24"/>
        <v/>
      </c>
      <c r="J61" s="80"/>
      <c r="K61" s="80"/>
      <c r="L61" s="77"/>
      <c r="M61" s="77"/>
      <c r="N61" s="77"/>
      <c r="O61" s="77"/>
      <c r="P61" s="274"/>
      <c r="Q61" s="274"/>
      <c r="R61" s="274"/>
      <c r="S61" s="277">
        <f t="shared" si="19"/>
        <v>0</v>
      </c>
      <c r="U61" s="32">
        <f t="shared" si="18"/>
        <v>44</v>
      </c>
      <c r="V61" s="85"/>
      <c r="X61" s="91"/>
      <c r="Y61" s="92"/>
      <c r="Z61" s="280">
        <f>SUMIFS('AM19.Capital Instruments'!O$7:O$223,'AM19.Capital Instruments'!$M$7:$M$223,D61)</f>
        <v>0</v>
      </c>
      <c r="AA61" s="92"/>
      <c r="AB61" s="92"/>
      <c r="AC61" s="92"/>
      <c r="AD61" s="93">
        <f t="shared" si="20"/>
        <v>0</v>
      </c>
      <c r="AF61" s="111"/>
      <c r="AH61" s="91"/>
      <c r="AI61" s="92"/>
      <c r="AJ61" s="92"/>
      <c r="AK61" s="92"/>
      <c r="AL61" s="92"/>
      <c r="AM61" s="92"/>
      <c r="AN61" s="93">
        <f t="shared" si="21"/>
        <v>0</v>
      </c>
      <c r="AP61" s="117">
        <f t="shared" si="25"/>
        <v>0</v>
      </c>
      <c r="AQ61" s="66">
        <f t="shared" si="26"/>
        <v>0</v>
      </c>
      <c r="AR61" s="67">
        <f t="shared" si="22"/>
        <v>0</v>
      </c>
      <c r="AS61" s="66">
        <f t="shared" si="27"/>
        <v>0</v>
      </c>
      <c r="AT61" s="66">
        <f t="shared" si="28"/>
        <v>0</v>
      </c>
      <c r="AU61" s="67">
        <f t="shared" si="23"/>
        <v>0</v>
      </c>
      <c r="AV61" s="118" t="str">
        <f t="shared" si="29"/>
        <v/>
      </c>
      <c r="AX61" s="30" t="s">
        <v>365</v>
      </c>
    </row>
    <row r="62" spans="1:50" x14ac:dyDescent="0.2">
      <c r="A62" s="35">
        <f t="shared" si="17"/>
        <v>45</v>
      </c>
      <c r="B62" s="102" t="str">
        <f>IFERROR(VLOOKUP(G62,'AM19.Param'!$C$64:$D$388,2,FALSE),"")</f>
        <v/>
      </c>
      <c r="C62" s="77"/>
      <c r="D62" s="78"/>
      <c r="E62" s="77"/>
      <c r="F62" s="78"/>
      <c r="G62" s="77"/>
      <c r="H62" s="78"/>
      <c r="I62" s="79" t="str">
        <f t="shared" si="24"/>
        <v/>
      </c>
      <c r="J62" s="80"/>
      <c r="K62" s="80"/>
      <c r="L62" s="77"/>
      <c r="M62" s="77"/>
      <c r="N62" s="77"/>
      <c r="O62" s="77"/>
      <c r="P62" s="274"/>
      <c r="Q62" s="274"/>
      <c r="R62" s="274"/>
      <c r="S62" s="277">
        <f t="shared" si="19"/>
        <v>0</v>
      </c>
      <c r="U62" s="32">
        <f t="shared" si="18"/>
        <v>45</v>
      </c>
      <c r="V62" s="85"/>
      <c r="X62" s="91"/>
      <c r="Y62" s="92"/>
      <c r="Z62" s="280">
        <f>SUMIFS('AM19.Capital Instruments'!O$7:O$223,'AM19.Capital Instruments'!$M$7:$M$223,D62)</f>
        <v>0</v>
      </c>
      <c r="AA62" s="92"/>
      <c r="AB62" s="92"/>
      <c r="AC62" s="92"/>
      <c r="AD62" s="93">
        <f t="shared" si="20"/>
        <v>0</v>
      </c>
      <c r="AF62" s="111"/>
      <c r="AH62" s="91"/>
      <c r="AI62" s="92"/>
      <c r="AJ62" s="92"/>
      <c r="AK62" s="92"/>
      <c r="AL62" s="92"/>
      <c r="AM62" s="92"/>
      <c r="AN62" s="93">
        <f t="shared" si="21"/>
        <v>0</v>
      </c>
      <c r="AP62" s="117">
        <f t="shared" si="25"/>
        <v>0</v>
      </c>
      <c r="AQ62" s="66">
        <f t="shared" si="26"/>
        <v>0</v>
      </c>
      <c r="AR62" s="67">
        <f t="shared" si="22"/>
        <v>0</v>
      </c>
      <c r="AS62" s="66">
        <f t="shared" si="27"/>
        <v>0</v>
      </c>
      <c r="AT62" s="66">
        <f t="shared" si="28"/>
        <v>0</v>
      </c>
      <c r="AU62" s="67">
        <f t="shared" si="23"/>
        <v>0</v>
      </c>
      <c r="AV62" s="118" t="str">
        <f t="shared" si="29"/>
        <v/>
      </c>
      <c r="AX62" s="30" t="s">
        <v>365</v>
      </c>
    </row>
    <row r="63" spans="1:50" x14ac:dyDescent="0.2">
      <c r="A63" s="35">
        <f t="shared" si="17"/>
        <v>46</v>
      </c>
      <c r="B63" s="102" t="str">
        <f>IFERROR(VLOOKUP(G63,'AM19.Param'!$C$64:$D$388,2,FALSE),"")</f>
        <v/>
      </c>
      <c r="C63" s="77"/>
      <c r="D63" s="78"/>
      <c r="E63" s="77"/>
      <c r="F63" s="78"/>
      <c r="G63" s="77"/>
      <c r="H63" s="78"/>
      <c r="I63" s="79" t="str">
        <f t="shared" si="24"/>
        <v/>
      </c>
      <c r="J63" s="80"/>
      <c r="K63" s="80"/>
      <c r="L63" s="77"/>
      <c r="M63" s="77"/>
      <c r="N63" s="77"/>
      <c r="O63" s="77"/>
      <c r="P63" s="274"/>
      <c r="Q63" s="274"/>
      <c r="R63" s="274"/>
      <c r="S63" s="277">
        <f t="shared" si="19"/>
        <v>0</v>
      </c>
      <c r="U63" s="32">
        <f t="shared" si="18"/>
        <v>46</v>
      </c>
      <c r="V63" s="85"/>
      <c r="X63" s="91"/>
      <c r="Y63" s="92"/>
      <c r="Z63" s="280">
        <f>SUMIFS('AM19.Capital Instruments'!O$7:O$223,'AM19.Capital Instruments'!$M$7:$M$223,D63)</f>
        <v>0</v>
      </c>
      <c r="AA63" s="92"/>
      <c r="AB63" s="92"/>
      <c r="AC63" s="92"/>
      <c r="AD63" s="93">
        <f t="shared" si="20"/>
        <v>0</v>
      </c>
      <c r="AF63" s="111"/>
      <c r="AH63" s="91"/>
      <c r="AI63" s="92"/>
      <c r="AJ63" s="92"/>
      <c r="AK63" s="92"/>
      <c r="AL63" s="92"/>
      <c r="AM63" s="92"/>
      <c r="AN63" s="93">
        <f t="shared" si="21"/>
        <v>0</v>
      </c>
      <c r="AP63" s="117">
        <f t="shared" si="25"/>
        <v>0</v>
      </c>
      <c r="AQ63" s="66">
        <f t="shared" si="26"/>
        <v>0</v>
      </c>
      <c r="AR63" s="67">
        <f t="shared" si="22"/>
        <v>0</v>
      </c>
      <c r="AS63" s="66">
        <f t="shared" si="27"/>
        <v>0</v>
      </c>
      <c r="AT63" s="66">
        <f t="shared" si="28"/>
        <v>0</v>
      </c>
      <c r="AU63" s="67">
        <f t="shared" si="23"/>
        <v>0</v>
      </c>
      <c r="AV63" s="118" t="str">
        <f t="shared" si="29"/>
        <v/>
      </c>
      <c r="AX63" s="30" t="s">
        <v>365</v>
      </c>
    </row>
    <row r="64" spans="1:50" x14ac:dyDescent="0.2">
      <c r="A64" s="35">
        <f t="shared" si="17"/>
        <v>47</v>
      </c>
      <c r="B64" s="102" t="str">
        <f>IFERROR(VLOOKUP(G64,'AM19.Param'!$C$64:$D$388,2,FALSE),"")</f>
        <v/>
      </c>
      <c r="C64" s="77"/>
      <c r="D64" s="78"/>
      <c r="E64" s="77"/>
      <c r="F64" s="78"/>
      <c r="G64" s="77"/>
      <c r="H64" s="78"/>
      <c r="I64" s="79" t="str">
        <f t="shared" si="24"/>
        <v/>
      </c>
      <c r="J64" s="80"/>
      <c r="K64" s="80"/>
      <c r="L64" s="77"/>
      <c r="M64" s="77"/>
      <c r="N64" s="77"/>
      <c r="O64" s="77"/>
      <c r="P64" s="274"/>
      <c r="Q64" s="274"/>
      <c r="R64" s="274"/>
      <c r="S64" s="277">
        <f t="shared" si="19"/>
        <v>0</v>
      </c>
      <c r="U64" s="32">
        <f t="shared" si="18"/>
        <v>47</v>
      </c>
      <c r="V64" s="85"/>
      <c r="X64" s="91"/>
      <c r="Y64" s="92"/>
      <c r="Z64" s="280">
        <f>SUMIFS('AM19.Capital Instruments'!O$7:O$223,'AM19.Capital Instruments'!$M$7:$M$223,D64)</f>
        <v>0</v>
      </c>
      <c r="AA64" s="92"/>
      <c r="AB64" s="92"/>
      <c r="AC64" s="92"/>
      <c r="AD64" s="93">
        <f t="shared" si="20"/>
        <v>0</v>
      </c>
      <c r="AF64" s="111"/>
      <c r="AH64" s="91"/>
      <c r="AI64" s="92"/>
      <c r="AJ64" s="92"/>
      <c r="AK64" s="92"/>
      <c r="AL64" s="92"/>
      <c r="AM64" s="92"/>
      <c r="AN64" s="93">
        <f t="shared" si="21"/>
        <v>0</v>
      </c>
      <c r="AP64" s="117">
        <f t="shared" si="25"/>
        <v>0</v>
      </c>
      <c r="AQ64" s="66">
        <f t="shared" si="26"/>
        <v>0</v>
      </c>
      <c r="AR64" s="67">
        <f t="shared" si="22"/>
        <v>0</v>
      </c>
      <c r="AS64" s="66">
        <f t="shared" si="27"/>
        <v>0</v>
      </c>
      <c r="AT64" s="66">
        <f t="shared" si="28"/>
        <v>0</v>
      </c>
      <c r="AU64" s="67">
        <f t="shared" si="23"/>
        <v>0</v>
      </c>
      <c r="AV64" s="118" t="str">
        <f t="shared" si="29"/>
        <v/>
      </c>
      <c r="AX64" s="30" t="s">
        <v>365</v>
      </c>
    </row>
    <row r="65" spans="1:50" x14ac:dyDescent="0.2">
      <c r="A65" s="35">
        <f t="shared" si="17"/>
        <v>48</v>
      </c>
      <c r="B65" s="102" t="str">
        <f>IFERROR(VLOOKUP(G65,'AM19.Param'!$C$64:$D$388,2,FALSE),"")</f>
        <v/>
      </c>
      <c r="C65" s="77"/>
      <c r="D65" s="78"/>
      <c r="E65" s="77"/>
      <c r="F65" s="78"/>
      <c r="G65" s="77"/>
      <c r="H65" s="78"/>
      <c r="I65" s="79" t="str">
        <f t="shared" si="24"/>
        <v/>
      </c>
      <c r="J65" s="80"/>
      <c r="K65" s="80"/>
      <c r="L65" s="77"/>
      <c r="M65" s="77"/>
      <c r="N65" s="77"/>
      <c r="O65" s="77"/>
      <c r="P65" s="274"/>
      <c r="Q65" s="274"/>
      <c r="R65" s="274"/>
      <c r="S65" s="277">
        <f t="shared" si="19"/>
        <v>0</v>
      </c>
      <c r="U65" s="32">
        <f t="shared" si="18"/>
        <v>48</v>
      </c>
      <c r="V65" s="85"/>
      <c r="X65" s="91"/>
      <c r="Y65" s="92"/>
      <c r="Z65" s="280">
        <f>SUMIFS('AM19.Capital Instruments'!O$7:O$223,'AM19.Capital Instruments'!$M$7:$M$223,D65)</f>
        <v>0</v>
      </c>
      <c r="AA65" s="92"/>
      <c r="AB65" s="92"/>
      <c r="AC65" s="92"/>
      <c r="AD65" s="93">
        <f t="shared" si="20"/>
        <v>0</v>
      </c>
      <c r="AF65" s="111"/>
      <c r="AH65" s="91"/>
      <c r="AI65" s="92"/>
      <c r="AJ65" s="92"/>
      <c r="AK65" s="92"/>
      <c r="AL65" s="92"/>
      <c r="AM65" s="92"/>
      <c r="AN65" s="93">
        <f t="shared" si="21"/>
        <v>0</v>
      </c>
      <c r="AP65" s="117">
        <f t="shared" si="25"/>
        <v>0</v>
      </c>
      <c r="AQ65" s="66">
        <f t="shared" si="26"/>
        <v>0</v>
      </c>
      <c r="AR65" s="67">
        <f t="shared" si="22"/>
        <v>0</v>
      </c>
      <c r="AS65" s="66">
        <f t="shared" si="27"/>
        <v>0</v>
      </c>
      <c r="AT65" s="66">
        <f t="shared" si="28"/>
        <v>0</v>
      </c>
      <c r="AU65" s="67">
        <f t="shared" si="23"/>
        <v>0</v>
      </c>
      <c r="AV65" s="118" t="str">
        <f t="shared" si="29"/>
        <v/>
      </c>
      <c r="AX65" s="30" t="s">
        <v>365</v>
      </c>
    </row>
    <row r="66" spans="1:50" x14ac:dyDescent="0.2">
      <c r="A66" s="35">
        <f t="shared" si="17"/>
        <v>49</v>
      </c>
      <c r="B66" s="102" t="str">
        <f>IFERROR(VLOOKUP(G66,'AM19.Param'!$C$64:$D$388,2,FALSE),"")</f>
        <v/>
      </c>
      <c r="C66" s="77"/>
      <c r="D66" s="78"/>
      <c r="E66" s="77"/>
      <c r="F66" s="78"/>
      <c r="G66" s="77"/>
      <c r="H66" s="78"/>
      <c r="I66" s="79" t="str">
        <f t="shared" si="24"/>
        <v/>
      </c>
      <c r="J66" s="80"/>
      <c r="K66" s="80"/>
      <c r="L66" s="77"/>
      <c r="M66" s="77"/>
      <c r="N66" s="77"/>
      <c r="O66" s="77"/>
      <c r="P66" s="274"/>
      <c r="Q66" s="274"/>
      <c r="R66" s="274"/>
      <c r="S66" s="277">
        <f t="shared" si="19"/>
        <v>0</v>
      </c>
      <c r="U66" s="32">
        <f t="shared" si="18"/>
        <v>49</v>
      </c>
      <c r="V66" s="85"/>
      <c r="X66" s="91"/>
      <c r="Y66" s="92"/>
      <c r="Z66" s="280">
        <f>SUMIFS('AM19.Capital Instruments'!O$7:O$223,'AM19.Capital Instruments'!$M$7:$M$223,D66)</f>
        <v>0</v>
      </c>
      <c r="AA66" s="92"/>
      <c r="AB66" s="92"/>
      <c r="AC66" s="92"/>
      <c r="AD66" s="93">
        <f t="shared" si="20"/>
        <v>0</v>
      </c>
      <c r="AF66" s="111"/>
      <c r="AH66" s="91"/>
      <c r="AI66" s="92"/>
      <c r="AJ66" s="92"/>
      <c r="AK66" s="92"/>
      <c r="AL66" s="92"/>
      <c r="AM66" s="92"/>
      <c r="AN66" s="93">
        <f t="shared" si="21"/>
        <v>0</v>
      </c>
      <c r="AP66" s="117">
        <f t="shared" si="25"/>
        <v>0</v>
      </c>
      <c r="AQ66" s="66">
        <f t="shared" si="26"/>
        <v>0</v>
      </c>
      <c r="AR66" s="67">
        <f t="shared" si="22"/>
        <v>0</v>
      </c>
      <c r="AS66" s="66">
        <f t="shared" si="27"/>
        <v>0</v>
      </c>
      <c r="AT66" s="66">
        <f t="shared" si="28"/>
        <v>0</v>
      </c>
      <c r="AU66" s="67">
        <f t="shared" si="23"/>
        <v>0</v>
      </c>
      <c r="AV66" s="118" t="str">
        <f t="shared" si="29"/>
        <v/>
      </c>
      <c r="AX66" s="30" t="s">
        <v>365</v>
      </c>
    </row>
    <row r="67" spans="1:50" x14ac:dyDescent="0.2">
      <c r="A67" s="35">
        <f t="shared" si="17"/>
        <v>50</v>
      </c>
      <c r="B67" s="102" t="str">
        <f>IFERROR(VLOOKUP(G67,'AM19.Param'!$C$64:$D$388,2,FALSE),"")</f>
        <v/>
      </c>
      <c r="C67" s="77"/>
      <c r="D67" s="78"/>
      <c r="E67" s="77"/>
      <c r="F67" s="78"/>
      <c r="G67" s="77"/>
      <c r="H67" s="78"/>
      <c r="I67" s="79" t="str">
        <f t="shared" si="24"/>
        <v/>
      </c>
      <c r="J67" s="80"/>
      <c r="K67" s="80"/>
      <c r="L67" s="77"/>
      <c r="M67" s="77"/>
      <c r="N67" s="77"/>
      <c r="O67" s="77"/>
      <c r="P67" s="274"/>
      <c r="Q67" s="274"/>
      <c r="R67" s="274"/>
      <c r="S67" s="277">
        <f t="shared" si="19"/>
        <v>0</v>
      </c>
      <c r="U67" s="32">
        <f t="shared" si="18"/>
        <v>50</v>
      </c>
      <c r="V67" s="85"/>
      <c r="X67" s="91"/>
      <c r="Y67" s="92"/>
      <c r="Z67" s="280">
        <f>SUMIFS('AM19.Capital Instruments'!O$7:O$223,'AM19.Capital Instruments'!$M$7:$M$223,D67)</f>
        <v>0</v>
      </c>
      <c r="AA67" s="92"/>
      <c r="AB67" s="92"/>
      <c r="AC67" s="92"/>
      <c r="AD67" s="93">
        <f t="shared" si="20"/>
        <v>0</v>
      </c>
      <c r="AF67" s="111"/>
      <c r="AH67" s="91"/>
      <c r="AI67" s="92"/>
      <c r="AJ67" s="92"/>
      <c r="AK67" s="92"/>
      <c r="AL67" s="92"/>
      <c r="AM67" s="92"/>
      <c r="AN67" s="93">
        <f t="shared" si="21"/>
        <v>0</v>
      </c>
      <c r="AP67" s="117">
        <f t="shared" si="25"/>
        <v>0</v>
      </c>
      <c r="AQ67" s="66">
        <f t="shared" si="26"/>
        <v>0</v>
      </c>
      <c r="AR67" s="67">
        <f t="shared" si="22"/>
        <v>0</v>
      </c>
      <c r="AS67" s="66">
        <f t="shared" si="27"/>
        <v>0</v>
      </c>
      <c r="AT67" s="66">
        <f t="shared" si="28"/>
        <v>0</v>
      </c>
      <c r="AU67" s="67">
        <f t="shared" si="23"/>
        <v>0</v>
      </c>
      <c r="AV67" s="118" t="str">
        <f t="shared" si="29"/>
        <v/>
      </c>
      <c r="AX67" s="30" t="s">
        <v>365</v>
      </c>
    </row>
    <row r="68" spans="1:50" x14ac:dyDescent="0.2">
      <c r="A68" s="35">
        <f t="shared" si="17"/>
        <v>51</v>
      </c>
      <c r="B68" s="102" t="str">
        <f>IFERROR(VLOOKUP(G68,'AM19.Param'!$C$64:$D$388,2,FALSE),"")</f>
        <v/>
      </c>
      <c r="C68" s="77"/>
      <c r="D68" s="78"/>
      <c r="E68" s="77"/>
      <c r="F68" s="78"/>
      <c r="G68" s="77"/>
      <c r="H68" s="78"/>
      <c r="I68" s="79" t="str">
        <f t="shared" si="24"/>
        <v/>
      </c>
      <c r="J68" s="80"/>
      <c r="K68" s="80"/>
      <c r="L68" s="77"/>
      <c r="M68" s="77"/>
      <c r="N68" s="77"/>
      <c r="O68" s="77"/>
      <c r="P68" s="274"/>
      <c r="Q68" s="274"/>
      <c r="R68" s="274"/>
      <c r="S68" s="277">
        <f t="shared" si="19"/>
        <v>0</v>
      </c>
      <c r="U68" s="32">
        <f t="shared" si="18"/>
        <v>51</v>
      </c>
      <c r="V68" s="85"/>
      <c r="X68" s="91"/>
      <c r="Y68" s="92"/>
      <c r="Z68" s="280">
        <f>SUMIFS('AM19.Capital Instruments'!O$7:O$223,'AM19.Capital Instruments'!$M$7:$M$223,D68)</f>
        <v>0</v>
      </c>
      <c r="AA68" s="92"/>
      <c r="AB68" s="92"/>
      <c r="AC68" s="92"/>
      <c r="AD68" s="93">
        <f t="shared" si="20"/>
        <v>0</v>
      </c>
      <c r="AF68" s="111"/>
      <c r="AH68" s="91"/>
      <c r="AI68" s="92"/>
      <c r="AJ68" s="92"/>
      <c r="AK68" s="92"/>
      <c r="AL68" s="92"/>
      <c r="AM68" s="92"/>
      <c r="AN68" s="93">
        <f t="shared" si="21"/>
        <v>0</v>
      </c>
      <c r="AP68" s="117">
        <f t="shared" si="25"/>
        <v>0</v>
      </c>
      <c r="AQ68" s="66">
        <f t="shared" si="26"/>
        <v>0</v>
      </c>
      <c r="AR68" s="67">
        <f t="shared" si="22"/>
        <v>0</v>
      </c>
      <c r="AS68" s="66">
        <f t="shared" si="27"/>
        <v>0</v>
      </c>
      <c r="AT68" s="66">
        <f t="shared" si="28"/>
        <v>0</v>
      </c>
      <c r="AU68" s="67">
        <f t="shared" si="23"/>
        <v>0</v>
      </c>
      <c r="AV68" s="118" t="str">
        <f t="shared" si="29"/>
        <v/>
      </c>
      <c r="AX68" s="30" t="s">
        <v>365</v>
      </c>
    </row>
    <row r="69" spans="1:50" x14ac:dyDescent="0.2">
      <c r="A69" s="35">
        <f t="shared" si="17"/>
        <v>52</v>
      </c>
      <c r="B69" s="102" t="str">
        <f>IFERROR(VLOOKUP(G69,'AM19.Param'!$C$64:$D$388,2,FALSE),"")</f>
        <v/>
      </c>
      <c r="C69" s="77"/>
      <c r="D69" s="78"/>
      <c r="E69" s="77"/>
      <c r="F69" s="78"/>
      <c r="G69" s="77"/>
      <c r="H69" s="78"/>
      <c r="I69" s="79" t="str">
        <f t="shared" si="24"/>
        <v/>
      </c>
      <c r="J69" s="80"/>
      <c r="K69" s="80"/>
      <c r="L69" s="77"/>
      <c r="M69" s="77"/>
      <c r="N69" s="77"/>
      <c r="O69" s="77"/>
      <c r="P69" s="274"/>
      <c r="Q69" s="274"/>
      <c r="R69" s="274"/>
      <c r="S69" s="277">
        <f t="shared" si="19"/>
        <v>0</v>
      </c>
      <c r="U69" s="32">
        <f t="shared" si="18"/>
        <v>52</v>
      </c>
      <c r="V69" s="85"/>
      <c r="X69" s="91"/>
      <c r="Y69" s="92"/>
      <c r="Z69" s="280">
        <f>SUMIFS('AM19.Capital Instruments'!O$7:O$223,'AM19.Capital Instruments'!$M$7:$M$223,D69)</f>
        <v>0</v>
      </c>
      <c r="AA69" s="92"/>
      <c r="AB69" s="92"/>
      <c r="AC69" s="92"/>
      <c r="AD69" s="93">
        <f t="shared" si="20"/>
        <v>0</v>
      </c>
      <c r="AF69" s="111"/>
      <c r="AH69" s="91"/>
      <c r="AI69" s="92"/>
      <c r="AJ69" s="92"/>
      <c r="AK69" s="92"/>
      <c r="AL69" s="92"/>
      <c r="AM69" s="92"/>
      <c r="AN69" s="93">
        <f t="shared" si="21"/>
        <v>0</v>
      </c>
      <c r="AP69" s="117">
        <f t="shared" si="25"/>
        <v>0</v>
      </c>
      <c r="AQ69" s="66">
        <f t="shared" si="26"/>
        <v>0</v>
      </c>
      <c r="AR69" s="67">
        <f t="shared" si="22"/>
        <v>0</v>
      </c>
      <c r="AS69" s="66">
        <f t="shared" si="27"/>
        <v>0</v>
      </c>
      <c r="AT69" s="66">
        <f t="shared" si="28"/>
        <v>0</v>
      </c>
      <c r="AU69" s="67">
        <f t="shared" si="23"/>
        <v>0</v>
      </c>
      <c r="AV69" s="118" t="str">
        <f t="shared" si="29"/>
        <v/>
      </c>
      <c r="AX69" s="30" t="s">
        <v>365</v>
      </c>
    </row>
    <row r="70" spans="1:50" x14ac:dyDescent="0.2">
      <c r="A70" s="35">
        <f t="shared" si="17"/>
        <v>53</v>
      </c>
      <c r="B70" s="102" t="str">
        <f>IFERROR(VLOOKUP(G70,'AM19.Param'!$C$64:$D$388,2,FALSE),"")</f>
        <v/>
      </c>
      <c r="C70" s="77"/>
      <c r="D70" s="78"/>
      <c r="E70" s="77"/>
      <c r="F70" s="78"/>
      <c r="G70" s="77"/>
      <c r="H70" s="78"/>
      <c r="I70" s="79" t="str">
        <f t="shared" si="24"/>
        <v/>
      </c>
      <c r="J70" s="80"/>
      <c r="K70" s="80"/>
      <c r="L70" s="77"/>
      <c r="M70" s="77"/>
      <c r="N70" s="77"/>
      <c r="O70" s="77"/>
      <c r="P70" s="274"/>
      <c r="Q70" s="274"/>
      <c r="R70" s="274"/>
      <c r="S70" s="277">
        <f t="shared" si="19"/>
        <v>0</v>
      </c>
      <c r="U70" s="32">
        <f t="shared" si="18"/>
        <v>53</v>
      </c>
      <c r="V70" s="85"/>
      <c r="X70" s="91"/>
      <c r="Y70" s="92"/>
      <c r="Z70" s="280">
        <f>SUMIFS('AM19.Capital Instruments'!O$7:O$223,'AM19.Capital Instruments'!$M$7:$M$223,D70)</f>
        <v>0</v>
      </c>
      <c r="AA70" s="92"/>
      <c r="AB70" s="92"/>
      <c r="AC70" s="92"/>
      <c r="AD70" s="93">
        <f t="shared" si="20"/>
        <v>0</v>
      </c>
      <c r="AF70" s="111"/>
      <c r="AH70" s="91"/>
      <c r="AI70" s="92"/>
      <c r="AJ70" s="92"/>
      <c r="AK70" s="92"/>
      <c r="AL70" s="92"/>
      <c r="AM70" s="92"/>
      <c r="AN70" s="93">
        <f t="shared" si="21"/>
        <v>0</v>
      </c>
      <c r="AP70" s="117">
        <f t="shared" si="25"/>
        <v>0</v>
      </c>
      <c r="AQ70" s="66">
        <f t="shared" si="26"/>
        <v>0</v>
      </c>
      <c r="AR70" s="67">
        <f t="shared" si="22"/>
        <v>0</v>
      </c>
      <c r="AS70" s="66">
        <f t="shared" si="27"/>
        <v>0</v>
      </c>
      <c r="AT70" s="66">
        <f t="shared" si="28"/>
        <v>0</v>
      </c>
      <c r="AU70" s="67">
        <f t="shared" si="23"/>
        <v>0</v>
      </c>
      <c r="AV70" s="118" t="str">
        <f t="shared" si="29"/>
        <v/>
      </c>
      <c r="AX70" s="30" t="s">
        <v>365</v>
      </c>
    </row>
    <row r="71" spans="1:50" x14ac:dyDescent="0.2">
      <c r="A71" s="35">
        <f t="shared" si="17"/>
        <v>54</v>
      </c>
      <c r="B71" s="102" t="str">
        <f>IFERROR(VLOOKUP(G71,'AM19.Param'!$C$64:$D$388,2,FALSE),"")</f>
        <v/>
      </c>
      <c r="C71" s="77"/>
      <c r="D71" s="78"/>
      <c r="E71" s="77"/>
      <c r="F71" s="81"/>
      <c r="G71" s="77"/>
      <c r="H71" s="82"/>
      <c r="I71" s="83" t="str">
        <f t="shared" si="24"/>
        <v/>
      </c>
      <c r="J71" s="80"/>
      <c r="K71" s="80"/>
      <c r="L71" s="77"/>
      <c r="M71" s="77"/>
      <c r="N71" s="77"/>
      <c r="O71" s="77"/>
      <c r="P71" s="274"/>
      <c r="Q71" s="274"/>
      <c r="R71" s="274"/>
      <c r="S71" s="277">
        <f t="shared" si="19"/>
        <v>0</v>
      </c>
      <c r="U71" s="32">
        <f t="shared" si="18"/>
        <v>54</v>
      </c>
      <c r="V71" s="85"/>
      <c r="X71" s="91"/>
      <c r="Y71" s="92"/>
      <c r="Z71" s="280">
        <f>SUMIFS('AM19.Capital Instruments'!O$7:O$223,'AM19.Capital Instruments'!$M$7:$M$223,D71)</f>
        <v>0</v>
      </c>
      <c r="AA71" s="92"/>
      <c r="AB71" s="92"/>
      <c r="AC71" s="92"/>
      <c r="AD71" s="93">
        <f t="shared" si="20"/>
        <v>0</v>
      </c>
      <c r="AF71" s="111"/>
      <c r="AH71" s="91"/>
      <c r="AI71" s="92"/>
      <c r="AJ71" s="92"/>
      <c r="AK71" s="92"/>
      <c r="AL71" s="92"/>
      <c r="AM71" s="92"/>
      <c r="AN71" s="93">
        <f t="shared" si="21"/>
        <v>0</v>
      </c>
      <c r="AP71" s="117">
        <f t="shared" si="25"/>
        <v>0</v>
      </c>
      <c r="AQ71" s="66">
        <f t="shared" si="26"/>
        <v>0</v>
      </c>
      <c r="AR71" s="67">
        <f t="shared" si="22"/>
        <v>0</v>
      </c>
      <c r="AS71" s="66">
        <f t="shared" si="27"/>
        <v>0</v>
      </c>
      <c r="AT71" s="66">
        <f t="shared" si="28"/>
        <v>0</v>
      </c>
      <c r="AU71" s="67">
        <f t="shared" si="23"/>
        <v>0</v>
      </c>
      <c r="AV71" s="118" t="str">
        <f t="shared" si="29"/>
        <v/>
      </c>
      <c r="AX71" s="30" t="s">
        <v>365</v>
      </c>
    </row>
    <row r="72" spans="1:50" x14ac:dyDescent="0.2">
      <c r="A72" s="35">
        <f t="shared" si="17"/>
        <v>55</v>
      </c>
      <c r="B72" s="102" t="str">
        <f>IFERROR(VLOOKUP(G72,'AM19.Param'!$C$64:$D$388,2,FALSE),"")</f>
        <v/>
      </c>
      <c r="C72" s="77"/>
      <c r="D72" s="78"/>
      <c r="E72" s="77"/>
      <c r="F72" s="81"/>
      <c r="G72" s="77"/>
      <c r="H72" s="82"/>
      <c r="I72" s="83" t="str">
        <f t="shared" si="24"/>
        <v/>
      </c>
      <c r="J72" s="80"/>
      <c r="K72" s="80"/>
      <c r="L72" s="77"/>
      <c r="M72" s="77"/>
      <c r="N72" s="77"/>
      <c r="O72" s="77"/>
      <c r="P72" s="274"/>
      <c r="Q72" s="274"/>
      <c r="R72" s="274"/>
      <c r="S72" s="277">
        <f t="shared" si="19"/>
        <v>0</v>
      </c>
      <c r="U72" s="32">
        <f t="shared" si="18"/>
        <v>55</v>
      </c>
      <c r="V72" s="85"/>
      <c r="X72" s="91"/>
      <c r="Y72" s="92"/>
      <c r="Z72" s="280">
        <f>SUMIFS('AM19.Capital Instruments'!O$7:O$223,'AM19.Capital Instruments'!$M$7:$M$223,D72)</f>
        <v>0</v>
      </c>
      <c r="AA72" s="92"/>
      <c r="AB72" s="92"/>
      <c r="AC72" s="92"/>
      <c r="AD72" s="93">
        <f t="shared" si="20"/>
        <v>0</v>
      </c>
      <c r="AF72" s="111"/>
      <c r="AH72" s="91"/>
      <c r="AI72" s="92"/>
      <c r="AJ72" s="92"/>
      <c r="AK72" s="92"/>
      <c r="AL72" s="92"/>
      <c r="AM72" s="92"/>
      <c r="AN72" s="93">
        <f t="shared" si="21"/>
        <v>0</v>
      </c>
      <c r="AP72" s="117">
        <f t="shared" si="25"/>
        <v>0</v>
      </c>
      <c r="AQ72" s="66">
        <f t="shared" si="26"/>
        <v>0</v>
      </c>
      <c r="AR72" s="67">
        <f t="shared" si="22"/>
        <v>0</v>
      </c>
      <c r="AS72" s="66">
        <f t="shared" si="27"/>
        <v>0</v>
      </c>
      <c r="AT72" s="66">
        <f t="shared" si="28"/>
        <v>0</v>
      </c>
      <c r="AU72" s="67">
        <f t="shared" si="23"/>
        <v>0</v>
      </c>
      <c r="AV72" s="118" t="str">
        <f t="shared" si="29"/>
        <v/>
      </c>
      <c r="AX72" s="30" t="s">
        <v>365</v>
      </c>
    </row>
    <row r="73" spans="1:50" x14ac:dyDescent="0.2">
      <c r="A73" s="35">
        <f t="shared" si="17"/>
        <v>56</v>
      </c>
      <c r="B73" s="102" t="str">
        <f>IFERROR(VLOOKUP(G73,'AM19.Param'!$C$64:$D$388,2,FALSE),"")</f>
        <v/>
      </c>
      <c r="C73" s="77"/>
      <c r="D73" s="78"/>
      <c r="E73" s="77"/>
      <c r="F73" s="81"/>
      <c r="G73" s="77"/>
      <c r="H73" s="82"/>
      <c r="I73" s="83" t="str">
        <f t="shared" si="24"/>
        <v/>
      </c>
      <c r="J73" s="80"/>
      <c r="K73" s="80"/>
      <c r="L73" s="77"/>
      <c r="M73" s="77"/>
      <c r="N73" s="77"/>
      <c r="O73" s="77"/>
      <c r="P73" s="274"/>
      <c r="Q73" s="274"/>
      <c r="R73" s="274"/>
      <c r="S73" s="277">
        <f t="shared" si="19"/>
        <v>0</v>
      </c>
      <c r="U73" s="32">
        <f t="shared" si="18"/>
        <v>56</v>
      </c>
      <c r="V73" s="85"/>
      <c r="X73" s="91"/>
      <c r="Y73" s="92"/>
      <c r="Z73" s="280">
        <f>SUMIFS('AM19.Capital Instruments'!O$7:O$223,'AM19.Capital Instruments'!$M$7:$M$223,D73)</f>
        <v>0</v>
      </c>
      <c r="AA73" s="92"/>
      <c r="AB73" s="92"/>
      <c r="AC73" s="92"/>
      <c r="AD73" s="93">
        <f t="shared" si="20"/>
        <v>0</v>
      </c>
      <c r="AF73" s="111"/>
      <c r="AH73" s="91"/>
      <c r="AI73" s="92"/>
      <c r="AJ73" s="92"/>
      <c r="AK73" s="92"/>
      <c r="AL73" s="92"/>
      <c r="AM73" s="92"/>
      <c r="AN73" s="93">
        <f t="shared" si="21"/>
        <v>0</v>
      </c>
      <c r="AP73" s="117">
        <f t="shared" si="25"/>
        <v>0</v>
      </c>
      <c r="AQ73" s="66">
        <f t="shared" si="26"/>
        <v>0</v>
      </c>
      <c r="AR73" s="67">
        <f t="shared" si="22"/>
        <v>0</v>
      </c>
      <c r="AS73" s="66">
        <f t="shared" si="27"/>
        <v>0</v>
      </c>
      <c r="AT73" s="66">
        <f t="shared" si="28"/>
        <v>0</v>
      </c>
      <c r="AU73" s="67">
        <f t="shared" si="23"/>
        <v>0</v>
      </c>
      <c r="AV73" s="118" t="str">
        <f t="shared" si="29"/>
        <v/>
      </c>
      <c r="AX73" s="30" t="s">
        <v>365</v>
      </c>
    </row>
    <row r="74" spans="1:50" x14ac:dyDescent="0.2">
      <c r="A74" s="35">
        <f t="shared" si="17"/>
        <v>57</v>
      </c>
      <c r="B74" s="102" t="str">
        <f>IFERROR(VLOOKUP(G74,'AM19.Param'!$C$64:$D$388,2,FALSE),"")</f>
        <v/>
      </c>
      <c r="C74" s="77"/>
      <c r="D74" s="78"/>
      <c r="E74" s="77"/>
      <c r="F74" s="81"/>
      <c r="G74" s="77"/>
      <c r="H74" s="82"/>
      <c r="I74" s="83" t="str">
        <f t="shared" si="24"/>
        <v/>
      </c>
      <c r="J74" s="80"/>
      <c r="K74" s="80"/>
      <c r="L74" s="77"/>
      <c r="M74" s="77"/>
      <c r="N74" s="77"/>
      <c r="O74" s="77"/>
      <c r="P74" s="274"/>
      <c r="Q74" s="274"/>
      <c r="R74" s="274"/>
      <c r="S74" s="277">
        <f t="shared" si="19"/>
        <v>0</v>
      </c>
      <c r="U74" s="32">
        <f t="shared" si="18"/>
        <v>57</v>
      </c>
      <c r="V74" s="85"/>
      <c r="X74" s="91"/>
      <c r="Y74" s="92"/>
      <c r="Z74" s="280">
        <f>SUMIFS('AM19.Capital Instruments'!O$7:O$223,'AM19.Capital Instruments'!$M$7:$M$223,D74)</f>
        <v>0</v>
      </c>
      <c r="AA74" s="92"/>
      <c r="AB74" s="92"/>
      <c r="AC74" s="92"/>
      <c r="AD74" s="93">
        <f t="shared" si="20"/>
        <v>0</v>
      </c>
      <c r="AF74" s="111"/>
      <c r="AH74" s="91"/>
      <c r="AI74" s="92"/>
      <c r="AJ74" s="92"/>
      <c r="AK74" s="92"/>
      <c r="AL74" s="92"/>
      <c r="AM74" s="92"/>
      <c r="AN74" s="93">
        <f t="shared" si="21"/>
        <v>0</v>
      </c>
      <c r="AP74" s="117">
        <f t="shared" si="25"/>
        <v>0</v>
      </c>
      <c r="AQ74" s="66">
        <f t="shared" si="26"/>
        <v>0</v>
      </c>
      <c r="AR74" s="67">
        <f t="shared" si="22"/>
        <v>0</v>
      </c>
      <c r="AS74" s="66">
        <f t="shared" si="27"/>
        <v>0</v>
      </c>
      <c r="AT74" s="66">
        <f t="shared" si="28"/>
        <v>0</v>
      </c>
      <c r="AU74" s="67">
        <f t="shared" si="23"/>
        <v>0</v>
      </c>
      <c r="AV74" s="118" t="str">
        <f t="shared" si="29"/>
        <v/>
      </c>
      <c r="AX74" s="30" t="s">
        <v>365</v>
      </c>
    </row>
    <row r="75" spans="1:50" x14ac:dyDescent="0.2">
      <c r="A75" s="35">
        <f t="shared" si="17"/>
        <v>58</v>
      </c>
      <c r="B75" s="102" t="str">
        <f>IFERROR(VLOOKUP(G75,'AM19.Param'!$C$64:$D$388,2,FALSE),"")</f>
        <v/>
      </c>
      <c r="C75" s="77"/>
      <c r="D75" s="78"/>
      <c r="E75" s="77"/>
      <c r="F75" s="81"/>
      <c r="G75" s="77"/>
      <c r="H75" s="82"/>
      <c r="I75" s="83" t="str">
        <f t="shared" si="24"/>
        <v/>
      </c>
      <c r="J75" s="80"/>
      <c r="K75" s="80"/>
      <c r="L75" s="77"/>
      <c r="M75" s="77"/>
      <c r="N75" s="77"/>
      <c r="O75" s="77"/>
      <c r="P75" s="274"/>
      <c r="Q75" s="274"/>
      <c r="R75" s="274"/>
      <c r="S75" s="277">
        <f t="shared" si="19"/>
        <v>0</v>
      </c>
      <c r="U75" s="32">
        <f t="shared" si="18"/>
        <v>58</v>
      </c>
      <c r="V75" s="85"/>
      <c r="X75" s="91"/>
      <c r="Y75" s="92"/>
      <c r="Z75" s="280">
        <f>SUMIFS('AM19.Capital Instruments'!O$7:O$223,'AM19.Capital Instruments'!$M$7:$M$223,D75)</f>
        <v>0</v>
      </c>
      <c r="AA75" s="92"/>
      <c r="AB75" s="92"/>
      <c r="AC75" s="92"/>
      <c r="AD75" s="93">
        <f t="shared" si="20"/>
        <v>0</v>
      </c>
      <c r="AF75" s="111"/>
      <c r="AH75" s="91"/>
      <c r="AI75" s="92"/>
      <c r="AJ75" s="92"/>
      <c r="AK75" s="92"/>
      <c r="AL75" s="92"/>
      <c r="AM75" s="92"/>
      <c r="AN75" s="93">
        <f t="shared" si="21"/>
        <v>0</v>
      </c>
      <c r="AP75" s="117">
        <f t="shared" si="25"/>
        <v>0</v>
      </c>
      <c r="AQ75" s="66">
        <f t="shared" si="26"/>
        <v>0</v>
      </c>
      <c r="AR75" s="67">
        <f t="shared" si="22"/>
        <v>0</v>
      </c>
      <c r="AS75" s="66">
        <f t="shared" si="27"/>
        <v>0</v>
      </c>
      <c r="AT75" s="66">
        <f t="shared" si="28"/>
        <v>0</v>
      </c>
      <c r="AU75" s="67">
        <f t="shared" si="23"/>
        <v>0</v>
      </c>
      <c r="AV75" s="118" t="str">
        <f t="shared" si="29"/>
        <v/>
      </c>
      <c r="AX75" s="30" t="s">
        <v>365</v>
      </c>
    </row>
    <row r="76" spans="1:50" x14ac:dyDescent="0.2">
      <c r="A76" s="35">
        <f t="shared" si="17"/>
        <v>59</v>
      </c>
      <c r="B76" s="102" t="str">
        <f>IFERROR(VLOOKUP(G76,'AM19.Param'!$C$64:$D$388,2,FALSE),"")</f>
        <v/>
      </c>
      <c r="C76" s="77"/>
      <c r="D76" s="78"/>
      <c r="E76" s="77"/>
      <c r="F76" s="81"/>
      <c r="G76" s="77"/>
      <c r="H76" s="82"/>
      <c r="I76" s="83" t="str">
        <f t="shared" si="24"/>
        <v/>
      </c>
      <c r="J76" s="80"/>
      <c r="K76" s="80"/>
      <c r="L76" s="77"/>
      <c r="M76" s="77"/>
      <c r="N76" s="77"/>
      <c r="O76" s="77"/>
      <c r="P76" s="274"/>
      <c r="Q76" s="274"/>
      <c r="R76" s="274"/>
      <c r="S76" s="277">
        <f t="shared" si="19"/>
        <v>0</v>
      </c>
      <c r="U76" s="32">
        <f t="shared" si="18"/>
        <v>59</v>
      </c>
      <c r="V76" s="85"/>
      <c r="X76" s="91"/>
      <c r="Y76" s="92"/>
      <c r="Z76" s="280">
        <f>SUMIFS('AM19.Capital Instruments'!O$7:O$223,'AM19.Capital Instruments'!$M$7:$M$223,D76)</f>
        <v>0</v>
      </c>
      <c r="AA76" s="92"/>
      <c r="AB76" s="92"/>
      <c r="AC76" s="92"/>
      <c r="AD76" s="93">
        <f t="shared" si="20"/>
        <v>0</v>
      </c>
      <c r="AF76" s="111"/>
      <c r="AH76" s="91"/>
      <c r="AI76" s="92"/>
      <c r="AJ76" s="92"/>
      <c r="AK76" s="92"/>
      <c r="AL76" s="92"/>
      <c r="AM76" s="92"/>
      <c r="AN76" s="93">
        <f t="shared" si="21"/>
        <v>0</v>
      </c>
      <c r="AP76" s="117">
        <f t="shared" si="25"/>
        <v>0</v>
      </c>
      <c r="AQ76" s="66">
        <f t="shared" si="26"/>
        <v>0</v>
      </c>
      <c r="AR76" s="67">
        <f t="shared" si="22"/>
        <v>0</v>
      </c>
      <c r="AS76" s="66">
        <f t="shared" si="27"/>
        <v>0</v>
      </c>
      <c r="AT76" s="66">
        <f t="shared" si="28"/>
        <v>0</v>
      </c>
      <c r="AU76" s="67">
        <f t="shared" si="23"/>
        <v>0</v>
      </c>
      <c r="AV76" s="118" t="str">
        <f t="shared" si="29"/>
        <v/>
      </c>
      <c r="AX76" s="30" t="s">
        <v>365</v>
      </c>
    </row>
    <row r="77" spans="1:50" x14ac:dyDescent="0.2">
      <c r="A77" s="35">
        <f t="shared" si="17"/>
        <v>60</v>
      </c>
      <c r="B77" s="102" t="str">
        <f>IFERROR(VLOOKUP(G77,'AM19.Param'!$C$64:$D$388,2,FALSE),"")</f>
        <v/>
      </c>
      <c r="C77" s="77"/>
      <c r="D77" s="78"/>
      <c r="E77" s="77"/>
      <c r="F77" s="81"/>
      <c r="G77" s="77"/>
      <c r="H77" s="82"/>
      <c r="I77" s="83" t="str">
        <f t="shared" si="24"/>
        <v/>
      </c>
      <c r="J77" s="80"/>
      <c r="K77" s="80"/>
      <c r="L77" s="77"/>
      <c r="M77" s="77"/>
      <c r="N77" s="77"/>
      <c r="O77" s="77"/>
      <c r="P77" s="274"/>
      <c r="Q77" s="274"/>
      <c r="R77" s="274"/>
      <c r="S77" s="277">
        <f t="shared" si="19"/>
        <v>0</v>
      </c>
      <c r="U77" s="32">
        <f t="shared" si="18"/>
        <v>60</v>
      </c>
      <c r="V77" s="85"/>
      <c r="X77" s="91"/>
      <c r="Y77" s="92"/>
      <c r="Z77" s="280">
        <f>SUMIFS('AM19.Capital Instruments'!O$7:O$223,'AM19.Capital Instruments'!$M$7:$M$223,D77)</f>
        <v>0</v>
      </c>
      <c r="AA77" s="92"/>
      <c r="AB77" s="92"/>
      <c r="AC77" s="92"/>
      <c r="AD77" s="93">
        <f t="shared" si="20"/>
        <v>0</v>
      </c>
      <c r="AF77" s="111"/>
      <c r="AH77" s="91"/>
      <c r="AI77" s="92"/>
      <c r="AJ77" s="92"/>
      <c r="AK77" s="92"/>
      <c r="AL77" s="92"/>
      <c r="AM77" s="92"/>
      <c r="AN77" s="93">
        <f t="shared" si="21"/>
        <v>0</v>
      </c>
      <c r="AP77" s="117">
        <f t="shared" si="25"/>
        <v>0</v>
      </c>
      <c r="AQ77" s="66">
        <f t="shared" si="26"/>
        <v>0</v>
      </c>
      <c r="AR77" s="67">
        <f t="shared" si="22"/>
        <v>0</v>
      </c>
      <c r="AS77" s="66">
        <f t="shared" si="27"/>
        <v>0</v>
      </c>
      <c r="AT77" s="66">
        <f t="shared" si="28"/>
        <v>0</v>
      </c>
      <c r="AU77" s="67">
        <f t="shared" si="23"/>
        <v>0</v>
      </c>
      <c r="AV77" s="118" t="str">
        <f t="shared" si="29"/>
        <v/>
      </c>
      <c r="AX77" s="30" t="s">
        <v>365</v>
      </c>
    </row>
    <row r="78" spans="1:50" x14ac:dyDescent="0.2">
      <c r="A78" s="35">
        <f t="shared" si="17"/>
        <v>61</v>
      </c>
      <c r="B78" s="102" t="str">
        <f>IFERROR(VLOOKUP(G78,'AM19.Param'!$C$64:$D$388,2,FALSE),"")</f>
        <v/>
      </c>
      <c r="C78" s="77"/>
      <c r="D78" s="78"/>
      <c r="E78" s="77"/>
      <c r="F78" s="81"/>
      <c r="G78" s="77"/>
      <c r="H78" s="82"/>
      <c r="I78" s="83" t="str">
        <f t="shared" si="24"/>
        <v/>
      </c>
      <c r="J78" s="80"/>
      <c r="K78" s="80"/>
      <c r="L78" s="77"/>
      <c r="M78" s="77"/>
      <c r="N78" s="77"/>
      <c r="O78" s="77"/>
      <c r="P78" s="274"/>
      <c r="Q78" s="274"/>
      <c r="R78" s="274"/>
      <c r="S78" s="277">
        <f t="shared" si="19"/>
        <v>0</v>
      </c>
      <c r="U78" s="32">
        <f t="shared" si="18"/>
        <v>61</v>
      </c>
      <c r="V78" s="85"/>
      <c r="X78" s="91"/>
      <c r="Y78" s="92"/>
      <c r="Z78" s="280">
        <f>SUMIFS('AM19.Capital Instruments'!O$7:O$223,'AM19.Capital Instruments'!$M$7:$M$223,D78)</f>
        <v>0</v>
      </c>
      <c r="AA78" s="92"/>
      <c r="AB78" s="92"/>
      <c r="AC78" s="92"/>
      <c r="AD78" s="93">
        <f t="shared" si="20"/>
        <v>0</v>
      </c>
      <c r="AF78" s="111"/>
      <c r="AH78" s="91"/>
      <c r="AI78" s="92"/>
      <c r="AJ78" s="92"/>
      <c r="AK78" s="92"/>
      <c r="AL78" s="92"/>
      <c r="AM78" s="92"/>
      <c r="AN78" s="93">
        <f t="shared" si="21"/>
        <v>0</v>
      </c>
      <c r="AP78" s="117">
        <f t="shared" si="25"/>
        <v>0</v>
      </c>
      <c r="AQ78" s="66">
        <f t="shared" si="26"/>
        <v>0</v>
      </c>
      <c r="AR78" s="67">
        <f t="shared" si="22"/>
        <v>0</v>
      </c>
      <c r="AS78" s="66">
        <f t="shared" si="27"/>
        <v>0</v>
      </c>
      <c r="AT78" s="66">
        <f t="shared" si="28"/>
        <v>0</v>
      </c>
      <c r="AU78" s="67">
        <f t="shared" si="23"/>
        <v>0</v>
      </c>
      <c r="AV78" s="118" t="str">
        <f t="shared" si="29"/>
        <v/>
      </c>
      <c r="AX78" s="30" t="s">
        <v>365</v>
      </c>
    </row>
    <row r="79" spans="1:50" x14ac:dyDescent="0.2">
      <c r="A79" s="35">
        <f t="shared" si="17"/>
        <v>62</v>
      </c>
      <c r="B79" s="102" t="str">
        <f>IFERROR(VLOOKUP(G79,'AM19.Param'!$C$64:$D$388,2,FALSE),"")</f>
        <v/>
      </c>
      <c r="C79" s="77"/>
      <c r="D79" s="78"/>
      <c r="E79" s="77"/>
      <c r="F79" s="81"/>
      <c r="G79" s="77"/>
      <c r="H79" s="82"/>
      <c r="I79" s="83" t="str">
        <f t="shared" si="24"/>
        <v/>
      </c>
      <c r="J79" s="80"/>
      <c r="K79" s="80"/>
      <c r="L79" s="77"/>
      <c r="M79" s="77"/>
      <c r="N79" s="77"/>
      <c r="O79" s="77"/>
      <c r="P79" s="274"/>
      <c r="Q79" s="274"/>
      <c r="R79" s="274"/>
      <c r="S79" s="277">
        <f t="shared" si="19"/>
        <v>0</v>
      </c>
      <c r="U79" s="32">
        <f t="shared" si="18"/>
        <v>62</v>
      </c>
      <c r="V79" s="85"/>
      <c r="X79" s="91"/>
      <c r="Y79" s="92"/>
      <c r="Z79" s="280">
        <f>SUMIFS('AM19.Capital Instruments'!O$7:O$223,'AM19.Capital Instruments'!$M$7:$M$223,D79)</f>
        <v>0</v>
      </c>
      <c r="AA79" s="92"/>
      <c r="AB79" s="92"/>
      <c r="AC79" s="92"/>
      <c r="AD79" s="93">
        <f t="shared" si="20"/>
        <v>0</v>
      </c>
      <c r="AF79" s="111"/>
      <c r="AH79" s="91"/>
      <c r="AI79" s="92"/>
      <c r="AJ79" s="92"/>
      <c r="AK79" s="92"/>
      <c r="AL79" s="92"/>
      <c r="AM79" s="92"/>
      <c r="AN79" s="93">
        <f t="shared" si="21"/>
        <v>0</v>
      </c>
      <c r="AP79" s="117">
        <f t="shared" si="25"/>
        <v>0</v>
      </c>
      <c r="AQ79" s="66">
        <f t="shared" si="26"/>
        <v>0</v>
      </c>
      <c r="AR79" s="67">
        <f t="shared" si="22"/>
        <v>0</v>
      </c>
      <c r="AS79" s="66">
        <f t="shared" si="27"/>
        <v>0</v>
      </c>
      <c r="AT79" s="66">
        <f t="shared" si="28"/>
        <v>0</v>
      </c>
      <c r="AU79" s="67">
        <f t="shared" si="23"/>
        <v>0</v>
      </c>
      <c r="AV79" s="118" t="str">
        <f t="shared" si="29"/>
        <v/>
      </c>
      <c r="AX79" s="30" t="s">
        <v>365</v>
      </c>
    </row>
    <row r="80" spans="1:50" x14ac:dyDescent="0.2">
      <c r="A80" s="35">
        <f t="shared" si="17"/>
        <v>63</v>
      </c>
      <c r="B80" s="102" t="str">
        <f>IFERROR(VLOOKUP(G80,'AM19.Param'!$C$64:$D$388,2,FALSE),"")</f>
        <v/>
      </c>
      <c r="C80" s="77"/>
      <c r="D80" s="78"/>
      <c r="E80" s="77"/>
      <c r="F80" s="81"/>
      <c r="G80" s="77"/>
      <c r="H80" s="82"/>
      <c r="I80" s="83" t="str">
        <f t="shared" si="24"/>
        <v/>
      </c>
      <c r="J80" s="80"/>
      <c r="K80" s="80"/>
      <c r="L80" s="77"/>
      <c r="M80" s="77"/>
      <c r="N80" s="77"/>
      <c r="O80" s="77"/>
      <c r="P80" s="274"/>
      <c r="Q80" s="274"/>
      <c r="R80" s="274"/>
      <c r="S80" s="277">
        <f t="shared" si="19"/>
        <v>0</v>
      </c>
      <c r="U80" s="32">
        <f t="shared" si="18"/>
        <v>63</v>
      </c>
      <c r="V80" s="85"/>
      <c r="X80" s="91"/>
      <c r="Y80" s="92"/>
      <c r="Z80" s="280">
        <f>SUMIFS('AM19.Capital Instruments'!O$7:O$223,'AM19.Capital Instruments'!$M$7:$M$223,D80)</f>
        <v>0</v>
      </c>
      <c r="AA80" s="92"/>
      <c r="AB80" s="92"/>
      <c r="AC80" s="92"/>
      <c r="AD80" s="93">
        <f t="shared" si="20"/>
        <v>0</v>
      </c>
      <c r="AF80" s="111"/>
      <c r="AH80" s="91"/>
      <c r="AI80" s="92"/>
      <c r="AJ80" s="92"/>
      <c r="AK80" s="92"/>
      <c r="AL80" s="92"/>
      <c r="AM80" s="92"/>
      <c r="AN80" s="93">
        <f t="shared" si="21"/>
        <v>0</v>
      </c>
      <c r="AP80" s="117">
        <f t="shared" si="25"/>
        <v>0</v>
      </c>
      <c r="AQ80" s="66">
        <f t="shared" si="26"/>
        <v>0</v>
      </c>
      <c r="AR80" s="67">
        <f t="shared" si="22"/>
        <v>0</v>
      </c>
      <c r="AS80" s="66">
        <f t="shared" si="27"/>
        <v>0</v>
      </c>
      <c r="AT80" s="66">
        <f t="shared" si="28"/>
        <v>0</v>
      </c>
      <c r="AU80" s="67">
        <f t="shared" si="23"/>
        <v>0</v>
      </c>
      <c r="AV80" s="118" t="str">
        <f t="shared" si="29"/>
        <v/>
      </c>
      <c r="AX80" s="30" t="s">
        <v>365</v>
      </c>
    </row>
    <row r="81" spans="1:50" x14ac:dyDescent="0.2">
      <c r="A81" s="35">
        <f t="shared" si="17"/>
        <v>64</v>
      </c>
      <c r="B81" s="102" t="str">
        <f>IFERROR(VLOOKUP(G81,'AM19.Param'!$C$64:$D$388,2,FALSE),"")</f>
        <v/>
      </c>
      <c r="C81" s="77"/>
      <c r="D81" s="78"/>
      <c r="E81" s="77"/>
      <c r="F81" s="81"/>
      <c r="G81" s="77"/>
      <c r="H81" s="82"/>
      <c r="I81" s="83" t="str">
        <f t="shared" si="24"/>
        <v/>
      </c>
      <c r="J81" s="80"/>
      <c r="K81" s="80"/>
      <c r="L81" s="77"/>
      <c r="M81" s="77"/>
      <c r="N81" s="77"/>
      <c r="O81" s="77"/>
      <c r="P81" s="274"/>
      <c r="Q81" s="274"/>
      <c r="R81" s="274"/>
      <c r="S81" s="277">
        <f t="shared" si="19"/>
        <v>0</v>
      </c>
      <c r="U81" s="32">
        <f t="shared" si="18"/>
        <v>64</v>
      </c>
      <c r="V81" s="85"/>
      <c r="X81" s="91"/>
      <c r="Y81" s="92"/>
      <c r="Z81" s="280">
        <f>SUMIFS('AM19.Capital Instruments'!O$7:O$223,'AM19.Capital Instruments'!$M$7:$M$223,D81)</f>
        <v>0</v>
      </c>
      <c r="AA81" s="92"/>
      <c r="AB81" s="92"/>
      <c r="AC81" s="92"/>
      <c r="AD81" s="93">
        <f t="shared" si="20"/>
        <v>0</v>
      </c>
      <c r="AF81" s="111"/>
      <c r="AH81" s="91"/>
      <c r="AI81" s="92"/>
      <c r="AJ81" s="92"/>
      <c r="AK81" s="92"/>
      <c r="AL81" s="92"/>
      <c r="AM81" s="92"/>
      <c r="AN81" s="93">
        <f t="shared" si="21"/>
        <v>0</v>
      </c>
      <c r="AP81" s="117">
        <f t="shared" si="25"/>
        <v>0</v>
      </c>
      <c r="AQ81" s="66">
        <f t="shared" si="26"/>
        <v>0</v>
      </c>
      <c r="AR81" s="67">
        <f t="shared" si="22"/>
        <v>0</v>
      </c>
      <c r="AS81" s="66">
        <f t="shared" si="27"/>
        <v>0</v>
      </c>
      <c r="AT81" s="66">
        <f t="shared" si="28"/>
        <v>0</v>
      </c>
      <c r="AU81" s="67">
        <f t="shared" si="23"/>
        <v>0</v>
      </c>
      <c r="AV81" s="118" t="str">
        <f t="shared" si="29"/>
        <v/>
      </c>
      <c r="AX81" s="30" t="s">
        <v>365</v>
      </c>
    </row>
    <row r="82" spans="1:50" x14ac:dyDescent="0.2">
      <c r="A82" s="35">
        <f t="shared" si="17"/>
        <v>65</v>
      </c>
      <c r="B82" s="102" t="str">
        <f>IFERROR(VLOOKUP(G82,'AM19.Param'!$C$64:$D$388,2,FALSE),"")</f>
        <v/>
      </c>
      <c r="C82" s="77"/>
      <c r="D82" s="78"/>
      <c r="E82" s="77"/>
      <c r="F82" s="81"/>
      <c r="G82" s="77"/>
      <c r="H82" s="82"/>
      <c r="I82" s="83" t="str">
        <f t="shared" ref="I82:I113" si="30">IFERROR(VLOOKUP(H82,D:F,3,FALSE),"")</f>
        <v/>
      </c>
      <c r="J82" s="80"/>
      <c r="K82" s="80"/>
      <c r="L82" s="77"/>
      <c r="M82" s="77"/>
      <c r="N82" s="77"/>
      <c r="O82" s="77"/>
      <c r="P82" s="274"/>
      <c r="Q82" s="274"/>
      <c r="R82" s="274"/>
      <c r="S82" s="277">
        <f t="shared" si="19"/>
        <v>0</v>
      </c>
      <c r="U82" s="32">
        <f t="shared" si="18"/>
        <v>65</v>
      </c>
      <c r="V82" s="85"/>
      <c r="X82" s="91"/>
      <c r="Y82" s="92"/>
      <c r="Z82" s="280">
        <f>SUMIFS('AM19.Capital Instruments'!O$7:O$223,'AM19.Capital Instruments'!$M$7:$M$223,D82)</f>
        <v>0</v>
      </c>
      <c r="AA82" s="92"/>
      <c r="AB82" s="92"/>
      <c r="AC82" s="92"/>
      <c r="AD82" s="93">
        <f t="shared" si="20"/>
        <v>0</v>
      </c>
      <c r="AF82" s="111"/>
      <c r="AH82" s="91"/>
      <c r="AI82" s="92"/>
      <c r="AJ82" s="92"/>
      <c r="AK82" s="92"/>
      <c r="AL82" s="92"/>
      <c r="AM82" s="92"/>
      <c r="AN82" s="93">
        <f t="shared" si="21"/>
        <v>0</v>
      </c>
      <c r="AP82" s="117">
        <f t="shared" ref="AP82:AP113" si="31">SUMPRODUCT(V$18:V$217*(H$18:H$217=$D82))</f>
        <v>0</v>
      </c>
      <c r="AQ82" s="66">
        <f t="shared" ref="AQ82:AQ113" si="32">Y82</f>
        <v>0</v>
      </c>
      <c r="AR82" s="67">
        <f t="shared" si="22"/>
        <v>0</v>
      </c>
      <c r="AS82" s="66">
        <f t="shared" ref="AS82:AS113" si="33">SUMPRODUCT(AF$18:AF$217*(H$18:H$217=$D82))</f>
        <v>0</v>
      </c>
      <c r="AT82" s="66">
        <f t="shared" ref="AT82:AT113" si="34">AI82</f>
        <v>0</v>
      </c>
      <c r="AU82" s="67">
        <f t="shared" si="23"/>
        <v>0</v>
      </c>
      <c r="AV82" s="118" t="str">
        <f t="shared" ref="AV82:AV113" si="35">IFERROR(AD82/AN82,"")</f>
        <v/>
      </c>
      <c r="AX82" s="30" t="s">
        <v>365</v>
      </c>
    </row>
    <row r="83" spans="1:50" x14ac:dyDescent="0.2">
      <c r="A83" s="35">
        <f t="shared" si="17"/>
        <v>66</v>
      </c>
      <c r="B83" s="102" t="str">
        <f>IFERROR(VLOOKUP(G83,'AM19.Param'!$C$64:$D$388,2,FALSE),"")</f>
        <v/>
      </c>
      <c r="C83" s="77"/>
      <c r="D83" s="78"/>
      <c r="E83" s="77"/>
      <c r="F83" s="81"/>
      <c r="G83" s="77"/>
      <c r="H83" s="82"/>
      <c r="I83" s="83" t="str">
        <f t="shared" si="30"/>
        <v/>
      </c>
      <c r="J83" s="80"/>
      <c r="K83" s="80"/>
      <c r="L83" s="77"/>
      <c r="M83" s="77"/>
      <c r="N83" s="77"/>
      <c r="O83" s="77"/>
      <c r="P83" s="274"/>
      <c r="Q83" s="274"/>
      <c r="R83" s="274"/>
      <c r="S83" s="277">
        <f t="shared" si="19"/>
        <v>0</v>
      </c>
      <c r="U83" s="32">
        <f t="shared" si="18"/>
        <v>66</v>
      </c>
      <c r="V83" s="85"/>
      <c r="X83" s="91"/>
      <c r="Y83" s="92"/>
      <c r="Z83" s="280">
        <f>SUMIFS('AM19.Capital Instruments'!O$7:O$223,'AM19.Capital Instruments'!$M$7:$M$223,D83)</f>
        <v>0</v>
      </c>
      <c r="AA83" s="92"/>
      <c r="AB83" s="92"/>
      <c r="AC83" s="92"/>
      <c r="AD83" s="93">
        <f t="shared" si="20"/>
        <v>0</v>
      </c>
      <c r="AF83" s="111"/>
      <c r="AH83" s="91"/>
      <c r="AI83" s="92"/>
      <c r="AJ83" s="92"/>
      <c r="AK83" s="92"/>
      <c r="AL83" s="92"/>
      <c r="AM83" s="92"/>
      <c r="AN83" s="93">
        <f t="shared" si="21"/>
        <v>0</v>
      </c>
      <c r="AP83" s="117">
        <f t="shared" si="31"/>
        <v>0</v>
      </c>
      <c r="AQ83" s="66">
        <f t="shared" si="32"/>
        <v>0</v>
      </c>
      <c r="AR83" s="67">
        <f t="shared" si="22"/>
        <v>0</v>
      </c>
      <c r="AS83" s="66">
        <f t="shared" si="33"/>
        <v>0</v>
      </c>
      <c r="AT83" s="66">
        <f t="shared" si="34"/>
        <v>0</v>
      </c>
      <c r="AU83" s="67">
        <f t="shared" si="23"/>
        <v>0</v>
      </c>
      <c r="AV83" s="118" t="str">
        <f t="shared" si="35"/>
        <v/>
      </c>
      <c r="AX83" s="30" t="s">
        <v>365</v>
      </c>
    </row>
    <row r="84" spans="1:50" x14ac:dyDescent="0.2">
      <c r="A84" s="35">
        <f t="shared" si="17"/>
        <v>67</v>
      </c>
      <c r="B84" s="102" t="str">
        <f>IFERROR(VLOOKUP(G84,'AM19.Param'!$C$64:$D$388,2,FALSE),"")</f>
        <v/>
      </c>
      <c r="C84" s="77"/>
      <c r="D84" s="78"/>
      <c r="E84" s="77"/>
      <c r="F84" s="81"/>
      <c r="G84" s="77"/>
      <c r="H84" s="82"/>
      <c r="I84" s="83" t="str">
        <f t="shared" si="30"/>
        <v/>
      </c>
      <c r="J84" s="80"/>
      <c r="K84" s="80"/>
      <c r="L84" s="77"/>
      <c r="M84" s="77"/>
      <c r="N84" s="77"/>
      <c r="O84" s="77"/>
      <c r="P84" s="274"/>
      <c r="Q84" s="274"/>
      <c r="R84" s="274"/>
      <c r="S84" s="277">
        <f t="shared" si="19"/>
        <v>0</v>
      </c>
      <c r="U84" s="32">
        <f t="shared" si="18"/>
        <v>67</v>
      </c>
      <c r="V84" s="85"/>
      <c r="X84" s="91"/>
      <c r="Y84" s="92"/>
      <c r="Z84" s="280">
        <f>SUMIFS('AM19.Capital Instruments'!O$7:O$223,'AM19.Capital Instruments'!$M$7:$M$223,D84)</f>
        <v>0</v>
      </c>
      <c r="AA84" s="92"/>
      <c r="AB84" s="92"/>
      <c r="AC84" s="92"/>
      <c r="AD84" s="93">
        <f t="shared" si="20"/>
        <v>0</v>
      </c>
      <c r="AF84" s="111"/>
      <c r="AH84" s="91"/>
      <c r="AI84" s="92"/>
      <c r="AJ84" s="92"/>
      <c r="AK84" s="92"/>
      <c r="AL84" s="92"/>
      <c r="AM84" s="92"/>
      <c r="AN84" s="93">
        <f t="shared" si="21"/>
        <v>0</v>
      </c>
      <c r="AP84" s="117">
        <f t="shared" si="31"/>
        <v>0</v>
      </c>
      <c r="AQ84" s="66">
        <f t="shared" si="32"/>
        <v>0</v>
      </c>
      <c r="AR84" s="67">
        <f t="shared" si="22"/>
        <v>0</v>
      </c>
      <c r="AS84" s="66">
        <f t="shared" si="33"/>
        <v>0</v>
      </c>
      <c r="AT84" s="66">
        <f t="shared" si="34"/>
        <v>0</v>
      </c>
      <c r="AU84" s="67">
        <f t="shared" si="23"/>
        <v>0</v>
      </c>
      <c r="AV84" s="118" t="str">
        <f t="shared" si="35"/>
        <v/>
      </c>
      <c r="AX84" s="30" t="s">
        <v>365</v>
      </c>
    </row>
    <row r="85" spans="1:50" x14ac:dyDescent="0.2">
      <c r="A85" s="35">
        <f t="shared" si="17"/>
        <v>68</v>
      </c>
      <c r="B85" s="102" t="str">
        <f>IFERROR(VLOOKUP(G85,'AM19.Param'!$C$64:$D$388,2,FALSE),"")</f>
        <v/>
      </c>
      <c r="C85" s="77"/>
      <c r="D85" s="78"/>
      <c r="E85" s="77"/>
      <c r="F85" s="81"/>
      <c r="G85" s="77"/>
      <c r="H85" s="82"/>
      <c r="I85" s="83" t="str">
        <f t="shared" si="30"/>
        <v/>
      </c>
      <c r="J85" s="80"/>
      <c r="K85" s="80"/>
      <c r="L85" s="77"/>
      <c r="M85" s="77"/>
      <c r="N85" s="77"/>
      <c r="O85" s="77"/>
      <c r="P85" s="274"/>
      <c r="Q85" s="274"/>
      <c r="R85" s="274"/>
      <c r="S85" s="277">
        <f t="shared" si="19"/>
        <v>0</v>
      </c>
      <c r="U85" s="32">
        <f t="shared" si="18"/>
        <v>68</v>
      </c>
      <c r="V85" s="85"/>
      <c r="X85" s="91"/>
      <c r="Y85" s="92"/>
      <c r="Z85" s="280">
        <f>SUMIFS('AM19.Capital Instruments'!O$7:O$223,'AM19.Capital Instruments'!$M$7:$M$223,D85)</f>
        <v>0</v>
      </c>
      <c r="AA85" s="92"/>
      <c r="AB85" s="92"/>
      <c r="AC85" s="92"/>
      <c r="AD85" s="93">
        <f t="shared" si="20"/>
        <v>0</v>
      </c>
      <c r="AF85" s="111"/>
      <c r="AH85" s="91"/>
      <c r="AI85" s="92"/>
      <c r="AJ85" s="92"/>
      <c r="AK85" s="92"/>
      <c r="AL85" s="92"/>
      <c r="AM85" s="92"/>
      <c r="AN85" s="93">
        <f t="shared" si="21"/>
        <v>0</v>
      </c>
      <c r="AP85" s="117">
        <f t="shared" si="31"/>
        <v>0</v>
      </c>
      <c r="AQ85" s="66">
        <f t="shared" si="32"/>
        <v>0</v>
      </c>
      <c r="AR85" s="67">
        <f t="shared" si="22"/>
        <v>0</v>
      </c>
      <c r="AS85" s="66">
        <f t="shared" si="33"/>
        <v>0</v>
      </c>
      <c r="AT85" s="66">
        <f t="shared" si="34"/>
        <v>0</v>
      </c>
      <c r="AU85" s="67">
        <f t="shared" si="23"/>
        <v>0</v>
      </c>
      <c r="AV85" s="118" t="str">
        <f t="shared" si="35"/>
        <v/>
      </c>
      <c r="AX85" s="30" t="s">
        <v>365</v>
      </c>
    </row>
    <row r="86" spans="1:50" x14ac:dyDescent="0.2">
      <c r="A86" s="35">
        <f t="shared" si="17"/>
        <v>69</v>
      </c>
      <c r="B86" s="102" t="str">
        <f>IFERROR(VLOOKUP(G86,'AM19.Param'!$C$64:$D$388,2,FALSE),"")</f>
        <v/>
      </c>
      <c r="C86" s="77"/>
      <c r="D86" s="78"/>
      <c r="E86" s="77"/>
      <c r="F86" s="81"/>
      <c r="G86" s="77"/>
      <c r="H86" s="82"/>
      <c r="I86" s="83" t="str">
        <f t="shared" si="30"/>
        <v/>
      </c>
      <c r="J86" s="80"/>
      <c r="K86" s="80"/>
      <c r="L86" s="77"/>
      <c r="M86" s="77"/>
      <c r="N86" s="77"/>
      <c r="O86" s="77"/>
      <c r="P86" s="274"/>
      <c r="Q86" s="274"/>
      <c r="R86" s="274"/>
      <c r="S86" s="277">
        <f t="shared" si="19"/>
        <v>0</v>
      </c>
      <c r="U86" s="32">
        <f t="shared" si="18"/>
        <v>69</v>
      </c>
      <c r="V86" s="85"/>
      <c r="X86" s="91"/>
      <c r="Y86" s="92"/>
      <c r="Z86" s="280">
        <f>SUMIFS('AM19.Capital Instruments'!O$7:O$223,'AM19.Capital Instruments'!$M$7:$M$223,D86)</f>
        <v>0</v>
      </c>
      <c r="AA86" s="92"/>
      <c r="AB86" s="92"/>
      <c r="AC86" s="92"/>
      <c r="AD86" s="93">
        <f t="shared" si="20"/>
        <v>0</v>
      </c>
      <c r="AF86" s="111"/>
      <c r="AH86" s="91"/>
      <c r="AI86" s="92"/>
      <c r="AJ86" s="92"/>
      <c r="AK86" s="92"/>
      <c r="AL86" s="92"/>
      <c r="AM86" s="92"/>
      <c r="AN86" s="93">
        <f t="shared" si="21"/>
        <v>0</v>
      </c>
      <c r="AP86" s="117">
        <f t="shared" si="31"/>
        <v>0</v>
      </c>
      <c r="AQ86" s="66">
        <f t="shared" si="32"/>
        <v>0</v>
      </c>
      <c r="AR86" s="67">
        <f t="shared" si="22"/>
        <v>0</v>
      </c>
      <c r="AS86" s="66">
        <f t="shared" si="33"/>
        <v>0</v>
      </c>
      <c r="AT86" s="66">
        <f t="shared" si="34"/>
        <v>0</v>
      </c>
      <c r="AU86" s="67">
        <f t="shared" si="23"/>
        <v>0</v>
      </c>
      <c r="AV86" s="118" t="str">
        <f t="shared" si="35"/>
        <v/>
      </c>
      <c r="AX86" s="30" t="s">
        <v>365</v>
      </c>
    </row>
    <row r="87" spans="1:50" x14ac:dyDescent="0.2">
      <c r="A87" s="35">
        <f t="shared" si="17"/>
        <v>70</v>
      </c>
      <c r="B87" s="102" t="str">
        <f>IFERROR(VLOOKUP(G87,'AM19.Param'!$C$64:$D$388,2,FALSE),"")</f>
        <v/>
      </c>
      <c r="C87" s="77"/>
      <c r="D87" s="78"/>
      <c r="E87" s="77"/>
      <c r="F87" s="81"/>
      <c r="G87" s="77"/>
      <c r="H87" s="82"/>
      <c r="I87" s="83" t="str">
        <f t="shared" si="30"/>
        <v/>
      </c>
      <c r="J87" s="80"/>
      <c r="K87" s="80"/>
      <c r="L87" s="77"/>
      <c r="M87" s="77"/>
      <c r="N87" s="77"/>
      <c r="O87" s="77"/>
      <c r="P87" s="274"/>
      <c r="Q87" s="274"/>
      <c r="R87" s="274"/>
      <c r="S87" s="277">
        <f t="shared" si="19"/>
        <v>0</v>
      </c>
      <c r="U87" s="32">
        <f t="shared" si="18"/>
        <v>70</v>
      </c>
      <c r="V87" s="85"/>
      <c r="X87" s="91"/>
      <c r="Y87" s="92"/>
      <c r="Z87" s="280">
        <f>SUMIFS('AM19.Capital Instruments'!O$7:O$223,'AM19.Capital Instruments'!$M$7:$M$223,D87)</f>
        <v>0</v>
      </c>
      <c r="AA87" s="92"/>
      <c r="AB87" s="92"/>
      <c r="AC87" s="92"/>
      <c r="AD87" s="93">
        <f t="shared" si="20"/>
        <v>0</v>
      </c>
      <c r="AF87" s="111"/>
      <c r="AH87" s="91"/>
      <c r="AI87" s="92"/>
      <c r="AJ87" s="92"/>
      <c r="AK87" s="92"/>
      <c r="AL87" s="92"/>
      <c r="AM87" s="92"/>
      <c r="AN87" s="93">
        <f t="shared" si="21"/>
        <v>0</v>
      </c>
      <c r="AP87" s="117">
        <f t="shared" si="31"/>
        <v>0</v>
      </c>
      <c r="AQ87" s="66">
        <f t="shared" si="32"/>
        <v>0</v>
      </c>
      <c r="AR87" s="67">
        <f t="shared" si="22"/>
        <v>0</v>
      </c>
      <c r="AS87" s="66">
        <f t="shared" si="33"/>
        <v>0</v>
      </c>
      <c r="AT87" s="66">
        <f t="shared" si="34"/>
        <v>0</v>
      </c>
      <c r="AU87" s="67">
        <f t="shared" si="23"/>
        <v>0</v>
      </c>
      <c r="AV87" s="118" t="str">
        <f t="shared" si="35"/>
        <v/>
      </c>
      <c r="AX87" s="30" t="s">
        <v>365</v>
      </c>
    </row>
    <row r="88" spans="1:50" x14ac:dyDescent="0.2">
      <c r="A88" s="35">
        <f t="shared" ref="A88:A151" si="36">A87+1</f>
        <v>71</v>
      </c>
      <c r="B88" s="102" t="str">
        <f>IFERROR(VLOOKUP(G88,'AM19.Param'!$C$64:$D$388,2,FALSE),"")</f>
        <v/>
      </c>
      <c r="C88" s="77"/>
      <c r="D88" s="78"/>
      <c r="E88" s="77"/>
      <c r="F88" s="81"/>
      <c r="G88" s="77"/>
      <c r="H88" s="82"/>
      <c r="I88" s="83" t="str">
        <f t="shared" si="30"/>
        <v/>
      </c>
      <c r="J88" s="80"/>
      <c r="K88" s="80"/>
      <c r="L88" s="77"/>
      <c r="M88" s="77"/>
      <c r="N88" s="77"/>
      <c r="O88" s="77"/>
      <c r="P88" s="274"/>
      <c r="Q88" s="274"/>
      <c r="R88" s="274"/>
      <c r="S88" s="277">
        <f t="shared" si="19"/>
        <v>0</v>
      </c>
      <c r="U88" s="32">
        <f t="shared" ref="U88:U151" si="37">U87+1</f>
        <v>71</v>
      </c>
      <c r="V88" s="85"/>
      <c r="X88" s="91"/>
      <c r="Y88" s="92"/>
      <c r="Z88" s="280">
        <f>SUMIFS('AM19.Capital Instruments'!O$7:O$223,'AM19.Capital Instruments'!$M$7:$M$223,D88)</f>
        <v>0</v>
      </c>
      <c r="AA88" s="92"/>
      <c r="AB88" s="92"/>
      <c r="AC88" s="92"/>
      <c r="AD88" s="93">
        <f t="shared" si="20"/>
        <v>0</v>
      </c>
      <c r="AF88" s="111"/>
      <c r="AH88" s="91"/>
      <c r="AI88" s="92"/>
      <c r="AJ88" s="92"/>
      <c r="AK88" s="92"/>
      <c r="AL88" s="92"/>
      <c r="AM88" s="92"/>
      <c r="AN88" s="93">
        <f t="shared" si="21"/>
        <v>0</v>
      </c>
      <c r="AP88" s="117">
        <f t="shared" si="31"/>
        <v>0</v>
      </c>
      <c r="AQ88" s="66">
        <f t="shared" si="32"/>
        <v>0</v>
      </c>
      <c r="AR88" s="67">
        <f t="shared" si="22"/>
        <v>0</v>
      </c>
      <c r="AS88" s="66">
        <f t="shared" si="33"/>
        <v>0</v>
      </c>
      <c r="AT88" s="66">
        <f t="shared" si="34"/>
        <v>0</v>
      </c>
      <c r="AU88" s="67">
        <f t="shared" si="23"/>
        <v>0</v>
      </c>
      <c r="AV88" s="118" t="str">
        <f t="shared" si="35"/>
        <v/>
      </c>
      <c r="AX88" s="30" t="s">
        <v>365</v>
      </c>
    </row>
    <row r="89" spans="1:50" x14ac:dyDescent="0.2">
      <c r="A89" s="35">
        <f t="shared" si="36"/>
        <v>72</v>
      </c>
      <c r="B89" s="102" t="str">
        <f>IFERROR(VLOOKUP(G89,'AM19.Param'!$C$64:$D$388,2,FALSE),"")</f>
        <v/>
      </c>
      <c r="C89" s="77"/>
      <c r="D89" s="78"/>
      <c r="E89" s="77"/>
      <c r="F89" s="81"/>
      <c r="G89" s="77"/>
      <c r="H89" s="82"/>
      <c r="I89" s="83" t="str">
        <f t="shared" si="30"/>
        <v/>
      </c>
      <c r="J89" s="80"/>
      <c r="K89" s="80"/>
      <c r="L89" s="77"/>
      <c r="M89" s="77"/>
      <c r="N89" s="77"/>
      <c r="O89" s="77"/>
      <c r="P89" s="274"/>
      <c r="Q89" s="274"/>
      <c r="R89" s="274"/>
      <c r="S89" s="277">
        <f t="shared" si="19"/>
        <v>0</v>
      </c>
      <c r="U89" s="32">
        <f t="shared" si="37"/>
        <v>72</v>
      </c>
      <c r="V89" s="85"/>
      <c r="X89" s="91"/>
      <c r="Y89" s="92"/>
      <c r="Z89" s="280">
        <f>SUMIFS('AM19.Capital Instruments'!O$7:O$223,'AM19.Capital Instruments'!$M$7:$M$223,D89)</f>
        <v>0</v>
      </c>
      <c r="AA89" s="92"/>
      <c r="AB89" s="92"/>
      <c r="AC89" s="92"/>
      <c r="AD89" s="93">
        <f t="shared" si="20"/>
        <v>0</v>
      </c>
      <c r="AF89" s="111"/>
      <c r="AH89" s="91"/>
      <c r="AI89" s="92"/>
      <c r="AJ89" s="92"/>
      <c r="AK89" s="92"/>
      <c r="AL89" s="92"/>
      <c r="AM89" s="92"/>
      <c r="AN89" s="93">
        <f t="shared" si="21"/>
        <v>0</v>
      </c>
      <c r="AP89" s="117">
        <f t="shared" si="31"/>
        <v>0</v>
      </c>
      <c r="AQ89" s="66">
        <f t="shared" si="32"/>
        <v>0</v>
      </c>
      <c r="AR89" s="67">
        <f t="shared" si="22"/>
        <v>0</v>
      </c>
      <c r="AS89" s="66">
        <f t="shared" si="33"/>
        <v>0</v>
      </c>
      <c r="AT89" s="66">
        <f t="shared" si="34"/>
        <v>0</v>
      </c>
      <c r="AU89" s="67">
        <f t="shared" si="23"/>
        <v>0</v>
      </c>
      <c r="AV89" s="118" t="str">
        <f t="shared" si="35"/>
        <v/>
      </c>
      <c r="AX89" s="30" t="s">
        <v>365</v>
      </c>
    </row>
    <row r="90" spans="1:50" x14ac:dyDescent="0.2">
      <c r="A90" s="35">
        <f t="shared" si="36"/>
        <v>73</v>
      </c>
      <c r="B90" s="102" t="str">
        <f>IFERROR(VLOOKUP(G90,'AM19.Param'!$C$64:$D$388,2,FALSE),"")</f>
        <v/>
      </c>
      <c r="C90" s="77"/>
      <c r="D90" s="78"/>
      <c r="E90" s="77"/>
      <c r="F90" s="81"/>
      <c r="G90" s="77"/>
      <c r="H90" s="82"/>
      <c r="I90" s="83" t="str">
        <f t="shared" si="30"/>
        <v/>
      </c>
      <c r="J90" s="80"/>
      <c r="K90" s="80"/>
      <c r="L90" s="77"/>
      <c r="M90" s="77"/>
      <c r="N90" s="77"/>
      <c r="O90" s="77"/>
      <c r="P90" s="274"/>
      <c r="Q90" s="274"/>
      <c r="R90" s="274"/>
      <c r="S90" s="277">
        <f t="shared" si="19"/>
        <v>0</v>
      </c>
      <c r="U90" s="32">
        <f t="shared" si="37"/>
        <v>73</v>
      </c>
      <c r="V90" s="85"/>
      <c r="X90" s="91"/>
      <c r="Y90" s="92"/>
      <c r="Z90" s="280">
        <f>SUMIFS('AM19.Capital Instruments'!O$7:O$223,'AM19.Capital Instruments'!$M$7:$M$223,D90)</f>
        <v>0</v>
      </c>
      <c r="AA90" s="92"/>
      <c r="AB90" s="92"/>
      <c r="AC90" s="92"/>
      <c r="AD90" s="93">
        <f t="shared" si="20"/>
        <v>0</v>
      </c>
      <c r="AF90" s="111"/>
      <c r="AH90" s="91"/>
      <c r="AI90" s="92"/>
      <c r="AJ90" s="92"/>
      <c r="AK90" s="92"/>
      <c r="AL90" s="92"/>
      <c r="AM90" s="92"/>
      <c r="AN90" s="93">
        <f t="shared" si="21"/>
        <v>0</v>
      </c>
      <c r="AP90" s="117">
        <f t="shared" si="31"/>
        <v>0</v>
      </c>
      <c r="AQ90" s="66">
        <f t="shared" si="32"/>
        <v>0</v>
      </c>
      <c r="AR90" s="67">
        <f t="shared" si="22"/>
        <v>0</v>
      </c>
      <c r="AS90" s="66">
        <f t="shared" si="33"/>
        <v>0</v>
      </c>
      <c r="AT90" s="66">
        <f t="shared" si="34"/>
        <v>0</v>
      </c>
      <c r="AU90" s="67">
        <f t="shared" si="23"/>
        <v>0</v>
      </c>
      <c r="AV90" s="118" t="str">
        <f t="shared" si="35"/>
        <v/>
      </c>
      <c r="AX90" s="30" t="s">
        <v>365</v>
      </c>
    </row>
    <row r="91" spans="1:50" x14ac:dyDescent="0.2">
      <c r="A91" s="35">
        <f t="shared" si="36"/>
        <v>74</v>
      </c>
      <c r="B91" s="102" t="str">
        <f>IFERROR(VLOOKUP(G91,'AM19.Param'!$C$64:$D$388,2,FALSE),"")</f>
        <v/>
      </c>
      <c r="C91" s="77"/>
      <c r="D91" s="78"/>
      <c r="E91" s="77"/>
      <c r="F91" s="81"/>
      <c r="G91" s="77"/>
      <c r="H91" s="82"/>
      <c r="I91" s="83" t="str">
        <f t="shared" si="30"/>
        <v/>
      </c>
      <c r="J91" s="80"/>
      <c r="K91" s="80"/>
      <c r="L91" s="77"/>
      <c r="M91" s="77"/>
      <c r="N91" s="77"/>
      <c r="O91" s="77"/>
      <c r="P91" s="274"/>
      <c r="Q91" s="274"/>
      <c r="R91" s="274"/>
      <c r="S91" s="277">
        <f t="shared" si="19"/>
        <v>0</v>
      </c>
      <c r="U91" s="32">
        <f t="shared" si="37"/>
        <v>74</v>
      </c>
      <c r="V91" s="85"/>
      <c r="X91" s="91"/>
      <c r="Y91" s="92"/>
      <c r="Z91" s="280">
        <f>SUMIFS('AM19.Capital Instruments'!O$7:O$223,'AM19.Capital Instruments'!$M$7:$M$223,D91)</f>
        <v>0</v>
      </c>
      <c r="AA91" s="92"/>
      <c r="AB91" s="92"/>
      <c r="AC91" s="92"/>
      <c r="AD91" s="93">
        <f t="shared" si="20"/>
        <v>0</v>
      </c>
      <c r="AF91" s="111"/>
      <c r="AH91" s="91"/>
      <c r="AI91" s="92"/>
      <c r="AJ91" s="92"/>
      <c r="AK91" s="92"/>
      <c r="AL91" s="92"/>
      <c r="AM91" s="92"/>
      <c r="AN91" s="93">
        <f t="shared" si="21"/>
        <v>0</v>
      </c>
      <c r="AP91" s="117">
        <f t="shared" si="31"/>
        <v>0</v>
      </c>
      <c r="AQ91" s="66">
        <f t="shared" si="32"/>
        <v>0</v>
      </c>
      <c r="AR91" s="67">
        <f t="shared" si="22"/>
        <v>0</v>
      </c>
      <c r="AS91" s="66">
        <f t="shared" si="33"/>
        <v>0</v>
      </c>
      <c r="AT91" s="66">
        <f t="shared" si="34"/>
        <v>0</v>
      </c>
      <c r="AU91" s="67">
        <f t="shared" si="23"/>
        <v>0</v>
      </c>
      <c r="AV91" s="118" t="str">
        <f t="shared" si="35"/>
        <v/>
      </c>
      <c r="AX91" s="30" t="s">
        <v>365</v>
      </c>
    </row>
    <row r="92" spans="1:50" x14ac:dyDescent="0.2">
      <c r="A92" s="35">
        <f t="shared" si="36"/>
        <v>75</v>
      </c>
      <c r="B92" s="102" t="str">
        <f>IFERROR(VLOOKUP(G92,'AM19.Param'!$C$64:$D$388,2,FALSE),"")</f>
        <v/>
      </c>
      <c r="C92" s="77"/>
      <c r="D92" s="78"/>
      <c r="E92" s="77"/>
      <c r="F92" s="81"/>
      <c r="G92" s="77"/>
      <c r="H92" s="82"/>
      <c r="I92" s="83" t="str">
        <f t="shared" si="30"/>
        <v/>
      </c>
      <c r="J92" s="80"/>
      <c r="K92" s="80"/>
      <c r="L92" s="77"/>
      <c r="M92" s="77"/>
      <c r="N92" s="77"/>
      <c r="O92" s="77"/>
      <c r="P92" s="274"/>
      <c r="Q92" s="274"/>
      <c r="R92" s="274"/>
      <c r="S92" s="277">
        <f t="shared" si="19"/>
        <v>0</v>
      </c>
      <c r="U92" s="32">
        <f t="shared" si="37"/>
        <v>75</v>
      </c>
      <c r="V92" s="85"/>
      <c r="X92" s="91"/>
      <c r="Y92" s="92"/>
      <c r="Z92" s="280">
        <f>SUMIFS('AM19.Capital Instruments'!O$7:O$223,'AM19.Capital Instruments'!$M$7:$M$223,D92)</f>
        <v>0</v>
      </c>
      <c r="AA92" s="92"/>
      <c r="AB92" s="92"/>
      <c r="AC92" s="92"/>
      <c r="AD92" s="93">
        <f t="shared" si="20"/>
        <v>0</v>
      </c>
      <c r="AF92" s="111"/>
      <c r="AH92" s="91"/>
      <c r="AI92" s="92"/>
      <c r="AJ92" s="92"/>
      <c r="AK92" s="92"/>
      <c r="AL92" s="92"/>
      <c r="AM92" s="92"/>
      <c r="AN92" s="93">
        <f t="shared" si="21"/>
        <v>0</v>
      </c>
      <c r="AP92" s="117">
        <f t="shared" si="31"/>
        <v>0</v>
      </c>
      <c r="AQ92" s="66">
        <f t="shared" si="32"/>
        <v>0</v>
      </c>
      <c r="AR92" s="67">
        <f t="shared" si="22"/>
        <v>0</v>
      </c>
      <c r="AS92" s="66">
        <f t="shared" si="33"/>
        <v>0</v>
      </c>
      <c r="AT92" s="66">
        <f t="shared" si="34"/>
        <v>0</v>
      </c>
      <c r="AU92" s="67">
        <f t="shared" si="23"/>
        <v>0</v>
      </c>
      <c r="AV92" s="118" t="str">
        <f t="shared" si="35"/>
        <v/>
      </c>
      <c r="AX92" s="30" t="s">
        <v>365</v>
      </c>
    </row>
    <row r="93" spans="1:50" x14ac:dyDescent="0.2">
      <c r="A93" s="35">
        <f t="shared" si="36"/>
        <v>76</v>
      </c>
      <c r="B93" s="102" t="str">
        <f>IFERROR(VLOOKUP(G93,'AM19.Param'!$C$64:$D$388,2,FALSE),"")</f>
        <v/>
      </c>
      <c r="C93" s="77"/>
      <c r="D93" s="78"/>
      <c r="E93" s="77"/>
      <c r="F93" s="81"/>
      <c r="G93" s="77"/>
      <c r="H93" s="82"/>
      <c r="I93" s="83" t="str">
        <f t="shared" si="30"/>
        <v/>
      </c>
      <c r="J93" s="80"/>
      <c r="K93" s="80"/>
      <c r="L93" s="77"/>
      <c r="M93" s="77"/>
      <c r="N93" s="77"/>
      <c r="O93" s="77"/>
      <c r="P93" s="274"/>
      <c r="Q93" s="274"/>
      <c r="R93" s="274"/>
      <c r="S93" s="277">
        <f t="shared" si="19"/>
        <v>0</v>
      </c>
      <c r="U93" s="32">
        <f t="shared" si="37"/>
        <v>76</v>
      </c>
      <c r="V93" s="85"/>
      <c r="X93" s="91"/>
      <c r="Y93" s="92"/>
      <c r="Z93" s="280">
        <f>SUMIFS('AM19.Capital Instruments'!O$7:O$223,'AM19.Capital Instruments'!$M$7:$M$223,D93)</f>
        <v>0</v>
      </c>
      <c r="AA93" s="92"/>
      <c r="AB93" s="92"/>
      <c r="AC93" s="92"/>
      <c r="AD93" s="93">
        <f t="shared" si="20"/>
        <v>0</v>
      </c>
      <c r="AF93" s="111"/>
      <c r="AH93" s="91"/>
      <c r="AI93" s="92"/>
      <c r="AJ93" s="92"/>
      <c r="AK93" s="92"/>
      <c r="AL93" s="92"/>
      <c r="AM93" s="92"/>
      <c r="AN93" s="93">
        <f t="shared" si="21"/>
        <v>0</v>
      </c>
      <c r="AP93" s="117">
        <f t="shared" si="31"/>
        <v>0</v>
      </c>
      <c r="AQ93" s="66">
        <f t="shared" si="32"/>
        <v>0</v>
      </c>
      <c r="AR93" s="67">
        <f t="shared" si="22"/>
        <v>0</v>
      </c>
      <c r="AS93" s="66">
        <f t="shared" si="33"/>
        <v>0</v>
      </c>
      <c r="AT93" s="66">
        <f t="shared" si="34"/>
        <v>0</v>
      </c>
      <c r="AU93" s="67">
        <f t="shared" si="23"/>
        <v>0</v>
      </c>
      <c r="AV93" s="118" t="str">
        <f t="shared" si="35"/>
        <v/>
      </c>
      <c r="AX93" s="30" t="s">
        <v>365</v>
      </c>
    </row>
    <row r="94" spans="1:50" x14ac:dyDescent="0.2">
      <c r="A94" s="35">
        <f t="shared" si="36"/>
        <v>77</v>
      </c>
      <c r="B94" s="102" t="str">
        <f>IFERROR(VLOOKUP(G94,'AM19.Param'!$C$64:$D$388,2,FALSE),"")</f>
        <v/>
      </c>
      <c r="C94" s="77"/>
      <c r="D94" s="78"/>
      <c r="E94" s="77"/>
      <c r="F94" s="81"/>
      <c r="G94" s="77"/>
      <c r="H94" s="82"/>
      <c r="I94" s="83" t="str">
        <f t="shared" si="30"/>
        <v/>
      </c>
      <c r="J94" s="80"/>
      <c r="K94" s="80"/>
      <c r="L94" s="77"/>
      <c r="M94" s="77"/>
      <c r="N94" s="77"/>
      <c r="O94" s="77"/>
      <c r="P94" s="274"/>
      <c r="Q94" s="274"/>
      <c r="R94" s="274"/>
      <c r="S94" s="277">
        <f t="shared" si="19"/>
        <v>0</v>
      </c>
      <c r="U94" s="32">
        <f t="shared" si="37"/>
        <v>77</v>
      </c>
      <c r="V94" s="85"/>
      <c r="X94" s="91"/>
      <c r="Y94" s="92"/>
      <c r="Z94" s="280">
        <f>SUMIFS('AM19.Capital Instruments'!O$7:O$223,'AM19.Capital Instruments'!$M$7:$M$223,D94)</f>
        <v>0</v>
      </c>
      <c r="AA94" s="92"/>
      <c r="AB94" s="92"/>
      <c r="AC94" s="92"/>
      <c r="AD94" s="93">
        <f t="shared" si="20"/>
        <v>0</v>
      </c>
      <c r="AF94" s="111"/>
      <c r="AH94" s="91"/>
      <c r="AI94" s="92"/>
      <c r="AJ94" s="92"/>
      <c r="AK94" s="92"/>
      <c r="AL94" s="92"/>
      <c r="AM94" s="92"/>
      <c r="AN94" s="93">
        <f t="shared" si="21"/>
        <v>0</v>
      </c>
      <c r="AP94" s="117">
        <f t="shared" si="31"/>
        <v>0</v>
      </c>
      <c r="AQ94" s="66">
        <f t="shared" si="32"/>
        <v>0</v>
      </c>
      <c r="AR94" s="67">
        <f t="shared" si="22"/>
        <v>0</v>
      </c>
      <c r="AS94" s="66">
        <f t="shared" si="33"/>
        <v>0</v>
      </c>
      <c r="AT94" s="66">
        <f t="shared" si="34"/>
        <v>0</v>
      </c>
      <c r="AU94" s="67">
        <f t="shared" si="23"/>
        <v>0</v>
      </c>
      <c r="AV94" s="118" t="str">
        <f t="shared" si="35"/>
        <v/>
      </c>
      <c r="AX94" s="30" t="s">
        <v>365</v>
      </c>
    </row>
    <row r="95" spans="1:50" x14ac:dyDescent="0.2">
      <c r="A95" s="35">
        <f t="shared" si="36"/>
        <v>78</v>
      </c>
      <c r="B95" s="102" t="str">
        <f>IFERROR(VLOOKUP(G95,'AM19.Param'!$C$64:$D$388,2,FALSE),"")</f>
        <v/>
      </c>
      <c r="C95" s="77"/>
      <c r="D95" s="78"/>
      <c r="E95" s="77"/>
      <c r="F95" s="81"/>
      <c r="G95" s="77"/>
      <c r="H95" s="82"/>
      <c r="I95" s="83" t="str">
        <f t="shared" si="30"/>
        <v/>
      </c>
      <c r="J95" s="80"/>
      <c r="K95" s="80"/>
      <c r="L95" s="77"/>
      <c r="M95" s="77"/>
      <c r="N95" s="77"/>
      <c r="O95" s="77"/>
      <c r="P95" s="274"/>
      <c r="Q95" s="274"/>
      <c r="R95" s="274"/>
      <c r="S95" s="277">
        <f t="shared" si="19"/>
        <v>0</v>
      </c>
      <c r="U95" s="32">
        <f t="shared" si="37"/>
        <v>78</v>
      </c>
      <c r="V95" s="85"/>
      <c r="X95" s="91"/>
      <c r="Y95" s="92"/>
      <c r="Z95" s="280">
        <f>SUMIFS('AM19.Capital Instruments'!O$7:O$223,'AM19.Capital Instruments'!$M$7:$M$223,D95)</f>
        <v>0</v>
      </c>
      <c r="AA95" s="92"/>
      <c r="AB95" s="92"/>
      <c r="AC95" s="92"/>
      <c r="AD95" s="93">
        <f t="shared" si="20"/>
        <v>0</v>
      </c>
      <c r="AF95" s="111"/>
      <c r="AH95" s="91"/>
      <c r="AI95" s="92"/>
      <c r="AJ95" s="92"/>
      <c r="AK95" s="92"/>
      <c r="AL95" s="92"/>
      <c r="AM95" s="92"/>
      <c r="AN95" s="93">
        <f t="shared" si="21"/>
        <v>0</v>
      </c>
      <c r="AP95" s="117">
        <f t="shared" si="31"/>
        <v>0</v>
      </c>
      <c r="AQ95" s="66">
        <f t="shared" si="32"/>
        <v>0</v>
      </c>
      <c r="AR95" s="67">
        <f t="shared" si="22"/>
        <v>0</v>
      </c>
      <c r="AS95" s="66">
        <f t="shared" si="33"/>
        <v>0</v>
      </c>
      <c r="AT95" s="66">
        <f t="shared" si="34"/>
        <v>0</v>
      </c>
      <c r="AU95" s="67">
        <f t="shared" si="23"/>
        <v>0</v>
      </c>
      <c r="AV95" s="118" t="str">
        <f t="shared" si="35"/>
        <v/>
      </c>
      <c r="AX95" s="30" t="s">
        <v>365</v>
      </c>
    </row>
    <row r="96" spans="1:50" x14ac:dyDescent="0.2">
      <c r="A96" s="35">
        <f t="shared" si="36"/>
        <v>79</v>
      </c>
      <c r="B96" s="102" t="str">
        <f>IFERROR(VLOOKUP(G96,'AM19.Param'!$C$64:$D$388,2,FALSE),"")</f>
        <v/>
      </c>
      <c r="C96" s="77"/>
      <c r="D96" s="78"/>
      <c r="E96" s="77"/>
      <c r="F96" s="81"/>
      <c r="G96" s="77"/>
      <c r="H96" s="82"/>
      <c r="I96" s="83" t="str">
        <f t="shared" si="30"/>
        <v/>
      </c>
      <c r="J96" s="80"/>
      <c r="K96" s="80"/>
      <c r="L96" s="77"/>
      <c r="M96" s="77"/>
      <c r="N96" s="77"/>
      <c r="O96" s="77"/>
      <c r="P96" s="274"/>
      <c r="Q96" s="274"/>
      <c r="R96" s="274"/>
      <c r="S96" s="277">
        <f t="shared" si="19"/>
        <v>0</v>
      </c>
      <c r="U96" s="32">
        <f t="shared" si="37"/>
        <v>79</v>
      </c>
      <c r="V96" s="85"/>
      <c r="X96" s="91"/>
      <c r="Y96" s="92"/>
      <c r="Z96" s="280">
        <f>SUMIFS('AM19.Capital Instruments'!O$7:O$223,'AM19.Capital Instruments'!$M$7:$M$223,D96)</f>
        <v>0</v>
      </c>
      <c r="AA96" s="92"/>
      <c r="AB96" s="92"/>
      <c r="AC96" s="92"/>
      <c r="AD96" s="93">
        <f t="shared" si="20"/>
        <v>0</v>
      </c>
      <c r="AF96" s="111"/>
      <c r="AH96" s="91"/>
      <c r="AI96" s="92"/>
      <c r="AJ96" s="92"/>
      <c r="AK96" s="92"/>
      <c r="AL96" s="92"/>
      <c r="AM96" s="92"/>
      <c r="AN96" s="93">
        <f t="shared" si="21"/>
        <v>0</v>
      </c>
      <c r="AP96" s="117">
        <f t="shared" si="31"/>
        <v>0</v>
      </c>
      <c r="AQ96" s="66">
        <f t="shared" si="32"/>
        <v>0</v>
      </c>
      <c r="AR96" s="67">
        <f t="shared" si="22"/>
        <v>0</v>
      </c>
      <c r="AS96" s="66">
        <f t="shared" si="33"/>
        <v>0</v>
      </c>
      <c r="AT96" s="66">
        <f t="shared" si="34"/>
        <v>0</v>
      </c>
      <c r="AU96" s="67">
        <f t="shared" si="23"/>
        <v>0</v>
      </c>
      <c r="AV96" s="118" t="str">
        <f t="shared" si="35"/>
        <v/>
      </c>
      <c r="AX96" s="30" t="s">
        <v>365</v>
      </c>
    </row>
    <row r="97" spans="1:50" x14ac:dyDescent="0.2">
      <c r="A97" s="35">
        <f t="shared" si="36"/>
        <v>80</v>
      </c>
      <c r="B97" s="102" t="str">
        <f>IFERROR(VLOOKUP(G97,'AM19.Param'!$C$64:$D$388,2,FALSE),"")</f>
        <v/>
      </c>
      <c r="C97" s="77"/>
      <c r="D97" s="78"/>
      <c r="E97" s="77"/>
      <c r="F97" s="81"/>
      <c r="G97" s="77"/>
      <c r="H97" s="82"/>
      <c r="I97" s="83" t="str">
        <f t="shared" si="30"/>
        <v/>
      </c>
      <c r="J97" s="80"/>
      <c r="K97" s="80"/>
      <c r="L97" s="77"/>
      <c r="M97" s="77"/>
      <c r="N97" s="77"/>
      <c r="O97" s="77"/>
      <c r="P97" s="274"/>
      <c r="Q97" s="274"/>
      <c r="R97" s="274"/>
      <c r="S97" s="277">
        <f t="shared" ref="S97:S160" si="38">Q97-R97</f>
        <v>0</v>
      </c>
      <c r="U97" s="32">
        <f t="shared" si="37"/>
        <v>80</v>
      </c>
      <c r="V97" s="85"/>
      <c r="X97" s="91"/>
      <c r="Y97" s="92"/>
      <c r="Z97" s="280">
        <f>SUMIFS('AM19.Capital Instruments'!O$7:O$223,'AM19.Capital Instruments'!$M$7:$M$223,D97)</f>
        <v>0</v>
      </c>
      <c r="AA97" s="92"/>
      <c r="AB97" s="92"/>
      <c r="AC97" s="92"/>
      <c r="AD97" s="93">
        <f t="shared" ref="AD97:AD160" si="39">X97-SUM(Y97:AC97)</f>
        <v>0</v>
      </c>
      <c r="AF97" s="111"/>
      <c r="AH97" s="91"/>
      <c r="AI97" s="92"/>
      <c r="AJ97" s="92"/>
      <c r="AK97" s="92"/>
      <c r="AL97" s="92"/>
      <c r="AM97" s="92"/>
      <c r="AN97" s="93">
        <f t="shared" ref="AN97:AN160" si="40">AH97-SUM(AI97:AM97)</f>
        <v>0</v>
      </c>
      <c r="AP97" s="117">
        <f t="shared" si="31"/>
        <v>0</v>
      </c>
      <c r="AQ97" s="66">
        <f t="shared" si="32"/>
        <v>0</v>
      </c>
      <c r="AR97" s="67">
        <f t="shared" ref="AR97:AR160" si="41">AP97-AQ97</f>
        <v>0</v>
      </c>
      <c r="AS97" s="66">
        <f t="shared" si="33"/>
        <v>0</v>
      </c>
      <c r="AT97" s="66">
        <f t="shared" si="34"/>
        <v>0</v>
      </c>
      <c r="AU97" s="67">
        <f t="shared" ref="AU97:AU160" si="42">AS97-AT97</f>
        <v>0</v>
      </c>
      <c r="AV97" s="118" t="str">
        <f t="shared" si="35"/>
        <v/>
      </c>
      <c r="AX97" s="30" t="s">
        <v>365</v>
      </c>
    </row>
    <row r="98" spans="1:50" x14ac:dyDescent="0.2">
      <c r="A98" s="35">
        <f t="shared" si="36"/>
        <v>81</v>
      </c>
      <c r="B98" s="102" t="str">
        <f>IFERROR(VLOOKUP(G98,'AM19.Param'!$C$64:$D$388,2,FALSE),"")</f>
        <v/>
      </c>
      <c r="C98" s="77"/>
      <c r="D98" s="78"/>
      <c r="E98" s="77"/>
      <c r="F98" s="81"/>
      <c r="G98" s="77"/>
      <c r="H98" s="82"/>
      <c r="I98" s="83" t="str">
        <f t="shared" si="30"/>
        <v/>
      </c>
      <c r="J98" s="80"/>
      <c r="K98" s="80"/>
      <c r="L98" s="77"/>
      <c r="M98" s="77"/>
      <c r="N98" s="77"/>
      <c r="O98" s="77"/>
      <c r="P98" s="274"/>
      <c r="Q98" s="274"/>
      <c r="R98" s="274"/>
      <c r="S98" s="277">
        <f t="shared" si="38"/>
        <v>0</v>
      </c>
      <c r="U98" s="32">
        <f t="shared" si="37"/>
        <v>81</v>
      </c>
      <c r="V98" s="85"/>
      <c r="X98" s="91"/>
      <c r="Y98" s="92"/>
      <c r="Z98" s="280">
        <f>SUMIFS('AM19.Capital Instruments'!O$7:O$223,'AM19.Capital Instruments'!$M$7:$M$223,D98)</f>
        <v>0</v>
      </c>
      <c r="AA98" s="92"/>
      <c r="AB98" s="92"/>
      <c r="AC98" s="92"/>
      <c r="AD98" s="93">
        <f t="shared" si="39"/>
        <v>0</v>
      </c>
      <c r="AF98" s="111"/>
      <c r="AH98" s="91"/>
      <c r="AI98" s="92"/>
      <c r="AJ98" s="92"/>
      <c r="AK98" s="92"/>
      <c r="AL98" s="92"/>
      <c r="AM98" s="92"/>
      <c r="AN98" s="93">
        <f t="shared" si="40"/>
        <v>0</v>
      </c>
      <c r="AP98" s="117">
        <f t="shared" si="31"/>
        <v>0</v>
      </c>
      <c r="AQ98" s="66">
        <f t="shared" si="32"/>
        <v>0</v>
      </c>
      <c r="AR98" s="67">
        <f t="shared" si="41"/>
        <v>0</v>
      </c>
      <c r="AS98" s="66">
        <f t="shared" si="33"/>
        <v>0</v>
      </c>
      <c r="AT98" s="66">
        <f t="shared" si="34"/>
        <v>0</v>
      </c>
      <c r="AU98" s="67">
        <f t="shared" si="42"/>
        <v>0</v>
      </c>
      <c r="AV98" s="118" t="str">
        <f t="shared" si="35"/>
        <v/>
      </c>
      <c r="AX98" s="30" t="s">
        <v>365</v>
      </c>
    </row>
    <row r="99" spans="1:50" x14ac:dyDescent="0.2">
      <c r="A99" s="35">
        <f t="shared" si="36"/>
        <v>82</v>
      </c>
      <c r="B99" s="102" t="str">
        <f>IFERROR(VLOOKUP(G99,'AM19.Param'!$C$64:$D$388,2,FALSE),"")</f>
        <v/>
      </c>
      <c r="C99" s="77"/>
      <c r="D99" s="78"/>
      <c r="E99" s="77"/>
      <c r="F99" s="81"/>
      <c r="G99" s="77"/>
      <c r="H99" s="82"/>
      <c r="I99" s="83" t="str">
        <f t="shared" si="30"/>
        <v/>
      </c>
      <c r="J99" s="80"/>
      <c r="K99" s="80"/>
      <c r="L99" s="77"/>
      <c r="M99" s="77"/>
      <c r="N99" s="77"/>
      <c r="O99" s="77"/>
      <c r="P99" s="274"/>
      <c r="Q99" s="274"/>
      <c r="R99" s="274"/>
      <c r="S99" s="277">
        <f t="shared" si="38"/>
        <v>0</v>
      </c>
      <c r="U99" s="32">
        <f t="shared" si="37"/>
        <v>82</v>
      </c>
      <c r="V99" s="85"/>
      <c r="X99" s="91"/>
      <c r="Y99" s="92"/>
      <c r="Z99" s="280">
        <f>SUMIFS('AM19.Capital Instruments'!O$7:O$223,'AM19.Capital Instruments'!$M$7:$M$223,D99)</f>
        <v>0</v>
      </c>
      <c r="AA99" s="92"/>
      <c r="AB99" s="92"/>
      <c r="AC99" s="92"/>
      <c r="AD99" s="93">
        <f t="shared" si="39"/>
        <v>0</v>
      </c>
      <c r="AF99" s="111"/>
      <c r="AH99" s="91"/>
      <c r="AI99" s="92"/>
      <c r="AJ99" s="92"/>
      <c r="AK99" s="92"/>
      <c r="AL99" s="92"/>
      <c r="AM99" s="92"/>
      <c r="AN99" s="93">
        <f t="shared" si="40"/>
        <v>0</v>
      </c>
      <c r="AP99" s="117">
        <f t="shared" si="31"/>
        <v>0</v>
      </c>
      <c r="AQ99" s="66">
        <f t="shared" si="32"/>
        <v>0</v>
      </c>
      <c r="AR99" s="67">
        <f t="shared" si="41"/>
        <v>0</v>
      </c>
      <c r="AS99" s="66">
        <f t="shared" si="33"/>
        <v>0</v>
      </c>
      <c r="AT99" s="66">
        <f t="shared" si="34"/>
        <v>0</v>
      </c>
      <c r="AU99" s="67">
        <f t="shared" si="42"/>
        <v>0</v>
      </c>
      <c r="AV99" s="118" t="str">
        <f t="shared" si="35"/>
        <v/>
      </c>
      <c r="AX99" s="30" t="s">
        <v>365</v>
      </c>
    </row>
    <row r="100" spans="1:50" x14ac:dyDescent="0.2">
      <c r="A100" s="35">
        <f t="shared" si="36"/>
        <v>83</v>
      </c>
      <c r="B100" s="102" t="str">
        <f>IFERROR(VLOOKUP(G100,'AM19.Param'!$C$64:$D$388,2,FALSE),"")</f>
        <v/>
      </c>
      <c r="C100" s="77"/>
      <c r="D100" s="78"/>
      <c r="E100" s="77"/>
      <c r="F100" s="81"/>
      <c r="G100" s="77"/>
      <c r="H100" s="82"/>
      <c r="I100" s="83" t="str">
        <f t="shared" si="30"/>
        <v/>
      </c>
      <c r="J100" s="80"/>
      <c r="K100" s="80"/>
      <c r="L100" s="77"/>
      <c r="M100" s="77"/>
      <c r="N100" s="77"/>
      <c r="O100" s="77"/>
      <c r="P100" s="274"/>
      <c r="Q100" s="274"/>
      <c r="R100" s="274"/>
      <c r="S100" s="277">
        <f t="shared" si="38"/>
        <v>0</v>
      </c>
      <c r="U100" s="32">
        <f t="shared" si="37"/>
        <v>83</v>
      </c>
      <c r="V100" s="85"/>
      <c r="X100" s="91"/>
      <c r="Y100" s="92"/>
      <c r="Z100" s="280">
        <f>SUMIFS('AM19.Capital Instruments'!O$7:O$223,'AM19.Capital Instruments'!$M$7:$M$223,D100)</f>
        <v>0</v>
      </c>
      <c r="AA100" s="92"/>
      <c r="AB100" s="92"/>
      <c r="AC100" s="92"/>
      <c r="AD100" s="93">
        <f t="shared" si="39"/>
        <v>0</v>
      </c>
      <c r="AF100" s="111"/>
      <c r="AH100" s="91"/>
      <c r="AI100" s="92"/>
      <c r="AJ100" s="92"/>
      <c r="AK100" s="92"/>
      <c r="AL100" s="92"/>
      <c r="AM100" s="92"/>
      <c r="AN100" s="93">
        <f t="shared" si="40"/>
        <v>0</v>
      </c>
      <c r="AP100" s="117">
        <f t="shared" si="31"/>
        <v>0</v>
      </c>
      <c r="AQ100" s="66">
        <f t="shared" si="32"/>
        <v>0</v>
      </c>
      <c r="AR100" s="67">
        <f t="shared" si="41"/>
        <v>0</v>
      </c>
      <c r="AS100" s="66">
        <f t="shared" si="33"/>
        <v>0</v>
      </c>
      <c r="AT100" s="66">
        <f t="shared" si="34"/>
        <v>0</v>
      </c>
      <c r="AU100" s="67">
        <f t="shared" si="42"/>
        <v>0</v>
      </c>
      <c r="AV100" s="118" t="str">
        <f t="shared" si="35"/>
        <v/>
      </c>
      <c r="AX100" s="30" t="s">
        <v>365</v>
      </c>
    </row>
    <row r="101" spans="1:50" x14ac:dyDescent="0.2">
      <c r="A101" s="35">
        <f t="shared" si="36"/>
        <v>84</v>
      </c>
      <c r="B101" s="102" t="str">
        <f>IFERROR(VLOOKUP(G101,'AM19.Param'!$C$64:$D$388,2,FALSE),"")</f>
        <v/>
      </c>
      <c r="C101" s="77"/>
      <c r="D101" s="78"/>
      <c r="E101" s="77"/>
      <c r="F101" s="81"/>
      <c r="G101" s="77"/>
      <c r="H101" s="82"/>
      <c r="I101" s="83" t="str">
        <f t="shared" si="30"/>
        <v/>
      </c>
      <c r="J101" s="80"/>
      <c r="K101" s="80"/>
      <c r="L101" s="77"/>
      <c r="M101" s="77"/>
      <c r="N101" s="77"/>
      <c r="O101" s="77"/>
      <c r="P101" s="274"/>
      <c r="Q101" s="274"/>
      <c r="R101" s="274"/>
      <c r="S101" s="277">
        <f t="shared" si="38"/>
        <v>0</v>
      </c>
      <c r="U101" s="32">
        <f t="shared" si="37"/>
        <v>84</v>
      </c>
      <c r="V101" s="85"/>
      <c r="X101" s="91"/>
      <c r="Y101" s="92"/>
      <c r="Z101" s="280">
        <f>SUMIFS('AM19.Capital Instruments'!O$7:O$223,'AM19.Capital Instruments'!$M$7:$M$223,D101)</f>
        <v>0</v>
      </c>
      <c r="AA101" s="92"/>
      <c r="AB101" s="92"/>
      <c r="AC101" s="92"/>
      <c r="AD101" s="93">
        <f t="shared" si="39"/>
        <v>0</v>
      </c>
      <c r="AF101" s="111"/>
      <c r="AH101" s="91"/>
      <c r="AI101" s="92"/>
      <c r="AJ101" s="92"/>
      <c r="AK101" s="92"/>
      <c r="AL101" s="92"/>
      <c r="AM101" s="92"/>
      <c r="AN101" s="93">
        <f t="shared" si="40"/>
        <v>0</v>
      </c>
      <c r="AP101" s="117">
        <f t="shared" si="31"/>
        <v>0</v>
      </c>
      <c r="AQ101" s="66">
        <f t="shared" si="32"/>
        <v>0</v>
      </c>
      <c r="AR101" s="67">
        <f t="shared" si="41"/>
        <v>0</v>
      </c>
      <c r="AS101" s="66">
        <f t="shared" si="33"/>
        <v>0</v>
      </c>
      <c r="AT101" s="66">
        <f t="shared" si="34"/>
        <v>0</v>
      </c>
      <c r="AU101" s="67">
        <f t="shared" si="42"/>
        <v>0</v>
      </c>
      <c r="AV101" s="118" t="str">
        <f t="shared" si="35"/>
        <v/>
      </c>
      <c r="AX101" s="30" t="s">
        <v>365</v>
      </c>
    </row>
    <row r="102" spans="1:50" x14ac:dyDescent="0.2">
      <c r="A102" s="35">
        <f t="shared" si="36"/>
        <v>85</v>
      </c>
      <c r="B102" s="102" t="str">
        <f>IFERROR(VLOOKUP(G102,'AM19.Param'!$C$64:$D$388,2,FALSE),"")</f>
        <v/>
      </c>
      <c r="C102" s="77"/>
      <c r="D102" s="78"/>
      <c r="E102" s="77"/>
      <c r="F102" s="81"/>
      <c r="G102" s="77"/>
      <c r="H102" s="82"/>
      <c r="I102" s="83" t="str">
        <f t="shared" si="30"/>
        <v/>
      </c>
      <c r="J102" s="80"/>
      <c r="K102" s="80"/>
      <c r="L102" s="77"/>
      <c r="M102" s="77"/>
      <c r="N102" s="77"/>
      <c r="O102" s="77"/>
      <c r="P102" s="274"/>
      <c r="Q102" s="274"/>
      <c r="R102" s="274"/>
      <c r="S102" s="277">
        <f t="shared" si="38"/>
        <v>0</v>
      </c>
      <c r="U102" s="32">
        <f t="shared" si="37"/>
        <v>85</v>
      </c>
      <c r="V102" s="85"/>
      <c r="X102" s="91"/>
      <c r="Y102" s="92"/>
      <c r="Z102" s="280">
        <f>SUMIFS('AM19.Capital Instruments'!O$7:O$223,'AM19.Capital Instruments'!$M$7:$M$223,D102)</f>
        <v>0</v>
      </c>
      <c r="AA102" s="92"/>
      <c r="AB102" s="92"/>
      <c r="AC102" s="92"/>
      <c r="AD102" s="93">
        <f t="shared" si="39"/>
        <v>0</v>
      </c>
      <c r="AF102" s="111"/>
      <c r="AH102" s="91"/>
      <c r="AI102" s="92"/>
      <c r="AJ102" s="92"/>
      <c r="AK102" s="92"/>
      <c r="AL102" s="92"/>
      <c r="AM102" s="92"/>
      <c r="AN102" s="93">
        <f t="shared" si="40"/>
        <v>0</v>
      </c>
      <c r="AP102" s="117">
        <f t="shared" si="31"/>
        <v>0</v>
      </c>
      <c r="AQ102" s="66">
        <f t="shared" si="32"/>
        <v>0</v>
      </c>
      <c r="AR102" s="67">
        <f t="shared" si="41"/>
        <v>0</v>
      </c>
      <c r="AS102" s="66">
        <f t="shared" si="33"/>
        <v>0</v>
      </c>
      <c r="AT102" s="66">
        <f t="shared" si="34"/>
        <v>0</v>
      </c>
      <c r="AU102" s="67">
        <f t="shared" si="42"/>
        <v>0</v>
      </c>
      <c r="AV102" s="118" t="str">
        <f t="shared" si="35"/>
        <v/>
      </c>
      <c r="AX102" s="30" t="s">
        <v>365</v>
      </c>
    </row>
    <row r="103" spans="1:50" x14ac:dyDescent="0.2">
      <c r="A103" s="35">
        <f t="shared" si="36"/>
        <v>86</v>
      </c>
      <c r="B103" s="102" t="str">
        <f>IFERROR(VLOOKUP(G103,'AM19.Param'!$C$64:$D$388,2,FALSE),"")</f>
        <v/>
      </c>
      <c r="C103" s="77"/>
      <c r="D103" s="78"/>
      <c r="E103" s="77"/>
      <c r="F103" s="81"/>
      <c r="G103" s="77"/>
      <c r="H103" s="82"/>
      <c r="I103" s="83" t="str">
        <f t="shared" si="30"/>
        <v/>
      </c>
      <c r="J103" s="80"/>
      <c r="K103" s="80"/>
      <c r="L103" s="77"/>
      <c r="M103" s="77"/>
      <c r="N103" s="77"/>
      <c r="O103" s="77"/>
      <c r="P103" s="274"/>
      <c r="Q103" s="274"/>
      <c r="R103" s="274"/>
      <c r="S103" s="277">
        <f t="shared" si="38"/>
        <v>0</v>
      </c>
      <c r="U103" s="32">
        <f t="shared" si="37"/>
        <v>86</v>
      </c>
      <c r="V103" s="85"/>
      <c r="X103" s="91"/>
      <c r="Y103" s="92"/>
      <c r="Z103" s="280">
        <f>SUMIFS('AM19.Capital Instruments'!O$7:O$223,'AM19.Capital Instruments'!$M$7:$M$223,D103)</f>
        <v>0</v>
      </c>
      <c r="AA103" s="92"/>
      <c r="AB103" s="92"/>
      <c r="AC103" s="92"/>
      <c r="AD103" s="93">
        <f t="shared" si="39"/>
        <v>0</v>
      </c>
      <c r="AF103" s="111"/>
      <c r="AH103" s="91"/>
      <c r="AI103" s="92"/>
      <c r="AJ103" s="92"/>
      <c r="AK103" s="92"/>
      <c r="AL103" s="92"/>
      <c r="AM103" s="92"/>
      <c r="AN103" s="93">
        <f t="shared" si="40"/>
        <v>0</v>
      </c>
      <c r="AP103" s="117">
        <f t="shared" si="31"/>
        <v>0</v>
      </c>
      <c r="AQ103" s="66">
        <f t="shared" si="32"/>
        <v>0</v>
      </c>
      <c r="AR103" s="67">
        <f t="shared" si="41"/>
        <v>0</v>
      </c>
      <c r="AS103" s="66">
        <f t="shared" si="33"/>
        <v>0</v>
      </c>
      <c r="AT103" s="66">
        <f t="shared" si="34"/>
        <v>0</v>
      </c>
      <c r="AU103" s="67">
        <f t="shared" si="42"/>
        <v>0</v>
      </c>
      <c r="AV103" s="118" t="str">
        <f t="shared" si="35"/>
        <v/>
      </c>
      <c r="AX103" s="30" t="s">
        <v>365</v>
      </c>
    </row>
    <row r="104" spans="1:50" x14ac:dyDescent="0.2">
      <c r="A104" s="35">
        <f t="shared" si="36"/>
        <v>87</v>
      </c>
      <c r="B104" s="102" t="str">
        <f>IFERROR(VLOOKUP(G104,'AM19.Param'!$C$64:$D$388,2,FALSE),"")</f>
        <v/>
      </c>
      <c r="C104" s="77"/>
      <c r="D104" s="78"/>
      <c r="E104" s="77"/>
      <c r="F104" s="81"/>
      <c r="G104" s="77"/>
      <c r="H104" s="82"/>
      <c r="I104" s="83" t="str">
        <f t="shared" si="30"/>
        <v/>
      </c>
      <c r="J104" s="80"/>
      <c r="K104" s="80"/>
      <c r="L104" s="77"/>
      <c r="M104" s="77"/>
      <c r="N104" s="77"/>
      <c r="O104" s="77"/>
      <c r="P104" s="274"/>
      <c r="Q104" s="274"/>
      <c r="R104" s="274"/>
      <c r="S104" s="277">
        <f t="shared" si="38"/>
        <v>0</v>
      </c>
      <c r="U104" s="32">
        <f t="shared" si="37"/>
        <v>87</v>
      </c>
      <c r="V104" s="85"/>
      <c r="X104" s="91"/>
      <c r="Y104" s="92"/>
      <c r="Z104" s="280">
        <f>SUMIFS('AM19.Capital Instruments'!O$7:O$223,'AM19.Capital Instruments'!$M$7:$M$223,D104)</f>
        <v>0</v>
      </c>
      <c r="AA104" s="92"/>
      <c r="AB104" s="92"/>
      <c r="AC104" s="92"/>
      <c r="AD104" s="93">
        <f t="shared" si="39"/>
        <v>0</v>
      </c>
      <c r="AF104" s="111"/>
      <c r="AH104" s="91"/>
      <c r="AI104" s="92"/>
      <c r="AJ104" s="92"/>
      <c r="AK104" s="92"/>
      <c r="AL104" s="92"/>
      <c r="AM104" s="92"/>
      <c r="AN104" s="93">
        <f t="shared" si="40"/>
        <v>0</v>
      </c>
      <c r="AP104" s="117">
        <f t="shared" si="31"/>
        <v>0</v>
      </c>
      <c r="AQ104" s="66">
        <f t="shared" si="32"/>
        <v>0</v>
      </c>
      <c r="AR104" s="67">
        <f t="shared" si="41"/>
        <v>0</v>
      </c>
      <c r="AS104" s="66">
        <f t="shared" si="33"/>
        <v>0</v>
      </c>
      <c r="AT104" s="66">
        <f t="shared" si="34"/>
        <v>0</v>
      </c>
      <c r="AU104" s="67">
        <f t="shared" si="42"/>
        <v>0</v>
      </c>
      <c r="AV104" s="118" t="str">
        <f t="shared" si="35"/>
        <v/>
      </c>
      <c r="AX104" s="30" t="s">
        <v>365</v>
      </c>
    </row>
    <row r="105" spans="1:50" x14ac:dyDescent="0.2">
      <c r="A105" s="35">
        <f t="shared" si="36"/>
        <v>88</v>
      </c>
      <c r="B105" s="102" t="str">
        <f>IFERROR(VLOOKUP(G105,'AM19.Param'!$C$64:$D$388,2,FALSE),"")</f>
        <v/>
      </c>
      <c r="C105" s="77"/>
      <c r="D105" s="78"/>
      <c r="E105" s="77"/>
      <c r="F105" s="81"/>
      <c r="G105" s="77"/>
      <c r="H105" s="82"/>
      <c r="I105" s="83" t="str">
        <f t="shared" si="30"/>
        <v/>
      </c>
      <c r="J105" s="80"/>
      <c r="K105" s="80"/>
      <c r="L105" s="77"/>
      <c r="M105" s="77"/>
      <c r="N105" s="77"/>
      <c r="O105" s="77"/>
      <c r="P105" s="274"/>
      <c r="Q105" s="274"/>
      <c r="R105" s="274"/>
      <c r="S105" s="277">
        <f t="shared" si="38"/>
        <v>0</v>
      </c>
      <c r="U105" s="32">
        <f t="shared" si="37"/>
        <v>88</v>
      </c>
      <c r="V105" s="85"/>
      <c r="X105" s="91"/>
      <c r="Y105" s="92"/>
      <c r="Z105" s="280">
        <f>SUMIFS('AM19.Capital Instruments'!O$7:O$223,'AM19.Capital Instruments'!$M$7:$M$223,D105)</f>
        <v>0</v>
      </c>
      <c r="AA105" s="92"/>
      <c r="AB105" s="92"/>
      <c r="AC105" s="92"/>
      <c r="AD105" s="93">
        <f t="shared" si="39"/>
        <v>0</v>
      </c>
      <c r="AF105" s="111"/>
      <c r="AH105" s="91"/>
      <c r="AI105" s="92"/>
      <c r="AJ105" s="92"/>
      <c r="AK105" s="92"/>
      <c r="AL105" s="92"/>
      <c r="AM105" s="92"/>
      <c r="AN105" s="93">
        <f t="shared" si="40"/>
        <v>0</v>
      </c>
      <c r="AP105" s="117">
        <f t="shared" si="31"/>
        <v>0</v>
      </c>
      <c r="AQ105" s="66">
        <f t="shared" si="32"/>
        <v>0</v>
      </c>
      <c r="AR105" s="67">
        <f t="shared" si="41"/>
        <v>0</v>
      </c>
      <c r="AS105" s="66">
        <f t="shared" si="33"/>
        <v>0</v>
      </c>
      <c r="AT105" s="66">
        <f t="shared" si="34"/>
        <v>0</v>
      </c>
      <c r="AU105" s="67">
        <f t="shared" si="42"/>
        <v>0</v>
      </c>
      <c r="AV105" s="118" t="str">
        <f t="shared" si="35"/>
        <v/>
      </c>
      <c r="AX105" s="30" t="s">
        <v>365</v>
      </c>
    </row>
    <row r="106" spans="1:50" x14ac:dyDescent="0.2">
      <c r="A106" s="35">
        <f t="shared" si="36"/>
        <v>89</v>
      </c>
      <c r="B106" s="102" t="str">
        <f>IFERROR(VLOOKUP(G106,'AM19.Param'!$C$64:$D$388,2,FALSE),"")</f>
        <v/>
      </c>
      <c r="C106" s="77"/>
      <c r="D106" s="78"/>
      <c r="E106" s="77"/>
      <c r="F106" s="81"/>
      <c r="G106" s="77"/>
      <c r="H106" s="82"/>
      <c r="I106" s="83" t="str">
        <f t="shared" si="30"/>
        <v/>
      </c>
      <c r="J106" s="80"/>
      <c r="K106" s="80"/>
      <c r="L106" s="77"/>
      <c r="M106" s="77"/>
      <c r="N106" s="77"/>
      <c r="O106" s="77"/>
      <c r="P106" s="274"/>
      <c r="Q106" s="274"/>
      <c r="R106" s="274"/>
      <c r="S106" s="277">
        <f t="shared" si="38"/>
        <v>0</v>
      </c>
      <c r="U106" s="32">
        <f t="shared" si="37"/>
        <v>89</v>
      </c>
      <c r="V106" s="85"/>
      <c r="X106" s="91"/>
      <c r="Y106" s="92"/>
      <c r="Z106" s="280">
        <f>SUMIFS('AM19.Capital Instruments'!O$7:O$223,'AM19.Capital Instruments'!$M$7:$M$223,D106)</f>
        <v>0</v>
      </c>
      <c r="AA106" s="92"/>
      <c r="AB106" s="92"/>
      <c r="AC106" s="92"/>
      <c r="AD106" s="93">
        <f t="shared" si="39"/>
        <v>0</v>
      </c>
      <c r="AF106" s="111"/>
      <c r="AH106" s="91"/>
      <c r="AI106" s="92"/>
      <c r="AJ106" s="92"/>
      <c r="AK106" s="92"/>
      <c r="AL106" s="92"/>
      <c r="AM106" s="92"/>
      <c r="AN106" s="93">
        <f t="shared" si="40"/>
        <v>0</v>
      </c>
      <c r="AP106" s="117">
        <f t="shared" si="31"/>
        <v>0</v>
      </c>
      <c r="AQ106" s="66">
        <f t="shared" si="32"/>
        <v>0</v>
      </c>
      <c r="AR106" s="67">
        <f t="shared" si="41"/>
        <v>0</v>
      </c>
      <c r="AS106" s="66">
        <f t="shared" si="33"/>
        <v>0</v>
      </c>
      <c r="AT106" s="66">
        <f t="shared" si="34"/>
        <v>0</v>
      </c>
      <c r="AU106" s="67">
        <f t="shared" si="42"/>
        <v>0</v>
      </c>
      <c r="AV106" s="118" t="str">
        <f t="shared" si="35"/>
        <v/>
      </c>
      <c r="AX106" s="30" t="s">
        <v>365</v>
      </c>
    </row>
    <row r="107" spans="1:50" x14ac:dyDescent="0.2">
      <c r="A107" s="35">
        <f t="shared" si="36"/>
        <v>90</v>
      </c>
      <c r="B107" s="102" t="str">
        <f>IFERROR(VLOOKUP(G107,'AM19.Param'!$C$64:$D$388,2,FALSE),"")</f>
        <v/>
      </c>
      <c r="C107" s="77"/>
      <c r="D107" s="78"/>
      <c r="E107" s="77"/>
      <c r="F107" s="81"/>
      <c r="G107" s="77"/>
      <c r="H107" s="82"/>
      <c r="I107" s="83" t="str">
        <f t="shared" si="30"/>
        <v/>
      </c>
      <c r="J107" s="80"/>
      <c r="K107" s="80"/>
      <c r="L107" s="77"/>
      <c r="M107" s="77"/>
      <c r="N107" s="77"/>
      <c r="O107" s="77"/>
      <c r="P107" s="274"/>
      <c r="Q107" s="274"/>
      <c r="R107" s="274"/>
      <c r="S107" s="277">
        <f t="shared" si="38"/>
        <v>0</v>
      </c>
      <c r="U107" s="32">
        <f t="shared" si="37"/>
        <v>90</v>
      </c>
      <c r="V107" s="85"/>
      <c r="X107" s="91"/>
      <c r="Y107" s="92"/>
      <c r="Z107" s="280">
        <f>SUMIFS('AM19.Capital Instruments'!O$7:O$223,'AM19.Capital Instruments'!$M$7:$M$223,D107)</f>
        <v>0</v>
      </c>
      <c r="AA107" s="92"/>
      <c r="AB107" s="92"/>
      <c r="AC107" s="92"/>
      <c r="AD107" s="93">
        <f t="shared" si="39"/>
        <v>0</v>
      </c>
      <c r="AF107" s="111"/>
      <c r="AH107" s="91"/>
      <c r="AI107" s="92"/>
      <c r="AJ107" s="92"/>
      <c r="AK107" s="92"/>
      <c r="AL107" s="92"/>
      <c r="AM107" s="92"/>
      <c r="AN107" s="93">
        <f t="shared" si="40"/>
        <v>0</v>
      </c>
      <c r="AP107" s="117">
        <f t="shared" si="31"/>
        <v>0</v>
      </c>
      <c r="AQ107" s="66">
        <f t="shared" si="32"/>
        <v>0</v>
      </c>
      <c r="AR107" s="67">
        <f t="shared" si="41"/>
        <v>0</v>
      </c>
      <c r="AS107" s="66">
        <f t="shared" si="33"/>
        <v>0</v>
      </c>
      <c r="AT107" s="66">
        <f t="shared" si="34"/>
        <v>0</v>
      </c>
      <c r="AU107" s="67">
        <f t="shared" si="42"/>
        <v>0</v>
      </c>
      <c r="AV107" s="118" t="str">
        <f t="shared" si="35"/>
        <v/>
      </c>
      <c r="AX107" s="30" t="s">
        <v>365</v>
      </c>
    </row>
    <row r="108" spans="1:50" x14ac:dyDescent="0.2">
      <c r="A108" s="35">
        <f t="shared" si="36"/>
        <v>91</v>
      </c>
      <c r="B108" s="102" t="str">
        <f>IFERROR(VLOOKUP(G108,'AM19.Param'!$C$64:$D$388,2,FALSE),"")</f>
        <v/>
      </c>
      <c r="C108" s="77"/>
      <c r="D108" s="78"/>
      <c r="E108" s="77"/>
      <c r="F108" s="81"/>
      <c r="G108" s="77"/>
      <c r="H108" s="82"/>
      <c r="I108" s="83" t="str">
        <f t="shared" si="30"/>
        <v/>
      </c>
      <c r="J108" s="80"/>
      <c r="K108" s="80"/>
      <c r="L108" s="77"/>
      <c r="M108" s="77"/>
      <c r="N108" s="77"/>
      <c r="O108" s="77"/>
      <c r="P108" s="274"/>
      <c r="Q108" s="274"/>
      <c r="R108" s="274"/>
      <c r="S108" s="277">
        <f t="shared" si="38"/>
        <v>0</v>
      </c>
      <c r="U108" s="32">
        <f t="shared" si="37"/>
        <v>91</v>
      </c>
      <c r="V108" s="85"/>
      <c r="X108" s="91"/>
      <c r="Y108" s="92"/>
      <c r="Z108" s="280">
        <f>SUMIFS('AM19.Capital Instruments'!O$7:O$223,'AM19.Capital Instruments'!$M$7:$M$223,D108)</f>
        <v>0</v>
      </c>
      <c r="AA108" s="92"/>
      <c r="AB108" s="92"/>
      <c r="AC108" s="92"/>
      <c r="AD108" s="93">
        <f t="shared" si="39"/>
        <v>0</v>
      </c>
      <c r="AF108" s="111"/>
      <c r="AH108" s="91"/>
      <c r="AI108" s="92"/>
      <c r="AJ108" s="92"/>
      <c r="AK108" s="92"/>
      <c r="AL108" s="92"/>
      <c r="AM108" s="92"/>
      <c r="AN108" s="93">
        <f t="shared" si="40"/>
        <v>0</v>
      </c>
      <c r="AP108" s="117">
        <f t="shared" si="31"/>
        <v>0</v>
      </c>
      <c r="AQ108" s="66">
        <f t="shared" si="32"/>
        <v>0</v>
      </c>
      <c r="AR108" s="67">
        <f t="shared" si="41"/>
        <v>0</v>
      </c>
      <c r="AS108" s="66">
        <f t="shared" si="33"/>
        <v>0</v>
      </c>
      <c r="AT108" s="66">
        <f t="shared" si="34"/>
        <v>0</v>
      </c>
      <c r="AU108" s="67">
        <f t="shared" si="42"/>
        <v>0</v>
      </c>
      <c r="AV108" s="118" t="str">
        <f t="shared" si="35"/>
        <v/>
      </c>
      <c r="AX108" s="30" t="s">
        <v>365</v>
      </c>
    </row>
    <row r="109" spans="1:50" x14ac:dyDescent="0.2">
      <c r="A109" s="35">
        <f t="shared" si="36"/>
        <v>92</v>
      </c>
      <c r="B109" s="102" t="str">
        <f>IFERROR(VLOOKUP(G109,'AM19.Param'!$C$64:$D$388,2,FALSE),"")</f>
        <v/>
      </c>
      <c r="C109" s="77"/>
      <c r="D109" s="78"/>
      <c r="E109" s="77"/>
      <c r="F109" s="81"/>
      <c r="G109" s="77"/>
      <c r="H109" s="82"/>
      <c r="I109" s="83" t="str">
        <f t="shared" si="30"/>
        <v/>
      </c>
      <c r="J109" s="80"/>
      <c r="K109" s="80"/>
      <c r="L109" s="77"/>
      <c r="M109" s="77"/>
      <c r="N109" s="77"/>
      <c r="O109" s="77"/>
      <c r="P109" s="274"/>
      <c r="Q109" s="274"/>
      <c r="R109" s="274"/>
      <c r="S109" s="277">
        <f t="shared" si="38"/>
        <v>0</v>
      </c>
      <c r="U109" s="32">
        <f t="shared" si="37"/>
        <v>92</v>
      </c>
      <c r="V109" s="85"/>
      <c r="X109" s="91"/>
      <c r="Y109" s="92"/>
      <c r="Z109" s="280">
        <f>SUMIFS('AM19.Capital Instruments'!O$7:O$223,'AM19.Capital Instruments'!$M$7:$M$223,D109)</f>
        <v>0</v>
      </c>
      <c r="AA109" s="92"/>
      <c r="AB109" s="92"/>
      <c r="AC109" s="92"/>
      <c r="AD109" s="93">
        <f t="shared" si="39"/>
        <v>0</v>
      </c>
      <c r="AF109" s="111"/>
      <c r="AH109" s="91"/>
      <c r="AI109" s="92"/>
      <c r="AJ109" s="92"/>
      <c r="AK109" s="92"/>
      <c r="AL109" s="92"/>
      <c r="AM109" s="92"/>
      <c r="AN109" s="93">
        <f t="shared" si="40"/>
        <v>0</v>
      </c>
      <c r="AP109" s="117">
        <f t="shared" si="31"/>
        <v>0</v>
      </c>
      <c r="AQ109" s="66">
        <f t="shared" si="32"/>
        <v>0</v>
      </c>
      <c r="AR109" s="67">
        <f t="shared" si="41"/>
        <v>0</v>
      </c>
      <c r="AS109" s="66">
        <f t="shared" si="33"/>
        <v>0</v>
      </c>
      <c r="AT109" s="66">
        <f t="shared" si="34"/>
        <v>0</v>
      </c>
      <c r="AU109" s="67">
        <f t="shared" si="42"/>
        <v>0</v>
      </c>
      <c r="AV109" s="118" t="str">
        <f t="shared" si="35"/>
        <v/>
      </c>
      <c r="AX109" s="30" t="s">
        <v>365</v>
      </c>
    </row>
    <row r="110" spans="1:50" x14ac:dyDescent="0.2">
      <c r="A110" s="35">
        <f t="shared" si="36"/>
        <v>93</v>
      </c>
      <c r="B110" s="102" t="str">
        <f>IFERROR(VLOOKUP(G110,'AM19.Param'!$C$64:$D$388,2,FALSE),"")</f>
        <v/>
      </c>
      <c r="C110" s="77"/>
      <c r="D110" s="78"/>
      <c r="E110" s="77"/>
      <c r="F110" s="81"/>
      <c r="G110" s="77"/>
      <c r="H110" s="82"/>
      <c r="I110" s="83" t="str">
        <f t="shared" si="30"/>
        <v/>
      </c>
      <c r="J110" s="80"/>
      <c r="K110" s="80"/>
      <c r="L110" s="77"/>
      <c r="M110" s="77"/>
      <c r="N110" s="77"/>
      <c r="O110" s="77"/>
      <c r="P110" s="274"/>
      <c r="Q110" s="274"/>
      <c r="R110" s="274"/>
      <c r="S110" s="277">
        <f t="shared" si="38"/>
        <v>0</v>
      </c>
      <c r="U110" s="32">
        <f t="shared" si="37"/>
        <v>93</v>
      </c>
      <c r="V110" s="85"/>
      <c r="X110" s="91"/>
      <c r="Y110" s="92"/>
      <c r="Z110" s="280">
        <f>SUMIFS('AM19.Capital Instruments'!O$7:O$223,'AM19.Capital Instruments'!$M$7:$M$223,D110)</f>
        <v>0</v>
      </c>
      <c r="AA110" s="92"/>
      <c r="AB110" s="92"/>
      <c r="AC110" s="92"/>
      <c r="AD110" s="93">
        <f t="shared" si="39"/>
        <v>0</v>
      </c>
      <c r="AF110" s="111"/>
      <c r="AH110" s="91"/>
      <c r="AI110" s="92"/>
      <c r="AJ110" s="92"/>
      <c r="AK110" s="92"/>
      <c r="AL110" s="92"/>
      <c r="AM110" s="92"/>
      <c r="AN110" s="93">
        <f t="shared" si="40"/>
        <v>0</v>
      </c>
      <c r="AP110" s="117">
        <f t="shared" si="31"/>
        <v>0</v>
      </c>
      <c r="AQ110" s="66">
        <f t="shared" si="32"/>
        <v>0</v>
      </c>
      <c r="AR110" s="67">
        <f t="shared" si="41"/>
        <v>0</v>
      </c>
      <c r="AS110" s="66">
        <f t="shared" si="33"/>
        <v>0</v>
      </c>
      <c r="AT110" s="66">
        <f t="shared" si="34"/>
        <v>0</v>
      </c>
      <c r="AU110" s="67">
        <f t="shared" si="42"/>
        <v>0</v>
      </c>
      <c r="AV110" s="118" t="str">
        <f t="shared" si="35"/>
        <v/>
      </c>
      <c r="AX110" s="30" t="s">
        <v>365</v>
      </c>
    </row>
    <row r="111" spans="1:50" x14ac:dyDescent="0.2">
      <c r="A111" s="35">
        <f t="shared" si="36"/>
        <v>94</v>
      </c>
      <c r="B111" s="102" t="str">
        <f>IFERROR(VLOOKUP(G111,'AM19.Param'!$C$64:$D$388,2,FALSE),"")</f>
        <v/>
      </c>
      <c r="C111" s="77"/>
      <c r="D111" s="78"/>
      <c r="E111" s="77"/>
      <c r="F111" s="81"/>
      <c r="G111" s="77"/>
      <c r="H111" s="82"/>
      <c r="I111" s="83" t="str">
        <f t="shared" si="30"/>
        <v/>
      </c>
      <c r="J111" s="80"/>
      <c r="K111" s="80"/>
      <c r="L111" s="77"/>
      <c r="M111" s="77"/>
      <c r="N111" s="77"/>
      <c r="O111" s="77"/>
      <c r="P111" s="274"/>
      <c r="Q111" s="274"/>
      <c r="R111" s="274"/>
      <c r="S111" s="277">
        <f t="shared" si="38"/>
        <v>0</v>
      </c>
      <c r="U111" s="32">
        <f t="shared" si="37"/>
        <v>94</v>
      </c>
      <c r="V111" s="85"/>
      <c r="X111" s="91"/>
      <c r="Y111" s="92"/>
      <c r="Z111" s="280">
        <f>SUMIFS('AM19.Capital Instruments'!O$7:O$223,'AM19.Capital Instruments'!$M$7:$M$223,D111)</f>
        <v>0</v>
      </c>
      <c r="AA111" s="92"/>
      <c r="AB111" s="92"/>
      <c r="AC111" s="92"/>
      <c r="AD111" s="93">
        <f t="shared" si="39"/>
        <v>0</v>
      </c>
      <c r="AF111" s="111"/>
      <c r="AH111" s="91"/>
      <c r="AI111" s="92"/>
      <c r="AJ111" s="92"/>
      <c r="AK111" s="92"/>
      <c r="AL111" s="92"/>
      <c r="AM111" s="92"/>
      <c r="AN111" s="93">
        <f t="shared" si="40"/>
        <v>0</v>
      </c>
      <c r="AP111" s="117">
        <f t="shared" si="31"/>
        <v>0</v>
      </c>
      <c r="AQ111" s="66">
        <f t="shared" si="32"/>
        <v>0</v>
      </c>
      <c r="AR111" s="67">
        <f t="shared" si="41"/>
        <v>0</v>
      </c>
      <c r="AS111" s="66">
        <f t="shared" si="33"/>
        <v>0</v>
      </c>
      <c r="AT111" s="66">
        <f t="shared" si="34"/>
        <v>0</v>
      </c>
      <c r="AU111" s="67">
        <f t="shared" si="42"/>
        <v>0</v>
      </c>
      <c r="AV111" s="118" t="str">
        <f t="shared" si="35"/>
        <v/>
      </c>
      <c r="AX111" s="30" t="s">
        <v>365</v>
      </c>
    </row>
    <row r="112" spans="1:50" x14ac:dyDescent="0.2">
      <c r="A112" s="35">
        <f t="shared" si="36"/>
        <v>95</v>
      </c>
      <c r="B112" s="102" t="str">
        <f>IFERROR(VLOOKUP(G112,'AM19.Param'!$C$64:$D$388,2,FALSE),"")</f>
        <v/>
      </c>
      <c r="C112" s="77"/>
      <c r="D112" s="78"/>
      <c r="E112" s="77"/>
      <c r="F112" s="81"/>
      <c r="G112" s="77"/>
      <c r="H112" s="82"/>
      <c r="I112" s="83" t="str">
        <f t="shared" si="30"/>
        <v/>
      </c>
      <c r="J112" s="80"/>
      <c r="K112" s="80"/>
      <c r="L112" s="77"/>
      <c r="M112" s="77"/>
      <c r="N112" s="77"/>
      <c r="O112" s="77"/>
      <c r="P112" s="274"/>
      <c r="Q112" s="274"/>
      <c r="R112" s="274"/>
      <c r="S112" s="277">
        <f t="shared" si="38"/>
        <v>0</v>
      </c>
      <c r="U112" s="32">
        <f t="shared" si="37"/>
        <v>95</v>
      </c>
      <c r="V112" s="85"/>
      <c r="X112" s="91"/>
      <c r="Y112" s="92"/>
      <c r="Z112" s="280">
        <f>SUMIFS('AM19.Capital Instruments'!O$7:O$223,'AM19.Capital Instruments'!$M$7:$M$223,D112)</f>
        <v>0</v>
      </c>
      <c r="AA112" s="92"/>
      <c r="AB112" s="92"/>
      <c r="AC112" s="92"/>
      <c r="AD112" s="93">
        <f t="shared" si="39"/>
        <v>0</v>
      </c>
      <c r="AF112" s="111"/>
      <c r="AH112" s="91"/>
      <c r="AI112" s="92"/>
      <c r="AJ112" s="92"/>
      <c r="AK112" s="92"/>
      <c r="AL112" s="92"/>
      <c r="AM112" s="92"/>
      <c r="AN112" s="93">
        <f t="shared" si="40"/>
        <v>0</v>
      </c>
      <c r="AP112" s="117">
        <f t="shared" si="31"/>
        <v>0</v>
      </c>
      <c r="AQ112" s="66">
        <f t="shared" si="32"/>
        <v>0</v>
      </c>
      <c r="AR112" s="67">
        <f t="shared" si="41"/>
        <v>0</v>
      </c>
      <c r="AS112" s="66">
        <f t="shared" si="33"/>
        <v>0</v>
      </c>
      <c r="AT112" s="66">
        <f t="shared" si="34"/>
        <v>0</v>
      </c>
      <c r="AU112" s="67">
        <f t="shared" si="42"/>
        <v>0</v>
      </c>
      <c r="AV112" s="118" t="str">
        <f t="shared" si="35"/>
        <v/>
      </c>
      <c r="AX112" s="30" t="s">
        <v>365</v>
      </c>
    </row>
    <row r="113" spans="1:50" x14ac:dyDescent="0.2">
      <c r="A113" s="35">
        <f t="shared" si="36"/>
        <v>96</v>
      </c>
      <c r="B113" s="102" t="str">
        <f>IFERROR(VLOOKUP(G113,'AM19.Param'!$C$64:$D$388,2,FALSE),"")</f>
        <v/>
      </c>
      <c r="C113" s="77"/>
      <c r="D113" s="78"/>
      <c r="E113" s="77"/>
      <c r="F113" s="81"/>
      <c r="G113" s="77"/>
      <c r="H113" s="82"/>
      <c r="I113" s="83" t="str">
        <f t="shared" si="30"/>
        <v/>
      </c>
      <c r="J113" s="80"/>
      <c r="K113" s="80"/>
      <c r="L113" s="77"/>
      <c r="M113" s="77"/>
      <c r="N113" s="77"/>
      <c r="O113" s="77"/>
      <c r="P113" s="274"/>
      <c r="Q113" s="274"/>
      <c r="R113" s="274"/>
      <c r="S113" s="277">
        <f t="shared" si="38"/>
        <v>0</v>
      </c>
      <c r="U113" s="32">
        <f t="shared" si="37"/>
        <v>96</v>
      </c>
      <c r="V113" s="85"/>
      <c r="X113" s="91"/>
      <c r="Y113" s="92"/>
      <c r="Z113" s="280">
        <f>SUMIFS('AM19.Capital Instruments'!O$7:O$223,'AM19.Capital Instruments'!$M$7:$M$223,D113)</f>
        <v>0</v>
      </c>
      <c r="AA113" s="92"/>
      <c r="AB113" s="92"/>
      <c r="AC113" s="92"/>
      <c r="AD113" s="93">
        <f t="shared" si="39"/>
        <v>0</v>
      </c>
      <c r="AF113" s="111"/>
      <c r="AH113" s="91"/>
      <c r="AI113" s="92"/>
      <c r="AJ113" s="92"/>
      <c r="AK113" s="92"/>
      <c r="AL113" s="92"/>
      <c r="AM113" s="92"/>
      <c r="AN113" s="93">
        <f t="shared" si="40"/>
        <v>0</v>
      </c>
      <c r="AP113" s="117">
        <f t="shared" si="31"/>
        <v>0</v>
      </c>
      <c r="AQ113" s="66">
        <f t="shared" si="32"/>
        <v>0</v>
      </c>
      <c r="AR113" s="67">
        <f t="shared" si="41"/>
        <v>0</v>
      </c>
      <c r="AS113" s="66">
        <f t="shared" si="33"/>
        <v>0</v>
      </c>
      <c r="AT113" s="66">
        <f t="shared" si="34"/>
        <v>0</v>
      </c>
      <c r="AU113" s="67">
        <f t="shared" si="42"/>
        <v>0</v>
      </c>
      <c r="AV113" s="118" t="str">
        <f t="shared" si="35"/>
        <v/>
      </c>
      <c r="AX113" s="30" t="s">
        <v>365</v>
      </c>
    </row>
    <row r="114" spans="1:50" x14ac:dyDescent="0.2">
      <c r="A114" s="35">
        <f t="shared" si="36"/>
        <v>97</v>
      </c>
      <c r="B114" s="102" t="str">
        <f>IFERROR(VLOOKUP(G114,'AM19.Param'!$C$64:$D$388,2,FALSE),"")</f>
        <v/>
      </c>
      <c r="C114" s="77"/>
      <c r="D114" s="78"/>
      <c r="E114" s="77"/>
      <c r="F114" s="81"/>
      <c r="G114" s="77"/>
      <c r="H114" s="82"/>
      <c r="I114" s="83" t="str">
        <f t="shared" ref="I114:I145" si="43">IFERROR(VLOOKUP(H114,D:F,3,FALSE),"")</f>
        <v/>
      </c>
      <c r="J114" s="80"/>
      <c r="K114" s="80"/>
      <c r="L114" s="77"/>
      <c r="M114" s="77"/>
      <c r="N114" s="77"/>
      <c r="O114" s="77"/>
      <c r="P114" s="274"/>
      <c r="Q114" s="274"/>
      <c r="R114" s="274"/>
      <c r="S114" s="277">
        <f t="shared" si="38"/>
        <v>0</v>
      </c>
      <c r="U114" s="32">
        <f t="shared" si="37"/>
        <v>97</v>
      </c>
      <c r="V114" s="85"/>
      <c r="X114" s="91"/>
      <c r="Y114" s="92"/>
      <c r="Z114" s="280">
        <f>SUMIFS('AM19.Capital Instruments'!O$7:O$223,'AM19.Capital Instruments'!$M$7:$M$223,D114)</f>
        <v>0</v>
      </c>
      <c r="AA114" s="92"/>
      <c r="AB114" s="92"/>
      <c r="AC114" s="92"/>
      <c r="AD114" s="93">
        <f t="shared" si="39"/>
        <v>0</v>
      </c>
      <c r="AF114" s="111"/>
      <c r="AH114" s="91"/>
      <c r="AI114" s="92"/>
      <c r="AJ114" s="92"/>
      <c r="AK114" s="92"/>
      <c r="AL114" s="92"/>
      <c r="AM114" s="92"/>
      <c r="AN114" s="93">
        <f t="shared" si="40"/>
        <v>0</v>
      </c>
      <c r="AP114" s="117">
        <f t="shared" ref="AP114:AP145" si="44">SUMPRODUCT(V$18:V$217*(H$18:H$217=$D114))</f>
        <v>0</v>
      </c>
      <c r="AQ114" s="66">
        <f t="shared" ref="AQ114:AQ145" si="45">Y114</f>
        <v>0</v>
      </c>
      <c r="AR114" s="67">
        <f t="shared" si="41"/>
        <v>0</v>
      </c>
      <c r="AS114" s="66">
        <f t="shared" ref="AS114:AS145" si="46">SUMPRODUCT(AF$18:AF$217*(H$18:H$217=$D114))</f>
        <v>0</v>
      </c>
      <c r="AT114" s="66">
        <f t="shared" ref="AT114:AT145" si="47">AI114</f>
        <v>0</v>
      </c>
      <c r="AU114" s="67">
        <f t="shared" si="42"/>
        <v>0</v>
      </c>
      <c r="AV114" s="118" t="str">
        <f t="shared" ref="AV114:AV145" si="48">IFERROR(AD114/AN114,"")</f>
        <v/>
      </c>
      <c r="AX114" s="30" t="s">
        <v>365</v>
      </c>
    </row>
    <row r="115" spans="1:50" x14ac:dyDescent="0.2">
      <c r="A115" s="35">
        <f t="shared" si="36"/>
        <v>98</v>
      </c>
      <c r="B115" s="102" t="str">
        <f>IFERROR(VLOOKUP(G115,'AM19.Param'!$C$64:$D$388,2,FALSE),"")</f>
        <v/>
      </c>
      <c r="C115" s="77"/>
      <c r="D115" s="78"/>
      <c r="E115" s="77"/>
      <c r="F115" s="81"/>
      <c r="G115" s="77"/>
      <c r="H115" s="82"/>
      <c r="I115" s="83" t="str">
        <f t="shared" si="43"/>
        <v/>
      </c>
      <c r="J115" s="80"/>
      <c r="K115" s="80"/>
      <c r="L115" s="77"/>
      <c r="M115" s="77"/>
      <c r="N115" s="77"/>
      <c r="O115" s="77"/>
      <c r="P115" s="274"/>
      <c r="Q115" s="274"/>
      <c r="R115" s="274"/>
      <c r="S115" s="277">
        <f t="shared" si="38"/>
        <v>0</v>
      </c>
      <c r="U115" s="32">
        <f t="shared" si="37"/>
        <v>98</v>
      </c>
      <c r="V115" s="85"/>
      <c r="X115" s="91"/>
      <c r="Y115" s="92"/>
      <c r="Z115" s="280">
        <f>SUMIFS('AM19.Capital Instruments'!O$7:O$223,'AM19.Capital Instruments'!$M$7:$M$223,D115)</f>
        <v>0</v>
      </c>
      <c r="AA115" s="92"/>
      <c r="AB115" s="92"/>
      <c r="AC115" s="92"/>
      <c r="AD115" s="93">
        <f t="shared" si="39"/>
        <v>0</v>
      </c>
      <c r="AF115" s="111"/>
      <c r="AH115" s="91"/>
      <c r="AI115" s="92"/>
      <c r="AJ115" s="92"/>
      <c r="AK115" s="92"/>
      <c r="AL115" s="92"/>
      <c r="AM115" s="92"/>
      <c r="AN115" s="93">
        <f t="shared" si="40"/>
        <v>0</v>
      </c>
      <c r="AP115" s="117">
        <f t="shared" si="44"/>
        <v>0</v>
      </c>
      <c r="AQ115" s="66">
        <f t="shared" si="45"/>
        <v>0</v>
      </c>
      <c r="AR115" s="67">
        <f t="shared" si="41"/>
        <v>0</v>
      </c>
      <c r="AS115" s="66">
        <f t="shared" si="46"/>
        <v>0</v>
      </c>
      <c r="AT115" s="66">
        <f t="shared" si="47"/>
        <v>0</v>
      </c>
      <c r="AU115" s="67">
        <f t="shared" si="42"/>
        <v>0</v>
      </c>
      <c r="AV115" s="118" t="str">
        <f t="shared" si="48"/>
        <v/>
      </c>
      <c r="AX115" s="30" t="s">
        <v>365</v>
      </c>
    </row>
    <row r="116" spans="1:50" x14ac:dyDescent="0.2">
      <c r="A116" s="35">
        <f t="shared" si="36"/>
        <v>99</v>
      </c>
      <c r="B116" s="102" t="str">
        <f>IFERROR(VLOOKUP(G116,'AM19.Param'!$C$64:$D$388,2,FALSE),"")</f>
        <v/>
      </c>
      <c r="C116" s="77"/>
      <c r="D116" s="78"/>
      <c r="E116" s="77"/>
      <c r="F116" s="81"/>
      <c r="G116" s="77"/>
      <c r="H116" s="82"/>
      <c r="I116" s="83" t="str">
        <f t="shared" si="43"/>
        <v/>
      </c>
      <c r="J116" s="80"/>
      <c r="K116" s="80"/>
      <c r="L116" s="77"/>
      <c r="M116" s="77"/>
      <c r="N116" s="77"/>
      <c r="O116" s="77"/>
      <c r="P116" s="274"/>
      <c r="Q116" s="274"/>
      <c r="R116" s="274"/>
      <c r="S116" s="277">
        <f t="shared" si="38"/>
        <v>0</v>
      </c>
      <c r="U116" s="32">
        <f t="shared" si="37"/>
        <v>99</v>
      </c>
      <c r="V116" s="85"/>
      <c r="X116" s="91"/>
      <c r="Y116" s="92"/>
      <c r="Z116" s="280">
        <f>SUMIFS('AM19.Capital Instruments'!O$7:O$223,'AM19.Capital Instruments'!$M$7:$M$223,D116)</f>
        <v>0</v>
      </c>
      <c r="AA116" s="92"/>
      <c r="AB116" s="92"/>
      <c r="AC116" s="92"/>
      <c r="AD116" s="93">
        <f t="shared" si="39"/>
        <v>0</v>
      </c>
      <c r="AF116" s="111"/>
      <c r="AH116" s="91"/>
      <c r="AI116" s="92"/>
      <c r="AJ116" s="92"/>
      <c r="AK116" s="92"/>
      <c r="AL116" s="92"/>
      <c r="AM116" s="92"/>
      <c r="AN116" s="93">
        <f t="shared" si="40"/>
        <v>0</v>
      </c>
      <c r="AP116" s="117">
        <f t="shared" si="44"/>
        <v>0</v>
      </c>
      <c r="AQ116" s="66">
        <f t="shared" si="45"/>
        <v>0</v>
      </c>
      <c r="AR116" s="67">
        <f t="shared" si="41"/>
        <v>0</v>
      </c>
      <c r="AS116" s="66">
        <f t="shared" si="46"/>
        <v>0</v>
      </c>
      <c r="AT116" s="66">
        <f t="shared" si="47"/>
        <v>0</v>
      </c>
      <c r="AU116" s="67">
        <f t="shared" si="42"/>
        <v>0</v>
      </c>
      <c r="AV116" s="118" t="str">
        <f t="shared" si="48"/>
        <v/>
      </c>
      <c r="AX116" s="30" t="s">
        <v>365</v>
      </c>
    </row>
    <row r="117" spans="1:50" x14ac:dyDescent="0.2">
      <c r="A117" s="35">
        <f t="shared" si="36"/>
        <v>100</v>
      </c>
      <c r="B117" s="102" t="str">
        <f>IFERROR(VLOOKUP(G117,'AM19.Param'!$C$64:$D$388,2,FALSE),"")</f>
        <v/>
      </c>
      <c r="C117" s="77"/>
      <c r="D117" s="78"/>
      <c r="E117" s="77"/>
      <c r="F117" s="81"/>
      <c r="G117" s="77"/>
      <c r="H117" s="82"/>
      <c r="I117" s="83" t="str">
        <f t="shared" si="43"/>
        <v/>
      </c>
      <c r="J117" s="80"/>
      <c r="K117" s="80"/>
      <c r="L117" s="77"/>
      <c r="M117" s="77"/>
      <c r="N117" s="77"/>
      <c r="O117" s="77"/>
      <c r="P117" s="274"/>
      <c r="Q117" s="274"/>
      <c r="R117" s="274"/>
      <c r="S117" s="277">
        <f t="shared" si="38"/>
        <v>0</v>
      </c>
      <c r="U117" s="32">
        <f t="shared" si="37"/>
        <v>100</v>
      </c>
      <c r="V117" s="85"/>
      <c r="X117" s="91"/>
      <c r="Y117" s="92"/>
      <c r="Z117" s="280">
        <f>SUMIFS('AM19.Capital Instruments'!O$7:O$223,'AM19.Capital Instruments'!$M$7:$M$223,D117)</f>
        <v>0</v>
      </c>
      <c r="AA117" s="92"/>
      <c r="AB117" s="92"/>
      <c r="AC117" s="92"/>
      <c r="AD117" s="93">
        <f t="shared" si="39"/>
        <v>0</v>
      </c>
      <c r="AF117" s="111"/>
      <c r="AH117" s="91"/>
      <c r="AI117" s="92"/>
      <c r="AJ117" s="92"/>
      <c r="AK117" s="92"/>
      <c r="AL117" s="92"/>
      <c r="AM117" s="92"/>
      <c r="AN117" s="93">
        <f t="shared" si="40"/>
        <v>0</v>
      </c>
      <c r="AP117" s="117">
        <f t="shared" si="44"/>
        <v>0</v>
      </c>
      <c r="AQ117" s="66">
        <f t="shared" si="45"/>
        <v>0</v>
      </c>
      <c r="AR117" s="67">
        <f t="shared" si="41"/>
        <v>0</v>
      </c>
      <c r="AS117" s="66">
        <f t="shared" si="46"/>
        <v>0</v>
      </c>
      <c r="AT117" s="66">
        <f t="shared" si="47"/>
        <v>0</v>
      </c>
      <c r="AU117" s="67">
        <f t="shared" si="42"/>
        <v>0</v>
      </c>
      <c r="AV117" s="118" t="str">
        <f t="shared" si="48"/>
        <v/>
      </c>
      <c r="AX117" s="30" t="s">
        <v>365</v>
      </c>
    </row>
    <row r="118" spans="1:50" x14ac:dyDescent="0.2">
      <c r="A118" s="35">
        <f t="shared" si="36"/>
        <v>101</v>
      </c>
      <c r="B118" s="102" t="str">
        <f>IFERROR(VLOOKUP(G118,'AM19.Param'!$C$64:$D$388,2,FALSE),"")</f>
        <v/>
      </c>
      <c r="C118" s="77"/>
      <c r="D118" s="78"/>
      <c r="E118" s="77"/>
      <c r="F118" s="81"/>
      <c r="G118" s="77"/>
      <c r="H118" s="82"/>
      <c r="I118" s="83" t="str">
        <f t="shared" si="43"/>
        <v/>
      </c>
      <c r="J118" s="80"/>
      <c r="K118" s="80"/>
      <c r="L118" s="77"/>
      <c r="M118" s="77"/>
      <c r="N118" s="77"/>
      <c r="O118" s="77"/>
      <c r="P118" s="274"/>
      <c r="Q118" s="274"/>
      <c r="R118" s="274"/>
      <c r="S118" s="277">
        <f t="shared" si="38"/>
        <v>0</v>
      </c>
      <c r="U118" s="32">
        <f t="shared" si="37"/>
        <v>101</v>
      </c>
      <c r="V118" s="85"/>
      <c r="X118" s="91"/>
      <c r="Y118" s="92"/>
      <c r="Z118" s="280">
        <f>SUMIFS('AM19.Capital Instruments'!O$7:O$223,'AM19.Capital Instruments'!$M$7:$M$223,D118)</f>
        <v>0</v>
      </c>
      <c r="AA118" s="92"/>
      <c r="AB118" s="92"/>
      <c r="AC118" s="92"/>
      <c r="AD118" s="93">
        <f t="shared" si="39"/>
        <v>0</v>
      </c>
      <c r="AF118" s="111"/>
      <c r="AH118" s="91"/>
      <c r="AI118" s="92"/>
      <c r="AJ118" s="92"/>
      <c r="AK118" s="92"/>
      <c r="AL118" s="92"/>
      <c r="AM118" s="92"/>
      <c r="AN118" s="93">
        <f t="shared" si="40"/>
        <v>0</v>
      </c>
      <c r="AP118" s="117">
        <f t="shared" si="44"/>
        <v>0</v>
      </c>
      <c r="AQ118" s="66">
        <f t="shared" si="45"/>
        <v>0</v>
      </c>
      <c r="AR118" s="67">
        <f t="shared" si="41"/>
        <v>0</v>
      </c>
      <c r="AS118" s="66">
        <f t="shared" si="46"/>
        <v>0</v>
      </c>
      <c r="AT118" s="66">
        <f t="shared" si="47"/>
        <v>0</v>
      </c>
      <c r="AU118" s="67">
        <f t="shared" si="42"/>
        <v>0</v>
      </c>
      <c r="AV118" s="118" t="str">
        <f t="shared" si="48"/>
        <v/>
      </c>
      <c r="AX118" s="30" t="s">
        <v>365</v>
      </c>
    </row>
    <row r="119" spans="1:50" x14ac:dyDescent="0.2">
      <c r="A119" s="35">
        <f t="shared" si="36"/>
        <v>102</v>
      </c>
      <c r="B119" s="102" t="str">
        <f>IFERROR(VLOOKUP(G119,'AM19.Param'!$C$64:$D$388,2,FALSE),"")</f>
        <v/>
      </c>
      <c r="C119" s="77"/>
      <c r="D119" s="78"/>
      <c r="E119" s="77"/>
      <c r="F119" s="81"/>
      <c r="G119" s="77"/>
      <c r="H119" s="82"/>
      <c r="I119" s="83" t="str">
        <f t="shared" si="43"/>
        <v/>
      </c>
      <c r="J119" s="80"/>
      <c r="K119" s="80"/>
      <c r="L119" s="77"/>
      <c r="M119" s="77"/>
      <c r="N119" s="77"/>
      <c r="O119" s="77"/>
      <c r="P119" s="274"/>
      <c r="Q119" s="274"/>
      <c r="R119" s="274"/>
      <c r="S119" s="277">
        <f t="shared" si="38"/>
        <v>0</v>
      </c>
      <c r="U119" s="32">
        <f t="shared" si="37"/>
        <v>102</v>
      </c>
      <c r="V119" s="85"/>
      <c r="X119" s="91"/>
      <c r="Y119" s="92"/>
      <c r="Z119" s="280">
        <f>SUMIFS('AM19.Capital Instruments'!O$7:O$223,'AM19.Capital Instruments'!$M$7:$M$223,D119)</f>
        <v>0</v>
      </c>
      <c r="AA119" s="92"/>
      <c r="AB119" s="92"/>
      <c r="AC119" s="92"/>
      <c r="AD119" s="93">
        <f t="shared" si="39"/>
        <v>0</v>
      </c>
      <c r="AF119" s="111"/>
      <c r="AH119" s="91"/>
      <c r="AI119" s="92"/>
      <c r="AJ119" s="92"/>
      <c r="AK119" s="92"/>
      <c r="AL119" s="92"/>
      <c r="AM119" s="92"/>
      <c r="AN119" s="93">
        <f t="shared" si="40"/>
        <v>0</v>
      </c>
      <c r="AP119" s="117">
        <f t="shared" si="44"/>
        <v>0</v>
      </c>
      <c r="AQ119" s="66">
        <f t="shared" si="45"/>
        <v>0</v>
      </c>
      <c r="AR119" s="67">
        <f t="shared" si="41"/>
        <v>0</v>
      </c>
      <c r="AS119" s="66">
        <f t="shared" si="46"/>
        <v>0</v>
      </c>
      <c r="AT119" s="66">
        <f t="shared" si="47"/>
        <v>0</v>
      </c>
      <c r="AU119" s="67">
        <f t="shared" si="42"/>
        <v>0</v>
      </c>
      <c r="AV119" s="118" t="str">
        <f t="shared" si="48"/>
        <v/>
      </c>
      <c r="AX119" s="30" t="s">
        <v>365</v>
      </c>
    </row>
    <row r="120" spans="1:50" x14ac:dyDescent="0.2">
      <c r="A120" s="35">
        <f t="shared" si="36"/>
        <v>103</v>
      </c>
      <c r="B120" s="102" t="str">
        <f>IFERROR(VLOOKUP(G120,'AM19.Param'!$C$64:$D$388,2,FALSE),"")</f>
        <v/>
      </c>
      <c r="C120" s="77"/>
      <c r="D120" s="78"/>
      <c r="E120" s="77"/>
      <c r="F120" s="81"/>
      <c r="G120" s="77"/>
      <c r="H120" s="82"/>
      <c r="I120" s="83" t="str">
        <f t="shared" si="43"/>
        <v/>
      </c>
      <c r="J120" s="80"/>
      <c r="K120" s="80"/>
      <c r="L120" s="77"/>
      <c r="M120" s="77"/>
      <c r="N120" s="77"/>
      <c r="O120" s="77"/>
      <c r="P120" s="274"/>
      <c r="Q120" s="274"/>
      <c r="R120" s="274"/>
      <c r="S120" s="277">
        <f t="shared" si="38"/>
        <v>0</v>
      </c>
      <c r="U120" s="32">
        <f t="shared" si="37"/>
        <v>103</v>
      </c>
      <c r="V120" s="85"/>
      <c r="X120" s="91"/>
      <c r="Y120" s="92"/>
      <c r="Z120" s="280">
        <f>SUMIFS('AM19.Capital Instruments'!O$7:O$223,'AM19.Capital Instruments'!$M$7:$M$223,D120)</f>
        <v>0</v>
      </c>
      <c r="AA120" s="92"/>
      <c r="AB120" s="92"/>
      <c r="AC120" s="92"/>
      <c r="AD120" s="93">
        <f t="shared" si="39"/>
        <v>0</v>
      </c>
      <c r="AF120" s="111"/>
      <c r="AH120" s="91"/>
      <c r="AI120" s="92"/>
      <c r="AJ120" s="92"/>
      <c r="AK120" s="92"/>
      <c r="AL120" s="92"/>
      <c r="AM120" s="92"/>
      <c r="AN120" s="93">
        <f t="shared" si="40"/>
        <v>0</v>
      </c>
      <c r="AP120" s="117">
        <f t="shared" si="44"/>
        <v>0</v>
      </c>
      <c r="AQ120" s="66">
        <f t="shared" si="45"/>
        <v>0</v>
      </c>
      <c r="AR120" s="67">
        <f t="shared" si="41"/>
        <v>0</v>
      </c>
      <c r="AS120" s="66">
        <f t="shared" si="46"/>
        <v>0</v>
      </c>
      <c r="AT120" s="66">
        <f t="shared" si="47"/>
        <v>0</v>
      </c>
      <c r="AU120" s="67">
        <f t="shared" si="42"/>
        <v>0</v>
      </c>
      <c r="AV120" s="118" t="str">
        <f t="shared" si="48"/>
        <v/>
      </c>
      <c r="AX120" s="30" t="s">
        <v>365</v>
      </c>
    </row>
    <row r="121" spans="1:50" x14ac:dyDescent="0.2">
      <c r="A121" s="35">
        <f t="shared" si="36"/>
        <v>104</v>
      </c>
      <c r="B121" s="102" t="str">
        <f>IFERROR(VLOOKUP(G121,'AM19.Param'!$C$64:$D$388,2,FALSE),"")</f>
        <v/>
      </c>
      <c r="C121" s="77"/>
      <c r="D121" s="78"/>
      <c r="E121" s="77"/>
      <c r="F121" s="81"/>
      <c r="G121" s="77"/>
      <c r="H121" s="82"/>
      <c r="I121" s="83" t="str">
        <f t="shared" si="43"/>
        <v/>
      </c>
      <c r="J121" s="80"/>
      <c r="K121" s="80"/>
      <c r="L121" s="77"/>
      <c r="M121" s="77"/>
      <c r="N121" s="77"/>
      <c r="O121" s="77"/>
      <c r="P121" s="274"/>
      <c r="Q121" s="274"/>
      <c r="R121" s="274"/>
      <c r="S121" s="277">
        <f t="shared" si="38"/>
        <v>0</v>
      </c>
      <c r="U121" s="32">
        <f t="shared" si="37"/>
        <v>104</v>
      </c>
      <c r="V121" s="85"/>
      <c r="X121" s="91"/>
      <c r="Y121" s="92"/>
      <c r="Z121" s="280">
        <f>SUMIFS('AM19.Capital Instruments'!O$7:O$223,'AM19.Capital Instruments'!$M$7:$M$223,D121)</f>
        <v>0</v>
      </c>
      <c r="AA121" s="92"/>
      <c r="AB121" s="92"/>
      <c r="AC121" s="92"/>
      <c r="AD121" s="93">
        <f t="shared" si="39"/>
        <v>0</v>
      </c>
      <c r="AF121" s="111"/>
      <c r="AH121" s="91"/>
      <c r="AI121" s="92"/>
      <c r="AJ121" s="92"/>
      <c r="AK121" s="92"/>
      <c r="AL121" s="92"/>
      <c r="AM121" s="92"/>
      <c r="AN121" s="93">
        <f t="shared" si="40"/>
        <v>0</v>
      </c>
      <c r="AP121" s="117">
        <f t="shared" si="44"/>
        <v>0</v>
      </c>
      <c r="AQ121" s="66">
        <f t="shared" si="45"/>
        <v>0</v>
      </c>
      <c r="AR121" s="67">
        <f t="shared" si="41"/>
        <v>0</v>
      </c>
      <c r="AS121" s="66">
        <f t="shared" si="46"/>
        <v>0</v>
      </c>
      <c r="AT121" s="66">
        <f t="shared" si="47"/>
        <v>0</v>
      </c>
      <c r="AU121" s="67">
        <f t="shared" si="42"/>
        <v>0</v>
      </c>
      <c r="AV121" s="118" t="str">
        <f t="shared" si="48"/>
        <v/>
      </c>
      <c r="AX121" s="30" t="s">
        <v>365</v>
      </c>
    </row>
    <row r="122" spans="1:50" x14ac:dyDescent="0.2">
      <c r="A122" s="35">
        <f t="shared" si="36"/>
        <v>105</v>
      </c>
      <c r="B122" s="102" t="str">
        <f>IFERROR(VLOOKUP(G122,'AM19.Param'!$C$64:$D$388,2,FALSE),"")</f>
        <v/>
      </c>
      <c r="C122" s="77"/>
      <c r="D122" s="78"/>
      <c r="E122" s="77"/>
      <c r="F122" s="81"/>
      <c r="G122" s="77"/>
      <c r="H122" s="82"/>
      <c r="I122" s="83" t="str">
        <f t="shared" si="43"/>
        <v/>
      </c>
      <c r="J122" s="80"/>
      <c r="K122" s="80"/>
      <c r="L122" s="77"/>
      <c r="M122" s="77"/>
      <c r="N122" s="77"/>
      <c r="O122" s="77"/>
      <c r="P122" s="274"/>
      <c r="Q122" s="274"/>
      <c r="R122" s="274"/>
      <c r="S122" s="277">
        <f t="shared" si="38"/>
        <v>0</v>
      </c>
      <c r="U122" s="32">
        <f t="shared" si="37"/>
        <v>105</v>
      </c>
      <c r="V122" s="85"/>
      <c r="X122" s="91"/>
      <c r="Y122" s="92"/>
      <c r="Z122" s="280">
        <f>SUMIFS('AM19.Capital Instruments'!O$7:O$223,'AM19.Capital Instruments'!$M$7:$M$223,D122)</f>
        <v>0</v>
      </c>
      <c r="AA122" s="92"/>
      <c r="AB122" s="92"/>
      <c r="AC122" s="92"/>
      <c r="AD122" s="93">
        <f t="shared" si="39"/>
        <v>0</v>
      </c>
      <c r="AF122" s="111"/>
      <c r="AH122" s="91"/>
      <c r="AI122" s="92"/>
      <c r="AJ122" s="92"/>
      <c r="AK122" s="92"/>
      <c r="AL122" s="92"/>
      <c r="AM122" s="92"/>
      <c r="AN122" s="93">
        <f t="shared" si="40"/>
        <v>0</v>
      </c>
      <c r="AP122" s="117">
        <f t="shared" si="44"/>
        <v>0</v>
      </c>
      <c r="AQ122" s="66">
        <f t="shared" si="45"/>
        <v>0</v>
      </c>
      <c r="AR122" s="67">
        <f t="shared" si="41"/>
        <v>0</v>
      </c>
      <c r="AS122" s="66">
        <f t="shared" si="46"/>
        <v>0</v>
      </c>
      <c r="AT122" s="66">
        <f t="shared" si="47"/>
        <v>0</v>
      </c>
      <c r="AU122" s="67">
        <f t="shared" si="42"/>
        <v>0</v>
      </c>
      <c r="AV122" s="118" t="str">
        <f t="shared" si="48"/>
        <v/>
      </c>
      <c r="AX122" s="30" t="s">
        <v>365</v>
      </c>
    </row>
    <row r="123" spans="1:50" x14ac:dyDescent="0.2">
      <c r="A123" s="35">
        <f t="shared" si="36"/>
        <v>106</v>
      </c>
      <c r="B123" s="102" t="str">
        <f>IFERROR(VLOOKUP(G123,'AM19.Param'!$C$64:$D$388,2,FALSE),"")</f>
        <v/>
      </c>
      <c r="C123" s="77"/>
      <c r="D123" s="78"/>
      <c r="E123" s="77"/>
      <c r="F123" s="81"/>
      <c r="G123" s="77"/>
      <c r="H123" s="82"/>
      <c r="I123" s="83" t="str">
        <f t="shared" si="43"/>
        <v/>
      </c>
      <c r="J123" s="80"/>
      <c r="K123" s="80"/>
      <c r="L123" s="77"/>
      <c r="M123" s="77"/>
      <c r="N123" s="77"/>
      <c r="O123" s="77"/>
      <c r="P123" s="274"/>
      <c r="Q123" s="274"/>
      <c r="R123" s="274"/>
      <c r="S123" s="277">
        <f t="shared" si="38"/>
        <v>0</v>
      </c>
      <c r="U123" s="32">
        <f t="shared" si="37"/>
        <v>106</v>
      </c>
      <c r="V123" s="85"/>
      <c r="X123" s="91"/>
      <c r="Y123" s="92"/>
      <c r="Z123" s="280">
        <f>SUMIFS('AM19.Capital Instruments'!O$7:O$223,'AM19.Capital Instruments'!$M$7:$M$223,D123)</f>
        <v>0</v>
      </c>
      <c r="AA123" s="92"/>
      <c r="AB123" s="92"/>
      <c r="AC123" s="92"/>
      <c r="AD123" s="93">
        <f t="shared" si="39"/>
        <v>0</v>
      </c>
      <c r="AF123" s="111"/>
      <c r="AH123" s="91"/>
      <c r="AI123" s="92"/>
      <c r="AJ123" s="92"/>
      <c r="AK123" s="92"/>
      <c r="AL123" s="92"/>
      <c r="AM123" s="92"/>
      <c r="AN123" s="93">
        <f t="shared" si="40"/>
        <v>0</v>
      </c>
      <c r="AP123" s="117">
        <f t="shared" si="44"/>
        <v>0</v>
      </c>
      <c r="AQ123" s="66">
        <f t="shared" si="45"/>
        <v>0</v>
      </c>
      <c r="AR123" s="67">
        <f t="shared" si="41"/>
        <v>0</v>
      </c>
      <c r="AS123" s="66">
        <f t="shared" si="46"/>
        <v>0</v>
      </c>
      <c r="AT123" s="66">
        <f t="shared" si="47"/>
        <v>0</v>
      </c>
      <c r="AU123" s="67">
        <f t="shared" si="42"/>
        <v>0</v>
      </c>
      <c r="AV123" s="118" t="str">
        <f t="shared" si="48"/>
        <v/>
      </c>
      <c r="AX123" s="30" t="s">
        <v>365</v>
      </c>
    </row>
    <row r="124" spans="1:50" x14ac:dyDescent="0.2">
      <c r="A124" s="35">
        <f t="shared" si="36"/>
        <v>107</v>
      </c>
      <c r="B124" s="102" t="str">
        <f>IFERROR(VLOOKUP(G124,'AM19.Param'!$C$64:$D$388,2,FALSE),"")</f>
        <v/>
      </c>
      <c r="C124" s="77"/>
      <c r="D124" s="78"/>
      <c r="E124" s="77"/>
      <c r="F124" s="81"/>
      <c r="G124" s="77"/>
      <c r="H124" s="82"/>
      <c r="I124" s="83" t="str">
        <f t="shared" si="43"/>
        <v/>
      </c>
      <c r="J124" s="80"/>
      <c r="K124" s="80"/>
      <c r="L124" s="77"/>
      <c r="M124" s="77"/>
      <c r="N124" s="77"/>
      <c r="O124" s="77"/>
      <c r="P124" s="274"/>
      <c r="Q124" s="274"/>
      <c r="R124" s="274"/>
      <c r="S124" s="277">
        <f t="shared" si="38"/>
        <v>0</v>
      </c>
      <c r="U124" s="32">
        <f t="shared" si="37"/>
        <v>107</v>
      </c>
      <c r="V124" s="85"/>
      <c r="X124" s="91"/>
      <c r="Y124" s="92"/>
      <c r="Z124" s="280">
        <f>SUMIFS('AM19.Capital Instruments'!O$7:O$223,'AM19.Capital Instruments'!$M$7:$M$223,D124)</f>
        <v>0</v>
      </c>
      <c r="AA124" s="92"/>
      <c r="AB124" s="92"/>
      <c r="AC124" s="92"/>
      <c r="AD124" s="93">
        <f t="shared" si="39"/>
        <v>0</v>
      </c>
      <c r="AF124" s="111"/>
      <c r="AH124" s="91"/>
      <c r="AI124" s="92"/>
      <c r="AJ124" s="92"/>
      <c r="AK124" s="92"/>
      <c r="AL124" s="92"/>
      <c r="AM124" s="92"/>
      <c r="AN124" s="93">
        <f t="shared" si="40"/>
        <v>0</v>
      </c>
      <c r="AP124" s="117">
        <f t="shared" si="44"/>
        <v>0</v>
      </c>
      <c r="AQ124" s="66">
        <f t="shared" si="45"/>
        <v>0</v>
      </c>
      <c r="AR124" s="67">
        <f t="shared" si="41"/>
        <v>0</v>
      </c>
      <c r="AS124" s="66">
        <f t="shared" si="46"/>
        <v>0</v>
      </c>
      <c r="AT124" s="66">
        <f t="shared" si="47"/>
        <v>0</v>
      </c>
      <c r="AU124" s="67">
        <f t="shared" si="42"/>
        <v>0</v>
      </c>
      <c r="AV124" s="118" t="str">
        <f t="shared" si="48"/>
        <v/>
      </c>
      <c r="AX124" s="30" t="s">
        <v>365</v>
      </c>
    </row>
    <row r="125" spans="1:50" x14ac:dyDescent="0.2">
      <c r="A125" s="35">
        <f t="shared" si="36"/>
        <v>108</v>
      </c>
      <c r="B125" s="102" t="str">
        <f>IFERROR(VLOOKUP(G125,'AM19.Param'!$C$64:$D$388,2,FALSE),"")</f>
        <v/>
      </c>
      <c r="C125" s="77"/>
      <c r="D125" s="78"/>
      <c r="E125" s="77"/>
      <c r="F125" s="81"/>
      <c r="G125" s="77"/>
      <c r="H125" s="82"/>
      <c r="I125" s="83" t="str">
        <f t="shared" si="43"/>
        <v/>
      </c>
      <c r="J125" s="80"/>
      <c r="K125" s="80"/>
      <c r="L125" s="77"/>
      <c r="M125" s="77"/>
      <c r="N125" s="77"/>
      <c r="O125" s="77"/>
      <c r="P125" s="274"/>
      <c r="Q125" s="274"/>
      <c r="R125" s="274"/>
      <c r="S125" s="277">
        <f t="shared" si="38"/>
        <v>0</v>
      </c>
      <c r="U125" s="32">
        <f t="shared" si="37"/>
        <v>108</v>
      </c>
      <c r="V125" s="85"/>
      <c r="X125" s="91"/>
      <c r="Y125" s="92"/>
      <c r="Z125" s="280">
        <f>SUMIFS('AM19.Capital Instruments'!O$7:O$223,'AM19.Capital Instruments'!$M$7:$M$223,D125)</f>
        <v>0</v>
      </c>
      <c r="AA125" s="92"/>
      <c r="AB125" s="92"/>
      <c r="AC125" s="92"/>
      <c r="AD125" s="93">
        <f t="shared" si="39"/>
        <v>0</v>
      </c>
      <c r="AF125" s="111"/>
      <c r="AH125" s="91"/>
      <c r="AI125" s="92"/>
      <c r="AJ125" s="92"/>
      <c r="AK125" s="92"/>
      <c r="AL125" s="92"/>
      <c r="AM125" s="92"/>
      <c r="AN125" s="93">
        <f t="shared" si="40"/>
        <v>0</v>
      </c>
      <c r="AP125" s="117">
        <f t="shared" si="44"/>
        <v>0</v>
      </c>
      <c r="AQ125" s="66">
        <f t="shared" si="45"/>
        <v>0</v>
      </c>
      <c r="AR125" s="67">
        <f t="shared" si="41"/>
        <v>0</v>
      </c>
      <c r="AS125" s="66">
        <f t="shared" si="46"/>
        <v>0</v>
      </c>
      <c r="AT125" s="66">
        <f t="shared" si="47"/>
        <v>0</v>
      </c>
      <c r="AU125" s="67">
        <f t="shared" si="42"/>
        <v>0</v>
      </c>
      <c r="AV125" s="118" t="str">
        <f t="shared" si="48"/>
        <v/>
      </c>
      <c r="AX125" s="30" t="s">
        <v>365</v>
      </c>
    </row>
    <row r="126" spans="1:50" x14ac:dyDescent="0.2">
      <c r="A126" s="35">
        <f t="shared" si="36"/>
        <v>109</v>
      </c>
      <c r="B126" s="102" t="str">
        <f>IFERROR(VLOOKUP(G126,'AM19.Param'!$C$64:$D$388,2,FALSE),"")</f>
        <v/>
      </c>
      <c r="C126" s="77"/>
      <c r="D126" s="78"/>
      <c r="E126" s="77"/>
      <c r="F126" s="81"/>
      <c r="G126" s="77"/>
      <c r="H126" s="82"/>
      <c r="I126" s="83" t="str">
        <f t="shared" si="43"/>
        <v/>
      </c>
      <c r="J126" s="80"/>
      <c r="K126" s="80"/>
      <c r="L126" s="77"/>
      <c r="M126" s="77"/>
      <c r="N126" s="77"/>
      <c r="O126" s="77"/>
      <c r="P126" s="274"/>
      <c r="Q126" s="274"/>
      <c r="R126" s="274"/>
      <c r="S126" s="277">
        <f t="shared" si="38"/>
        <v>0</v>
      </c>
      <c r="U126" s="32">
        <f t="shared" si="37"/>
        <v>109</v>
      </c>
      <c r="V126" s="85"/>
      <c r="X126" s="91"/>
      <c r="Y126" s="92"/>
      <c r="Z126" s="280">
        <f>SUMIFS('AM19.Capital Instruments'!O$7:O$223,'AM19.Capital Instruments'!$M$7:$M$223,D126)</f>
        <v>0</v>
      </c>
      <c r="AA126" s="92"/>
      <c r="AB126" s="92"/>
      <c r="AC126" s="92"/>
      <c r="AD126" s="93">
        <f t="shared" si="39"/>
        <v>0</v>
      </c>
      <c r="AF126" s="111"/>
      <c r="AH126" s="91"/>
      <c r="AI126" s="92"/>
      <c r="AJ126" s="92"/>
      <c r="AK126" s="92"/>
      <c r="AL126" s="92"/>
      <c r="AM126" s="92"/>
      <c r="AN126" s="93">
        <f t="shared" si="40"/>
        <v>0</v>
      </c>
      <c r="AP126" s="117">
        <f t="shared" si="44"/>
        <v>0</v>
      </c>
      <c r="AQ126" s="66">
        <f t="shared" si="45"/>
        <v>0</v>
      </c>
      <c r="AR126" s="67">
        <f t="shared" si="41"/>
        <v>0</v>
      </c>
      <c r="AS126" s="66">
        <f t="shared" si="46"/>
        <v>0</v>
      </c>
      <c r="AT126" s="66">
        <f t="shared" si="47"/>
        <v>0</v>
      </c>
      <c r="AU126" s="67">
        <f t="shared" si="42"/>
        <v>0</v>
      </c>
      <c r="AV126" s="118" t="str">
        <f t="shared" si="48"/>
        <v/>
      </c>
      <c r="AX126" s="30" t="s">
        <v>365</v>
      </c>
    </row>
    <row r="127" spans="1:50" x14ac:dyDescent="0.2">
      <c r="A127" s="35">
        <f t="shared" si="36"/>
        <v>110</v>
      </c>
      <c r="B127" s="102" t="str">
        <f>IFERROR(VLOOKUP(G127,'AM19.Param'!$C$64:$D$388,2,FALSE),"")</f>
        <v/>
      </c>
      <c r="C127" s="77"/>
      <c r="D127" s="78"/>
      <c r="E127" s="77"/>
      <c r="F127" s="81"/>
      <c r="G127" s="77"/>
      <c r="H127" s="82"/>
      <c r="I127" s="83" t="str">
        <f t="shared" si="43"/>
        <v/>
      </c>
      <c r="J127" s="80"/>
      <c r="K127" s="80"/>
      <c r="L127" s="77"/>
      <c r="M127" s="77"/>
      <c r="N127" s="77"/>
      <c r="O127" s="77"/>
      <c r="P127" s="274"/>
      <c r="Q127" s="274"/>
      <c r="R127" s="274"/>
      <c r="S127" s="277">
        <f t="shared" si="38"/>
        <v>0</v>
      </c>
      <c r="U127" s="32">
        <f t="shared" si="37"/>
        <v>110</v>
      </c>
      <c r="V127" s="85"/>
      <c r="X127" s="91"/>
      <c r="Y127" s="92"/>
      <c r="Z127" s="280">
        <f>SUMIFS('AM19.Capital Instruments'!O$7:O$223,'AM19.Capital Instruments'!$M$7:$M$223,D127)</f>
        <v>0</v>
      </c>
      <c r="AA127" s="92"/>
      <c r="AB127" s="92"/>
      <c r="AC127" s="92"/>
      <c r="AD127" s="93">
        <f t="shared" si="39"/>
        <v>0</v>
      </c>
      <c r="AF127" s="111"/>
      <c r="AH127" s="91"/>
      <c r="AI127" s="92"/>
      <c r="AJ127" s="92"/>
      <c r="AK127" s="92"/>
      <c r="AL127" s="92"/>
      <c r="AM127" s="92"/>
      <c r="AN127" s="93">
        <f t="shared" si="40"/>
        <v>0</v>
      </c>
      <c r="AP127" s="117">
        <f t="shared" si="44"/>
        <v>0</v>
      </c>
      <c r="AQ127" s="66">
        <f t="shared" si="45"/>
        <v>0</v>
      </c>
      <c r="AR127" s="67">
        <f t="shared" si="41"/>
        <v>0</v>
      </c>
      <c r="AS127" s="66">
        <f t="shared" si="46"/>
        <v>0</v>
      </c>
      <c r="AT127" s="66">
        <f t="shared" si="47"/>
        <v>0</v>
      </c>
      <c r="AU127" s="67">
        <f t="shared" si="42"/>
        <v>0</v>
      </c>
      <c r="AV127" s="118" t="str">
        <f t="shared" si="48"/>
        <v/>
      </c>
      <c r="AX127" s="30" t="s">
        <v>365</v>
      </c>
    </row>
    <row r="128" spans="1:50" x14ac:dyDescent="0.2">
      <c r="A128" s="35">
        <f t="shared" si="36"/>
        <v>111</v>
      </c>
      <c r="B128" s="102" t="str">
        <f>IFERROR(VLOOKUP(G128,'AM19.Param'!$C$64:$D$388,2,FALSE),"")</f>
        <v/>
      </c>
      <c r="C128" s="77"/>
      <c r="D128" s="78"/>
      <c r="E128" s="77"/>
      <c r="F128" s="81"/>
      <c r="G128" s="77"/>
      <c r="H128" s="82"/>
      <c r="I128" s="83" t="str">
        <f t="shared" si="43"/>
        <v/>
      </c>
      <c r="J128" s="80"/>
      <c r="K128" s="80"/>
      <c r="L128" s="77"/>
      <c r="M128" s="77"/>
      <c r="N128" s="77"/>
      <c r="O128" s="77"/>
      <c r="P128" s="274"/>
      <c r="Q128" s="274"/>
      <c r="R128" s="274"/>
      <c r="S128" s="277">
        <f t="shared" si="38"/>
        <v>0</v>
      </c>
      <c r="U128" s="32">
        <f t="shared" si="37"/>
        <v>111</v>
      </c>
      <c r="V128" s="85"/>
      <c r="X128" s="91"/>
      <c r="Y128" s="92"/>
      <c r="Z128" s="280">
        <f>SUMIFS('AM19.Capital Instruments'!O$7:O$223,'AM19.Capital Instruments'!$M$7:$M$223,D128)</f>
        <v>0</v>
      </c>
      <c r="AA128" s="92"/>
      <c r="AB128" s="92"/>
      <c r="AC128" s="92"/>
      <c r="AD128" s="93">
        <f t="shared" si="39"/>
        <v>0</v>
      </c>
      <c r="AF128" s="111"/>
      <c r="AH128" s="91"/>
      <c r="AI128" s="92"/>
      <c r="AJ128" s="92"/>
      <c r="AK128" s="92"/>
      <c r="AL128" s="92"/>
      <c r="AM128" s="92"/>
      <c r="AN128" s="93">
        <f t="shared" si="40"/>
        <v>0</v>
      </c>
      <c r="AP128" s="117">
        <f t="shared" si="44"/>
        <v>0</v>
      </c>
      <c r="AQ128" s="66">
        <f t="shared" si="45"/>
        <v>0</v>
      </c>
      <c r="AR128" s="67">
        <f t="shared" si="41"/>
        <v>0</v>
      </c>
      <c r="AS128" s="66">
        <f t="shared" si="46"/>
        <v>0</v>
      </c>
      <c r="AT128" s="66">
        <f t="shared" si="47"/>
        <v>0</v>
      </c>
      <c r="AU128" s="67">
        <f t="shared" si="42"/>
        <v>0</v>
      </c>
      <c r="AV128" s="118" t="str">
        <f t="shared" si="48"/>
        <v/>
      </c>
      <c r="AX128" s="30" t="s">
        <v>365</v>
      </c>
    </row>
    <row r="129" spans="1:50" x14ac:dyDescent="0.2">
      <c r="A129" s="35">
        <f t="shared" si="36"/>
        <v>112</v>
      </c>
      <c r="B129" s="102" t="str">
        <f>IFERROR(VLOOKUP(G129,'AM19.Param'!$C$64:$D$388,2,FALSE),"")</f>
        <v/>
      </c>
      <c r="C129" s="77"/>
      <c r="D129" s="78"/>
      <c r="E129" s="77"/>
      <c r="F129" s="81"/>
      <c r="G129" s="77"/>
      <c r="H129" s="82"/>
      <c r="I129" s="83" t="str">
        <f t="shared" si="43"/>
        <v/>
      </c>
      <c r="J129" s="80"/>
      <c r="K129" s="80"/>
      <c r="L129" s="77"/>
      <c r="M129" s="77"/>
      <c r="N129" s="77"/>
      <c r="O129" s="77"/>
      <c r="P129" s="274"/>
      <c r="Q129" s="274"/>
      <c r="R129" s="274"/>
      <c r="S129" s="277">
        <f t="shared" si="38"/>
        <v>0</v>
      </c>
      <c r="U129" s="32">
        <f t="shared" si="37"/>
        <v>112</v>
      </c>
      <c r="V129" s="85"/>
      <c r="X129" s="91"/>
      <c r="Y129" s="92"/>
      <c r="Z129" s="280">
        <f>SUMIFS('AM19.Capital Instruments'!O$7:O$223,'AM19.Capital Instruments'!$M$7:$M$223,D129)</f>
        <v>0</v>
      </c>
      <c r="AA129" s="92"/>
      <c r="AB129" s="92"/>
      <c r="AC129" s="92"/>
      <c r="AD129" s="93">
        <f t="shared" si="39"/>
        <v>0</v>
      </c>
      <c r="AF129" s="111"/>
      <c r="AH129" s="91"/>
      <c r="AI129" s="92"/>
      <c r="AJ129" s="92"/>
      <c r="AK129" s="92"/>
      <c r="AL129" s="92"/>
      <c r="AM129" s="92"/>
      <c r="AN129" s="93">
        <f t="shared" si="40"/>
        <v>0</v>
      </c>
      <c r="AP129" s="117">
        <f t="shared" si="44"/>
        <v>0</v>
      </c>
      <c r="AQ129" s="66">
        <f t="shared" si="45"/>
        <v>0</v>
      </c>
      <c r="AR129" s="67">
        <f t="shared" si="41"/>
        <v>0</v>
      </c>
      <c r="AS129" s="66">
        <f t="shared" si="46"/>
        <v>0</v>
      </c>
      <c r="AT129" s="66">
        <f t="shared" si="47"/>
        <v>0</v>
      </c>
      <c r="AU129" s="67">
        <f t="shared" si="42"/>
        <v>0</v>
      </c>
      <c r="AV129" s="118" t="str">
        <f t="shared" si="48"/>
        <v/>
      </c>
      <c r="AX129" s="30" t="s">
        <v>365</v>
      </c>
    </row>
    <row r="130" spans="1:50" x14ac:dyDescent="0.2">
      <c r="A130" s="35">
        <f t="shared" si="36"/>
        <v>113</v>
      </c>
      <c r="B130" s="102" t="str">
        <f>IFERROR(VLOOKUP(G130,'AM19.Param'!$C$64:$D$388,2,FALSE),"")</f>
        <v/>
      </c>
      <c r="C130" s="77"/>
      <c r="D130" s="78"/>
      <c r="E130" s="77"/>
      <c r="F130" s="81"/>
      <c r="G130" s="77"/>
      <c r="H130" s="82"/>
      <c r="I130" s="83" t="str">
        <f t="shared" si="43"/>
        <v/>
      </c>
      <c r="J130" s="80"/>
      <c r="K130" s="80"/>
      <c r="L130" s="77"/>
      <c r="M130" s="77"/>
      <c r="N130" s="77"/>
      <c r="O130" s="77"/>
      <c r="P130" s="274"/>
      <c r="Q130" s="274"/>
      <c r="R130" s="274"/>
      <c r="S130" s="277">
        <f t="shared" si="38"/>
        <v>0</v>
      </c>
      <c r="U130" s="32">
        <f t="shared" si="37"/>
        <v>113</v>
      </c>
      <c r="V130" s="85"/>
      <c r="X130" s="91"/>
      <c r="Y130" s="92"/>
      <c r="Z130" s="280">
        <f>SUMIFS('AM19.Capital Instruments'!O$7:O$223,'AM19.Capital Instruments'!$M$7:$M$223,D130)</f>
        <v>0</v>
      </c>
      <c r="AA130" s="92"/>
      <c r="AB130" s="92"/>
      <c r="AC130" s="92"/>
      <c r="AD130" s="93">
        <f t="shared" si="39"/>
        <v>0</v>
      </c>
      <c r="AF130" s="111"/>
      <c r="AH130" s="91"/>
      <c r="AI130" s="92"/>
      <c r="AJ130" s="92"/>
      <c r="AK130" s="92"/>
      <c r="AL130" s="92"/>
      <c r="AM130" s="92"/>
      <c r="AN130" s="93">
        <f t="shared" si="40"/>
        <v>0</v>
      </c>
      <c r="AP130" s="117">
        <f t="shared" si="44"/>
        <v>0</v>
      </c>
      <c r="AQ130" s="66">
        <f t="shared" si="45"/>
        <v>0</v>
      </c>
      <c r="AR130" s="67">
        <f t="shared" si="41"/>
        <v>0</v>
      </c>
      <c r="AS130" s="66">
        <f t="shared" si="46"/>
        <v>0</v>
      </c>
      <c r="AT130" s="66">
        <f t="shared" si="47"/>
        <v>0</v>
      </c>
      <c r="AU130" s="67">
        <f t="shared" si="42"/>
        <v>0</v>
      </c>
      <c r="AV130" s="118" t="str">
        <f t="shared" si="48"/>
        <v/>
      </c>
      <c r="AX130" s="30" t="s">
        <v>365</v>
      </c>
    </row>
    <row r="131" spans="1:50" x14ac:dyDescent="0.2">
      <c r="A131" s="35">
        <f t="shared" si="36"/>
        <v>114</v>
      </c>
      <c r="B131" s="102" t="str">
        <f>IFERROR(VLOOKUP(G131,'AM19.Param'!$C$64:$D$388,2,FALSE),"")</f>
        <v/>
      </c>
      <c r="C131" s="77"/>
      <c r="D131" s="78"/>
      <c r="E131" s="77"/>
      <c r="F131" s="81"/>
      <c r="G131" s="77"/>
      <c r="H131" s="82"/>
      <c r="I131" s="83" t="str">
        <f t="shared" si="43"/>
        <v/>
      </c>
      <c r="J131" s="80"/>
      <c r="K131" s="80"/>
      <c r="L131" s="77"/>
      <c r="M131" s="77"/>
      <c r="N131" s="77"/>
      <c r="O131" s="77"/>
      <c r="P131" s="274"/>
      <c r="Q131" s="274"/>
      <c r="R131" s="274"/>
      <c r="S131" s="277">
        <f t="shared" si="38"/>
        <v>0</v>
      </c>
      <c r="U131" s="32">
        <f t="shared" si="37"/>
        <v>114</v>
      </c>
      <c r="V131" s="85"/>
      <c r="X131" s="91"/>
      <c r="Y131" s="92"/>
      <c r="Z131" s="280">
        <f>SUMIFS('AM19.Capital Instruments'!O$7:O$223,'AM19.Capital Instruments'!$M$7:$M$223,D131)</f>
        <v>0</v>
      </c>
      <c r="AA131" s="92"/>
      <c r="AB131" s="92"/>
      <c r="AC131" s="92"/>
      <c r="AD131" s="93">
        <f t="shared" si="39"/>
        <v>0</v>
      </c>
      <c r="AF131" s="111"/>
      <c r="AH131" s="91"/>
      <c r="AI131" s="92"/>
      <c r="AJ131" s="92"/>
      <c r="AK131" s="92"/>
      <c r="AL131" s="92"/>
      <c r="AM131" s="92"/>
      <c r="AN131" s="93">
        <f t="shared" si="40"/>
        <v>0</v>
      </c>
      <c r="AP131" s="117">
        <f t="shared" si="44"/>
        <v>0</v>
      </c>
      <c r="AQ131" s="66">
        <f t="shared" si="45"/>
        <v>0</v>
      </c>
      <c r="AR131" s="67">
        <f t="shared" si="41"/>
        <v>0</v>
      </c>
      <c r="AS131" s="66">
        <f t="shared" si="46"/>
        <v>0</v>
      </c>
      <c r="AT131" s="66">
        <f t="shared" si="47"/>
        <v>0</v>
      </c>
      <c r="AU131" s="67">
        <f t="shared" si="42"/>
        <v>0</v>
      </c>
      <c r="AV131" s="118" t="str">
        <f t="shared" si="48"/>
        <v/>
      </c>
      <c r="AX131" s="30" t="s">
        <v>365</v>
      </c>
    </row>
    <row r="132" spans="1:50" x14ac:dyDescent="0.2">
      <c r="A132" s="35">
        <f t="shared" si="36"/>
        <v>115</v>
      </c>
      <c r="B132" s="102" t="str">
        <f>IFERROR(VLOOKUP(G132,'AM19.Param'!$C$64:$D$388,2,FALSE),"")</f>
        <v/>
      </c>
      <c r="C132" s="77"/>
      <c r="D132" s="78"/>
      <c r="E132" s="77"/>
      <c r="F132" s="81"/>
      <c r="G132" s="77"/>
      <c r="H132" s="82"/>
      <c r="I132" s="83" t="str">
        <f t="shared" si="43"/>
        <v/>
      </c>
      <c r="J132" s="80"/>
      <c r="K132" s="80"/>
      <c r="L132" s="77"/>
      <c r="M132" s="77"/>
      <c r="N132" s="77"/>
      <c r="O132" s="77"/>
      <c r="P132" s="274"/>
      <c r="Q132" s="274"/>
      <c r="R132" s="274"/>
      <c r="S132" s="277">
        <f t="shared" si="38"/>
        <v>0</v>
      </c>
      <c r="U132" s="32">
        <f t="shared" si="37"/>
        <v>115</v>
      </c>
      <c r="V132" s="85"/>
      <c r="X132" s="91"/>
      <c r="Y132" s="92"/>
      <c r="Z132" s="280">
        <f>SUMIFS('AM19.Capital Instruments'!O$7:O$223,'AM19.Capital Instruments'!$M$7:$M$223,D132)</f>
        <v>0</v>
      </c>
      <c r="AA132" s="92"/>
      <c r="AB132" s="92"/>
      <c r="AC132" s="92"/>
      <c r="AD132" s="93">
        <f t="shared" si="39"/>
        <v>0</v>
      </c>
      <c r="AF132" s="111"/>
      <c r="AH132" s="91"/>
      <c r="AI132" s="92"/>
      <c r="AJ132" s="92"/>
      <c r="AK132" s="92"/>
      <c r="AL132" s="92"/>
      <c r="AM132" s="92"/>
      <c r="AN132" s="93">
        <f t="shared" si="40"/>
        <v>0</v>
      </c>
      <c r="AP132" s="117">
        <f t="shared" si="44"/>
        <v>0</v>
      </c>
      <c r="AQ132" s="66">
        <f t="shared" si="45"/>
        <v>0</v>
      </c>
      <c r="AR132" s="67">
        <f t="shared" si="41"/>
        <v>0</v>
      </c>
      <c r="AS132" s="66">
        <f t="shared" si="46"/>
        <v>0</v>
      </c>
      <c r="AT132" s="66">
        <f t="shared" si="47"/>
        <v>0</v>
      </c>
      <c r="AU132" s="67">
        <f t="shared" si="42"/>
        <v>0</v>
      </c>
      <c r="AV132" s="118" t="str">
        <f t="shared" si="48"/>
        <v/>
      </c>
      <c r="AX132" s="30" t="s">
        <v>365</v>
      </c>
    </row>
    <row r="133" spans="1:50" x14ac:dyDescent="0.2">
      <c r="A133" s="35">
        <f t="shared" si="36"/>
        <v>116</v>
      </c>
      <c r="B133" s="102" t="str">
        <f>IFERROR(VLOOKUP(G133,'AM19.Param'!$C$64:$D$388,2,FALSE),"")</f>
        <v/>
      </c>
      <c r="C133" s="77"/>
      <c r="D133" s="78"/>
      <c r="E133" s="77"/>
      <c r="F133" s="81"/>
      <c r="G133" s="77"/>
      <c r="H133" s="82"/>
      <c r="I133" s="83" t="str">
        <f t="shared" si="43"/>
        <v/>
      </c>
      <c r="J133" s="80"/>
      <c r="K133" s="80"/>
      <c r="L133" s="77"/>
      <c r="M133" s="77"/>
      <c r="N133" s="77"/>
      <c r="O133" s="77"/>
      <c r="P133" s="274"/>
      <c r="Q133" s="274"/>
      <c r="R133" s="274"/>
      <c r="S133" s="277">
        <f t="shared" si="38"/>
        <v>0</v>
      </c>
      <c r="U133" s="32">
        <f t="shared" si="37"/>
        <v>116</v>
      </c>
      <c r="V133" s="85"/>
      <c r="X133" s="91"/>
      <c r="Y133" s="92"/>
      <c r="Z133" s="280">
        <f>SUMIFS('AM19.Capital Instruments'!O$7:O$223,'AM19.Capital Instruments'!$M$7:$M$223,D133)</f>
        <v>0</v>
      </c>
      <c r="AA133" s="92"/>
      <c r="AB133" s="92"/>
      <c r="AC133" s="92"/>
      <c r="AD133" s="93">
        <f t="shared" si="39"/>
        <v>0</v>
      </c>
      <c r="AF133" s="111"/>
      <c r="AH133" s="91"/>
      <c r="AI133" s="92"/>
      <c r="AJ133" s="92"/>
      <c r="AK133" s="92"/>
      <c r="AL133" s="92"/>
      <c r="AM133" s="92"/>
      <c r="AN133" s="93">
        <f t="shared" si="40"/>
        <v>0</v>
      </c>
      <c r="AP133" s="117">
        <f t="shared" si="44"/>
        <v>0</v>
      </c>
      <c r="AQ133" s="66">
        <f t="shared" si="45"/>
        <v>0</v>
      </c>
      <c r="AR133" s="67">
        <f t="shared" si="41"/>
        <v>0</v>
      </c>
      <c r="AS133" s="66">
        <f t="shared" si="46"/>
        <v>0</v>
      </c>
      <c r="AT133" s="66">
        <f t="shared" si="47"/>
        <v>0</v>
      </c>
      <c r="AU133" s="67">
        <f t="shared" si="42"/>
        <v>0</v>
      </c>
      <c r="AV133" s="118" t="str">
        <f t="shared" si="48"/>
        <v/>
      </c>
      <c r="AX133" s="30" t="s">
        <v>365</v>
      </c>
    </row>
    <row r="134" spans="1:50" x14ac:dyDescent="0.2">
      <c r="A134" s="35">
        <f t="shared" si="36"/>
        <v>117</v>
      </c>
      <c r="B134" s="102" t="str">
        <f>IFERROR(VLOOKUP(G134,'AM19.Param'!$C$64:$D$388,2,FALSE),"")</f>
        <v/>
      </c>
      <c r="C134" s="77"/>
      <c r="D134" s="78"/>
      <c r="E134" s="77"/>
      <c r="F134" s="81"/>
      <c r="G134" s="77"/>
      <c r="H134" s="82"/>
      <c r="I134" s="83" t="str">
        <f t="shared" si="43"/>
        <v/>
      </c>
      <c r="J134" s="80"/>
      <c r="K134" s="80"/>
      <c r="L134" s="77"/>
      <c r="M134" s="77"/>
      <c r="N134" s="77"/>
      <c r="O134" s="77"/>
      <c r="P134" s="274"/>
      <c r="Q134" s="274"/>
      <c r="R134" s="274"/>
      <c r="S134" s="277">
        <f t="shared" si="38"/>
        <v>0</v>
      </c>
      <c r="U134" s="32">
        <f t="shared" si="37"/>
        <v>117</v>
      </c>
      <c r="V134" s="85"/>
      <c r="X134" s="91"/>
      <c r="Y134" s="92"/>
      <c r="Z134" s="280">
        <f>SUMIFS('AM19.Capital Instruments'!O$7:O$223,'AM19.Capital Instruments'!$M$7:$M$223,D134)</f>
        <v>0</v>
      </c>
      <c r="AA134" s="92"/>
      <c r="AB134" s="92"/>
      <c r="AC134" s="92"/>
      <c r="AD134" s="93">
        <f t="shared" si="39"/>
        <v>0</v>
      </c>
      <c r="AF134" s="111"/>
      <c r="AH134" s="91"/>
      <c r="AI134" s="92"/>
      <c r="AJ134" s="92"/>
      <c r="AK134" s="92"/>
      <c r="AL134" s="92"/>
      <c r="AM134" s="92"/>
      <c r="AN134" s="93">
        <f t="shared" si="40"/>
        <v>0</v>
      </c>
      <c r="AP134" s="117">
        <f t="shared" si="44"/>
        <v>0</v>
      </c>
      <c r="AQ134" s="66">
        <f t="shared" si="45"/>
        <v>0</v>
      </c>
      <c r="AR134" s="67">
        <f t="shared" si="41"/>
        <v>0</v>
      </c>
      <c r="AS134" s="66">
        <f t="shared" si="46"/>
        <v>0</v>
      </c>
      <c r="AT134" s="66">
        <f t="shared" si="47"/>
        <v>0</v>
      </c>
      <c r="AU134" s="67">
        <f t="shared" si="42"/>
        <v>0</v>
      </c>
      <c r="AV134" s="118" t="str">
        <f t="shared" si="48"/>
        <v/>
      </c>
      <c r="AX134" s="30" t="s">
        <v>365</v>
      </c>
    </row>
    <row r="135" spans="1:50" x14ac:dyDescent="0.2">
      <c r="A135" s="35">
        <f t="shared" si="36"/>
        <v>118</v>
      </c>
      <c r="B135" s="102" t="str">
        <f>IFERROR(VLOOKUP(G135,'AM19.Param'!$C$64:$D$388,2,FALSE),"")</f>
        <v/>
      </c>
      <c r="C135" s="77"/>
      <c r="D135" s="78"/>
      <c r="E135" s="77"/>
      <c r="F135" s="81"/>
      <c r="G135" s="77"/>
      <c r="H135" s="82"/>
      <c r="I135" s="83" t="str">
        <f t="shared" si="43"/>
        <v/>
      </c>
      <c r="J135" s="80"/>
      <c r="K135" s="80"/>
      <c r="L135" s="77"/>
      <c r="M135" s="77"/>
      <c r="N135" s="77"/>
      <c r="O135" s="77"/>
      <c r="P135" s="274"/>
      <c r="Q135" s="274"/>
      <c r="R135" s="274"/>
      <c r="S135" s="277">
        <f t="shared" si="38"/>
        <v>0</v>
      </c>
      <c r="U135" s="32">
        <f t="shared" si="37"/>
        <v>118</v>
      </c>
      <c r="V135" s="85"/>
      <c r="X135" s="91"/>
      <c r="Y135" s="92"/>
      <c r="Z135" s="280">
        <f>SUMIFS('AM19.Capital Instruments'!O$7:O$223,'AM19.Capital Instruments'!$M$7:$M$223,D135)</f>
        <v>0</v>
      </c>
      <c r="AA135" s="92"/>
      <c r="AB135" s="92"/>
      <c r="AC135" s="92"/>
      <c r="AD135" s="93">
        <f t="shared" si="39"/>
        <v>0</v>
      </c>
      <c r="AF135" s="111"/>
      <c r="AH135" s="91"/>
      <c r="AI135" s="92"/>
      <c r="AJ135" s="92"/>
      <c r="AK135" s="92"/>
      <c r="AL135" s="92"/>
      <c r="AM135" s="92"/>
      <c r="AN135" s="93">
        <f t="shared" si="40"/>
        <v>0</v>
      </c>
      <c r="AP135" s="117">
        <f t="shared" si="44"/>
        <v>0</v>
      </c>
      <c r="AQ135" s="66">
        <f t="shared" si="45"/>
        <v>0</v>
      </c>
      <c r="AR135" s="67">
        <f t="shared" si="41"/>
        <v>0</v>
      </c>
      <c r="AS135" s="66">
        <f t="shared" si="46"/>
        <v>0</v>
      </c>
      <c r="AT135" s="66">
        <f t="shared" si="47"/>
        <v>0</v>
      </c>
      <c r="AU135" s="67">
        <f t="shared" si="42"/>
        <v>0</v>
      </c>
      <c r="AV135" s="118" t="str">
        <f t="shared" si="48"/>
        <v/>
      </c>
      <c r="AX135" s="30" t="s">
        <v>365</v>
      </c>
    </row>
    <row r="136" spans="1:50" x14ac:dyDescent="0.2">
      <c r="A136" s="35">
        <f t="shared" si="36"/>
        <v>119</v>
      </c>
      <c r="B136" s="102" t="str">
        <f>IFERROR(VLOOKUP(G136,'AM19.Param'!$C$64:$D$388,2,FALSE),"")</f>
        <v/>
      </c>
      <c r="C136" s="77"/>
      <c r="D136" s="78"/>
      <c r="E136" s="77"/>
      <c r="F136" s="81"/>
      <c r="G136" s="77"/>
      <c r="H136" s="82"/>
      <c r="I136" s="83" t="str">
        <f t="shared" si="43"/>
        <v/>
      </c>
      <c r="J136" s="80"/>
      <c r="K136" s="80"/>
      <c r="L136" s="77"/>
      <c r="M136" s="77"/>
      <c r="N136" s="77"/>
      <c r="O136" s="77"/>
      <c r="P136" s="274"/>
      <c r="Q136" s="274"/>
      <c r="R136" s="274"/>
      <c r="S136" s="277">
        <f t="shared" si="38"/>
        <v>0</v>
      </c>
      <c r="U136" s="32">
        <f t="shared" si="37"/>
        <v>119</v>
      </c>
      <c r="V136" s="85"/>
      <c r="X136" s="91"/>
      <c r="Y136" s="92"/>
      <c r="Z136" s="280">
        <f>SUMIFS('AM19.Capital Instruments'!O$7:O$223,'AM19.Capital Instruments'!$M$7:$M$223,D136)</f>
        <v>0</v>
      </c>
      <c r="AA136" s="92"/>
      <c r="AB136" s="92"/>
      <c r="AC136" s="92"/>
      <c r="AD136" s="93">
        <f t="shared" si="39"/>
        <v>0</v>
      </c>
      <c r="AF136" s="111"/>
      <c r="AH136" s="91"/>
      <c r="AI136" s="92"/>
      <c r="AJ136" s="92"/>
      <c r="AK136" s="92"/>
      <c r="AL136" s="92"/>
      <c r="AM136" s="92"/>
      <c r="AN136" s="93">
        <f t="shared" si="40"/>
        <v>0</v>
      </c>
      <c r="AP136" s="117">
        <f t="shared" si="44"/>
        <v>0</v>
      </c>
      <c r="AQ136" s="66">
        <f t="shared" si="45"/>
        <v>0</v>
      </c>
      <c r="AR136" s="67">
        <f t="shared" si="41"/>
        <v>0</v>
      </c>
      <c r="AS136" s="66">
        <f t="shared" si="46"/>
        <v>0</v>
      </c>
      <c r="AT136" s="66">
        <f t="shared" si="47"/>
        <v>0</v>
      </c>
      <c r="AU136" s="67">
        <f t="shared" si="42"/>
        <v>0</v>
      </c>
      <c r="AV136" s="118" t="str">
        <f t="shared" si="48"/>
        <v/>
      </c>
      <c r="AX136" s="30" t="s">
        <v>365</v>
      </c>
    </row>
    <row r="137" spans="1:50" x14ac:dyDescent="0.2">
      <c r="A137" s="35">
        <f t="shared" si="36"/>
        <v>120</v>
      </c>
      <c r="B137" s="102" t="str">
        <f>IFERROR(VLOOKUP(G137,'AM19.Param'!$C$64:$D$388,2,FALSE),"")</f>
        <v/>
      </c>
      <c r="C137" s="77"/>
      <c r="D137" s="78"/>
      <c r="E137" s="77"/>
      <c r="F137" s="81"/>
      <c r="G137" s="77"/>
      <c r="H137" s="82"/>
      <c r="I137" s="83" t="str">
        <f t="shared" si="43"/>
        <v/>
      </c>
      <c r="J137" s="80"/>
      <c r="K137" s="80"/>
      <c r="L137" s="77"/>
      <c r="M137" s="77"/>
      <c r="N137" s="77"/>
      <c r="O137" s="77"/>
      <c r="P137" s="274"/>
      <c r="Q137" s="274"/>
      <c r="R137" s="274"/>
      <c r="S137" s="277">
        <f t="shared" si="38"/>
        <v>0</v>
      </c>
      <c r="U137" s="32">
        <f t="shared" si="37"/>
        <v>120</v>
      </c>
      <c r="V137" s="85"/>
      <c r="X137" s="91"/>
      <c r="Y137" s="92"/>
      <c r="Z137" s="280">
        <f>SUMIFS('AM19.Capital Instruments'!O$7:O$223,'AM19.Capital Instruments'!$M$7:$M$223,D137)</f>
        <v>0</v>
      </c>
      <c r="AA137" s="92"/>
      <c r="AB137" s="92"/>
      <c r="AC137" s="92"/>
      <c r="AD137" s="93">
        <f t="shared" si="39"/>
        <v>0</v>
      </c>
      <c r="AF137" s="111"/>
      <c r="AH137" s="91"/>
      <c r="AI137" s="92"/>
      <c r="AJ137" s="92"/>
      <c r="AK137" s="92"/>
      <c r="AL137" s="92"/>
      <c r="AM137" s="92"/>
      <c r="AN137" s="93">
        <f t="shared" si="40"/>
        <v>0</v>
      </c>
      <c r="AP137" s="117">
        <f t="shared" si="44"/>
        <v>0</v>
      </c>
      <c r="AQ137" s="66">
        <f t="shared" si="45"/>
        <v>0</v>
      </c>
      <c r="AR137" s="67">
        <f t="shared" si="41"/>
        <v>0</v>
      </c>
      <c r="AS137" s="66">
        <f t="shared" si="46"/>
        <v>0</v>
      </c>
      <c r="AT137" s="66">
        <f t="shared" si="47"/>
        <v>0</v>
      </c>
      <c r="AU137" s="67">
        <f t="shared" si="42"/>
        <v>0</v>
      </c>
      <c r="AV137" s="118" t="str">
        <f t="shared" si="48"/>
        <v/>
      </c>
      <c r="AX137" s="30" t="s">
        <v>365</v>
      </c>
    </row>
    <row r="138" spans="1:50" x14ac:dyDescent="0.2">
      <c r="A138" s="35">
        <f t="shared" si="36"/>
        <v>121</v>
      </c>
      <c r="B138" s="102" t="str">
        <f>IFERROR(VLOOKUP(G138,'AM19.Param'!$C$64:$D$388,2,FALSE),"")</f>
        <v/>
      </c>
      <c r="C138" s="77"/>
      <c r="D138" s="78"/>
      <c r="E138" s="77"/>
      <c r="F138" s="81"/>
      <c r="G138" s="77"/>
      <c r="H138" s="82"/>
      <c r="I138" s="83" t="str">
        <f t="shared" si="43"/>
        <v/>
      </c>
      <c r="J138" s="80"/>
      <c r="K138" s="80"/>
      <c r="L138" s="77"/>
      <c r="M138" s="77"/>
      <c r="N138" s="77"/>
      <c r="O138" s="77"/>
      <c r="P138" s="274"/>
      <c r="Q138" s="274"/>
      <c r="R138" s="274"/>
      <c r="S138" s="277">
        <f t="shared" si="38"/>
        <v>0</v>
      </c>
      <c r="U138" s="32">
        <f t="shared" si="37"/>
        <v>121</v>
      </c>
      <c r="V138" s="85"/>
      <c r="X138" s="91"/>
      <c r="Y138" s="92"/>
      <c r="Z138" s="280">
        <f>SUMIFS('AM19.Capital Instruments'!O$7:O$223,'AM19.Capital Instruments'!$M$7:$M$223,D138)</f>
        <v>0</v>
      </c>
      <c r="AA138" s="92"/>
      <c r="AB138" s="92"/>
      <c r="AC138" s="92"/>
      <c r="AD138" s="93">
        <f t="shared" si="39"/>
        <v>0</v>
      </c>
      <c r="AF138" s="111"/>
      <c r="AH138" s="91"/>
      <c r="AI138" s="92"/>
      <c r="AJ138" s="92"/>
      <c r="AK138" s="92"/>
      <c r="AL138" s="92"/>
      <c r="AM138" s="92"/>
      <c r="AN138" s="93">
        <f t="shared" si="40"/>
        <v>0</v>
      </c>
      <c r="AP138" s="117">
        <f t="shared" si="44"/>
        <v>0</v>
      </c>
      <c r="AQ138" s="66">
        <f t="shared" si="45"/>
        <v>0</v>
      </c>
      <c r="AR138" s="67">
        <f t="shared" si="41"/>
        <v>0</v>
      </c>
      <c r="AS138" s="66">
        <f t="shared" si="46"/>
        <v>0</v>
      </c>
      <c r="AT138" s="66">
        <f t="shared" si="47"/>
        <v>0</v>
      </c>
      <c r="AU138" s="67">
        <f t="shared" si="42"/>
        <v>0</v>
      </c>
      <c r="AV138" s="118" t="str">
        <f t="shared" si="48"/>
        <v/>
      </c>
      <c r="AX138" s="30" t="s">
        <v>365</v>
      </c>
    </row>
    <row r="139" spans="1:50" x14ac:dyDescent="0.2">
      <c r="A139" s="35">
        <f t="shared" si="36"/>
        <v>122</v>
      </c>
      <c r="B139" s="102" t="str">
        <f>IFERROR(VLOOKUP(G139,'AM19.Param'!$C$64:$D$388,2,FALSE),"")</f>
        <v/>
      </c>
      <c r="C139" s="77"/>
      <c r="D139" s="78"/>
      <c r="E139" s="77"/>
      <c r="F139" s="81"/>
      <c r="G139" s="77"/>
      <c r="H139" s="82"/>
      <c r="I139" s="83" t="str">
        <f t="shared" si="43"/>
        <v/>
      </c>
      <c r="J139" s="80"/>
      <c r="K139" s="80"/>
      <c r="L139" s="77"/>
      <c r="M139" s="77"/>
      <c r="N139" s="77"/>
      <c r="O139" s="77"/>
      <c r="P139" s="274"/>
      <c r="Q139" s="274"/>
      <c r="R139" s="274"/>
      <c r="S139" s="277">
        <f t="shared" si="38"/>
        <v>0</v>
      </c>
      <c r="U139" s="32">
        <f t="shared" si="37"/>
        <v>122</v>
      </c>
      <c r="V139" s="85"/>
      <c r="X139" s="91"/>
      <c r="Y139" s="92"/>
      <c r="Z139" s="280">
        <f>SUMIFS('AM19.Capital Instruments'!O$7:O$223,'AM19.Capital Instruments'!$M$7:$M$223,D139)</f>
        <v>0</v>
      </c>
      <c r="AA139" s="92"/>
      <c r="AB139" s="92"/>
      <c r="AC139" s="92"/>
      <c r="AD139" s="93">
        <f t="shared" si="39"/>
        <v>0</v>
      </c>
      <c r="AF139" s="111"/>
      <c r="AH139" s="91"/>
      <c r="AI139" s="92"/>
      <c r="AJ139" s="92"/>
      <c r="AK139" s="92"/>
      <c r="AL139" s="92"/>
      <c r="AM139" s="92"/>
      <c r="AN139" s="93">
        <f t="shared" si="40"/>
        <v>0</v>
      </c>
      <c r="AP139" s="117">
        <f t="shared" si="44"/>
        <v>0</v>
      </c>
      <c r="AQ139" s="66">
        <f t="shared" si="45"/>
        <v>0</v>
      </c>
      <c r="AR139" s="67">
        <f t="shared" si="41"/>
        <v>0</v>
      </c>
      <c r="AS139" s="66">
        <f t="shared" si="46"/>
        <v>0</v>
      </c>
      <c r="AT139" s="66">
        <f t="shared" si="47"/>
        <v>0</v>
      </c>
      <c r="AU139" s="67">
        <f t="shared" si="42"/>
        <v>0</v>
      </c>
      <c r="AV139" s="118" t="str">
        <f t="shared" si="48"/>
        <v/>
      </c>
      <c r="AX139" s="30" t="s">
        <v>365</v>
      </c>
    </row>
    <row r="140" spans="1:50" x14ac:dyDescent="0.2">
      <c r="A140" s="35">
        <f t="shared" si="36"/>
        <v>123</v>
      </c>
      <c r="B140" s="102" t="str">
        <f>IFERROR(VLOOKUP(G140,'AM19.Param'!$C$64:$D$388,2,FALSE),"")</f>
        <v/>
      </c>
      <c r="C140" s="77"/>
      <c r="D140" s="78"/>
      <c r="E140" s="77"/>
      <c r="F140" s="81"/>
      <c r="G140" s="77"/>
      <c r="H140" s="82"/>
      <c r="I140" s="83" t="str">
        <f t="shared" si="43"/>
        <v/>
      </c>
      <c r="J140" s="80"/>
      <c r="K140" s="80"/>
      <c r="L140" s="77"/>
      <c r="M140" s="77"/>
      <c r="N140" s="77"/>
      <c r="O140" s="77"/>
      <c r="P140" s="274"/>
      <c r="Q140" s="274"/>
      <c r="R140" s="274"/>
      <c r="S140" s="277">
        <f t="shared" si="38"/>
        <v>0</v>
      </c>
      <c r="U140" s="32">
        <f t="shared" si="37"/>
        <v>123</v>
      </c>
      <c r="V140" s="85"/>
      <c r="X140" s="91"/>
      <c r="Y140" s="92"/>
      <c r="Z140" s="280">
        <f>SUMIFS('AM19.Capital Instruments'!O$7:O$223,'AM19.Capital Instruments'!$M$7:$M$223,D140)</f>
        <v>0</v>
      </c>
      <c r="AA140" s="92"/>
      <c r="AB140" s="92"/>
      <c r="AC140" s="92"/>
      <c r="AD140" s="93">
        <f t="shared" si="39"/>
        <v>0</v>
      </c>
      <c r="AF140" s="111"/>
      <c r="AH140" s="91"/>
      <c r="AI140" s="92"/>
      <c r="AJ140" s="92"/>
      <c r="AK140" s="92"/>
      <c r="AL140" s="92"/>
      <c r="AM140" s="92"/>
      <c r="AN140" s="93">
        <f t="shared" si="40"/>
        <v>0</v>
      </c>
      <c r="AP140" s="117">
        <f t="shared" si="44"/>
        <v>0</v>
      </c>
      <c r="AQ140" s="66">
        <f t="shared" si="45"/>
        <v>0</v>
      </c>
      <c r="AR140" s="67">
        <f t="shared" si="41"/>
        <v>0</v>
      </c>
      <c r="AS140" s="66">
        <f t="shared" si="46"/>
        <v>0</v>
      </c>
      <c r="AT140" s="66">
        <f t="shared" si="47"/>
        <v>0</v>
      </c>
      <c r="AU140" s="67">
        <f t="shared" si="42"/>
        <v>0</v>
      </c>
      <c r="AV140" s="118" t="str">
        <f t="shared" si="48"/>
        <v/>
      </c>
      <c r="AX140" s="30" t="s">
        <v>365</v>
      </c>
    </row>
    <row r="141" spans="1:50" x14ac:dyDescent="0.2">
      <c r="A141" s="35">
        <f t="shared" si="36"/>
        <v>124</v>
      </c>
      <c r="B141" s="102" t="str">
        <f>IFERROR(VLOOKUP(G141,'AM19.Param'!$C$64:$D$388,2,FALSE),"")</f>
        <v/>
      </c>
      <c r="C141" s="77"/>
      <c r="D141" s="78"/>
      <c r="E141" s="77"/>
      <c r="F141" s="81"/>
      <c r="G141" s="77"/>
      <c r="H141" s="82"/>
      <c r="I141" s="83" t="str">
        <f t="shared" si="43"/>
        <v/>
      </c>
      <c r="J141" s="80"/>
      <c r="K141" s="80"/>
      <c r="L141" s="77"/>
      <c r="M141" s="77"/>
      <c r="N141" s="77"/>
      <c r="O141" s="77"/>
      <c r="P141" s="274"/>
      <c r="Q141" s="274"/>
      <c r="R141" s="274"/>
      <c r="S141" s="277">
        <f t="shared" si="38"/>
        <v>0</v>
      </c>
      <c r="U141" s="32">
        <f t="shared" si="37"/>
        <v>124</v>
      </c>
      <c r="V141" s="85"/>
      <c r="X141" s="91"/>
      <c r="Y141" s="92"/>
      <c r="Z141" s="280">
        <f>SUMIFS('AM19.Capital Instruments'!O$7:O$223,'AM19.Capital Instruments'!$M$7:$M$223,D141)</f>
        <v>0</v>
      </c>
      <c r="AA141" s="92"/>
      <c r="AB141" s="92"/>
      <c r="AC141" s="92"/>
      <c r="AD141" s="93">
        <f t="shared" si="39"/>
        <v>0</v>
      </c>
      <c r="AF141" s="111"/>
      <c r="AH141" s="91"/>
      <c r="AI141" s="92"/>
      <c r="AJ141" s="92"/>
      <c r="AK141" s="92"/>
      <c r="AL141" s="92"/>
      <c r="AM141" s="92"/>
      <c r="AN141" s="93">
        <f t="shared" si="40"/>
        <v>0</v>
      </c>
      <c r="AP141" s="117">
        <f t="shared" si="44"/>
        <v>0</v>
      </c>
      <c r="AQ141" s="66">
        <f t="shared" si="45"/>
        <v>0</v>
      </c>
      <c r="AR141" s="67">
        <f t="shared" si="41"/>
        <v>0</v>
      </c>
      <c r="AS141" s="66">
        <f t="shared" si="46"/>
        <v>0</v>
      </c>
      <c r="AT141" s="66">
        <f t="shared" si="47"/>
        <v>0</v>
      </c>
      <c r="AU141" s="67">
        <f t="shared" si="42"/>
        <v>0</v>
      </c>
      <c r="AV141" s="118" t="str">
        <f t="shared" si="48"/>
        <v/>
      </c>
      <c r="AX141" s="30" t="s">
        <v>365</v>
      </c>
    </row>
    <row r="142" spans="1:50" x14ac:dyDescent="0.2">
      <c r="A142" s="35">
        <f t="shared" si="36"/>
        <v>125</v>
      </c>
      <c r="B142" s="102" t="str">
        <f>IFERROR(VLOOKUP(G142,'AM19.Param'!$C$64:$D$388,2,FALSE),"")</f>
        <v/>
      </c>
      <c r="C142" s="77"/>
      <c r="D142" s="78"/>
      <c r="E142" s="77"/>
      <c r="F142" s="81"/>
      <c r="G142" s="77"/>
      <c r="H142" s="82"/>
      <c r="I142" s="83" t="str">
        <f t="shared" si="43"/>
        <v/>
      </c>
      <c r="J142" s="80"/>
      <c r="K142" s="80"/>
      <c r="L142" s="77"/>
      <c r="M142" s="77"/>
      <c r="N142" s="77"/>
      <c r="O142" s="77"/>
      <c r="P142" s="274"/>
      <c r="Q142" s="274"/>
      <c r="R142" s="274"/>
      <c r="S142" s="277">
        <f t="shared" si="38"/>
        <v>0</v>
      </c>
      <c r="U142" s="32">
        <f t="shared" si="37"/>
        <v>125</v>
      </c>
      <c r="V142" s="85"/>
      <c r="X142" s="91"/>
      <c r="Y142" s="92"/>
      <c r="Z142" s="280">
        <f>SUMIFS('AM19.Capital Instruments'!O$7:O$223,'AM19.Capital Instruments'!$M$7:$M$223,D142)</f>
        <v>0</v>
      </c>
      <c r="AA142" s="92"/>
      <c r="AB142" s="92"/>
      <c r="AC142" s="92"/>
      <c r="AD142" s="93">
        <f t="shared" si="39"/>
        <v>0</v>
      </c>
      <c r="AF142" s="111"/>
      <c r="AH142" s="91"/>
      <c r="AI142" s="92"/>
      <c r="AJ142" s="92"/>
      <c r="AK142" s="92"/>
      <c r="AL142" s="92"/>
      <c r="AM142" s="92"/>
      <c r="AN142" s="93">
        <f t="shared" si="40"/>
        <v>0</v>
      </c>
      <c r="AP142" s="117">
        <f t="shared" si="44"/>
        <v>0</v>
      </c>
      <c r="AQ142" s="66">
        <f t="shared" si="45"/>
        <v>0</v>
      </c>
      <c r="AR142" s="67">
        <f t="shared" si="41"/>
        <v>0</v>
      </c>
      <c r="AS142" s="66">
        <f t="shared" si="46"/>
        <v>0</v>
      </c>
      <c r="AT142" s="66">
        <f t="shared" si="47"/>
        <v>0</v>
      </c>
      <c r="AU142" s="67">
        <f t="shared" si="42"/>
        <v>0</v>
      </c>
      <c r="AV142" s="118" t="str">
        <f t="shared" si="48"/>
        <v/>
      </c>
      <c r="AX142" s="30" t="s">
        <v>365</v>
      </c>
    </row>
    <row r="143" spans="1:50" x14ac:dyDescent="0.2">
      <c r="A143" s="35">
        <f t="shared" si="36"/>
        <v>126</v>
      </c>
      <c r="B143" s="102" t="str">
        <f>IFERROR(VLOOKUP(G143,'AM19.Param'!$C$64:$D$388,2,FALSE),"")</f>
        <v/>
      </c>
      <c r="C143" s="77"/>
      <c r="D143" s="78"/>
      <c r="E143" s="77"/>
      <c r="F143" s="81"/>
      <c r="G143" s="77"/>
      <c r="H143" s="82"/>
      <c r="I143" s="83" t="str">
        <f t="shared" si="43"/>
        <v/>
      </c>
      <c r="J143" s="80"/>
      <c r="K143" s="80"/>
      <c r="L143" s="77"/>
      <c r="M143" s="77"/>
      <c r="N143" s="77"/>
      <c r="O143" s="77"/>
      <c r="P143" s="274"/>
      <c r="Q143" s="274"/>
      <c r="R143" s="274"/>
      <c r="S143" s="277">
        <f t="shared" si="38"/>
        <v>0</v>
      </c>
      <c r="U143" s="32">
        <f t="shared" si="37"/>
        <v>126</v>
      </c>
      <c r="V143" s="85"/>
      <c r="X143" s="91"/>
      <c r="Y143" s="92"/>
      <c r="Z143" s="280">
        <f>SUMIFS('AM19.Capital Instruments'!O$7:O$223,'AM19.Capital Instruments'!$M$7:$M$223,D143)</f>
        <v>0</v>
      </c>
      <c r="AA143" s="92"/>
      <c r="AB143" s="92"/>
      <c r="AC143" s="92"/>
      <c r="AD143" s="93">
        <f t="shared" si="39"/>
        <v>0</v>
      </c>
      <c r="AF143" s="111"/>
      <c r="AH143" s="91"/>
      <c r="AI143" s="92"/>
      <c r="AJ143" s="92"/>
      <c r="AK143" s="92"/>
      <c r="AL143" s="92"/>
      <c r="AM143" s="92"/>
      <c r="AN143" s="93">
        <f t="shared" si="40"/>
        <v>0</v>
      </c>
      <c r="AP143" s="117">
        <f t="shared" si="44"/>
        <v>0</v>
      </c>
      <c r="AQ143" s="66">
        <f t="shared" si="45"/>
        <v>0</v>
      </c>
      <c r="AR143" s="67">
        <f t="shared" si="41"/>
        <v>0</v>
      </c>
      <c r="AS143" s="66">
        <f t="shared" si="46"/>
        <v>0</v>
      </c>
      <c r="AT143" s="66">
        <f t="shared" si="47"/>
        <v>0</v>
      </c>
      <c r="AU143" s="67">
        <f t="shared" si="42"/>
        <v>0</v>
      </c>
      <c r="AV143" s="118" t="str">
        <f t="shared" si="48"/>
        <v/>
      </c>
      <c r="AX143" s="30" t="s">
        <v>365</v>
      </c>
    </row>
    <row r="144" spans="1:50" x14ac:dyDescent="0.2">
      <c r="A144" s="35">
        <f t="shared" si="36"/>
        <v>127</v>
      </c>
      <c r="B144" s="102" t="str">
        <f>IFERROR(VLOOKUP(G144,'AM19.Param'!$C$64:$D$388,2,FALSE),"")</f>
        <v/>
      </c>
      <c r="C144" s="77"/>
      <c r="D144" s="78"/>
      <c r="E144" s="77"/>
      <c r="F144" s="81"/>
      <c r="G144" s="77"/>
      <c r="H144" s="82"/>
      <c r="I144" s="83" t="str">
        <f t="shared" si="43"/>
        <v/>
      </c>
      <c r="J144" s="80"/>
      <c r="K144" s="80"/>
      <c r="L144" s="77"/>
      <c r="M144" s="77"/>
      <c r="N144" s="77"/>
      <c r="O144" s="77"/>
      <c r="P144" s="274"/>
      <c r="Q144" s="274"/>
      <c r="R144" s="274"/>
      <c r="S144" s="277">
        <f t="shared" si="38"/>
        <v>0</v>
      </c>
      <c r="U144" s="32">
        <f t="shared" si="37"/>
        <v>127</v>
      </c>
      <c r="V144" s="85"/>
      <c r="X144" s="91"/>
      <c r="Y144" s="92"/>
      <c r="Z144" s="280">
        <f>SUMIFS('AM19.Capital Instruments'!O$7:O$223,'AM19.Capital Instruments'!$M$7:$M$223,D144)</f>
        <v>0</v>
      </c>
      <c r="AA144" s="92"/>
      <c r="AB144" s="92"/>
      <c r="AC144" s="92"/>
      <c r="AD144" s="93">
        <f t="shared" si="39"/>
        <v>0</v>
      </c>
      <c r="AF144" s="111"/>
      <c r="AH144" s="91"/>
      <c r="AI144" s="92"/>
      <c r="AJ144" s="92"/>
      <c r="AK144" s="92"/>
      <c r="AL144" s="92"/>
      <c r="AM144" s="92"/>
      <c r="AN144" s="93">
        <f t="shared" si="40"/>
        <v>0</v>
      </c>
      <c r="AP144" s="117">
        <f t="shared" si="44"/>
        <v>0</v>
      </c>
      <c r="AQ144" s="66">
        <f t="shared" si="45"/>
        <v>0</v>
      </c>
      <c r="AR144" s="67">
        <f t="shared" si="41"/>
        <v>0</v>
      </c>
      <c r="AS144" s="66">
        <f t="shared" si="46"/>
        <v>0</v>
      </c>
      <c r="AT144" s="66">
        <f t="shared" si="47"/>
        <v>0</v>
      </c>
      <c r="AU144" s="67">
        <f t="shared" si="42"/>
        <v>0</v>
      </c>
      <c r="AV144" s="118" t="str">
        <f t="shared" si="48"/>
        <v/>
      </c>
      <c r="AX144" s="30" t="s">
        <v>365</v>
      </c>
    </row>
    <row r="145" spans="1:50" x14ac:dyDescent="0.2">
      <c r="A145" s="35">
        <f t="shared" si="36"/>
        <v>128</v>
      </c>
      <c r="B145" s="102" t="str">
        <f>IFERROR(VLOOKUP(G145,'AM19.Param'!$C$64:$D$388,2,FALSE),"")</f>
        <v/>
      </c>
      <c r="C145" s="77"/>
      <c r="D145" s="78"/>
      <c r="E145" s="77"/>
      <c r="F145" s="81"/>
      <c r="G145" s="77"/>
      <c r="H145" s="82"/>
      <c r="I145" s="83" t="str">
        <f t="shared" si="43"/>
        <v/>
      </c>
      <c r="J145" s="80"/>
      <c r="K145" s="80"/>
      <c r="L145" s="77"/>
      <c r="M145" s="77"/>
      <c r="N145" s="77"/>
      <c r="O145" s="77"/>
      <c r="P145" s="274"/>
      <c r="Q145" s="274"/>
      <c r="R145" s="274"/>
      <c r="S145" s="277">
        <f t="shared" si="38"/>
        <v>0</v>
      </c>
      <c r="U145" s="32">
        <f t="shared" si="37"/>
        <v>128</v>
      </c>
      <c r="V145" s="85"/>
      <c r="X145" s="91"/>
      <c r="Y145" s="92"/>
      <c r="Z145" s="280">
        <f>SUMIFS('AM19.Capital Instruments'!O$7:O$223,'AM19.Capital Instruments'!$M$7:$M$223,D145)</f>
        <v>0</v>
      </c>
      <c r="AA145" s="92"/>
      <c r="AB145" s="92"/>
      <c r="AC145" s="92"/>
      <c r="AD145" s="93">
        <f t="shared" si="39"/>
        <v>0</v>
      </c>
      <c r="AF145" s="111"/>
      <c r="AH145" s="91"/>
      <c r="AI145" s="92"/>
      <c r="AJ145" s="92"/>
      <c r="AK145" s="92"/>
      <c r="AL145" s="92"/>
      <c r="AM145" s="92"/>
      <c r="AN145" s="93">
        <f t="shared" si="40"/>
        <v>0</v>
      </c>
      <c r="AP145" s="117">
        <f t="shared" si="44"/>
        <v>0</v>
      </c>
      <c r="AQ145" s="66">
        <f t="shared" si="45"/>
        <v>0</v>
      </c>
      <c r="AR145" s="67">
        <f t="shared" si="41"/>
        <v>0</v>
      </c>
      <c r="AS145" s="66">
        <f t="shared" si="46"/>
        <v>0</v>
      </c>
      <c r="AT145" s="66">
        <f t="shared" si="47"/>
        <v>0</v>
      </c>
      <c r="AU145" s="67">
        <f t="shared" si="42"/>
        <v>0</v>
      </c>
      <c r="AV145" s="118" t="str">
        <f t="shared" si="48"/>
        <v/>
      </c>
      <c r="AX145" s="30" t="s">
        <v>365</v>
      </c>
    </row>
    <row r="146" spans="1:50" x14ac:dyDescent="0.2">
      <c r="A146" s="35">
        <f t="shared" si="36"/>
        <v>129</v>
      </c>
      <c r="B146" s="102" t="str">
        <f>IFERROR(VLOOKUP(G146,'AM19.Param'!$C$64:$D$388,2,FALSE),"")</f>
        <v/>
      </c>
      <c r="C146" s="77"/>
      <c r="D146" s="78"/>
      <c r="E146" s="77"/>
      <c r="F146" s="81"/>
      <c r="G146" s="77"/>
      <c r="H146" s="82"/>
      <c r="I146" s="83" t="str">
        <f t="shared" ref="I146:I177" si="49">IFERROR(VLOOKUP(H146,D:F,3,FALSE),"")</f>
        <v/>
      </c>
      <c r="J146" s="80"/>
      <c r="K146" s="80"/>
      <c r="L146" s="77"/>
      <c r="M146" s="77"/>
      <c r="N146" s="77"/>
      <c r="O146" s="77"/>
      <c r="P146" s="274"/>
      <c r="Q146" s="274"/>
      <c r="R146" s="274"/>
      <c r="S146" s="277">
        <f t="shared" si="38"/>
        <v>0</v>
      </c>
      <c r="U146" s="32">
        <f t="shared" si="37"/>
        <v>129</v>
      </c>
      <c r="V146" s="85"/>
      <c r="X146" s="91"/>
      <c r="Y146" s="92"/>
      <c r="Z146" s="280">
        <f>SUMIFS('AM19.Capital Instruments'!O$7:O$223,'AM19.Capital Instruments'!$M$7:$M$223,D146)</f>
        <v>0</v>
      </c>
      <c r="AA146" s="92"/>
      <c r="AB146" s="92"/>
      <c r="AC146" s="92"/>
      <c r="AD146" s="93">
        <f t="shared" si="39"/>
        <v>0</v>
      </c>
      <c r="AF146" s="111"/>
      <c r="AH146" s="91"/>
      <c r="AI146" s="92"/>
      <c r="AJ146" s="92"/>
      <c r="AK146" s="92"/>
      <c r="AL146" s="92"/>
      <c r="AM146" s="92"/>
      <c r="AN146" s="93">
        <f t="shared" si="40"/>
        <v>0</v>
      </c>
      <c r="AP146" s="117">
        <f t="shared" ref="AP146:AP177" si="50">SUMPRODUCT(V$18:V$217*(H$18:H$217=$D146))</f>
        <v>0</v>
      </c>
      <c r="AQ146" s="66">
        <f t="shared" ref="AQ146:AQ177" si="51">Y146</f>
        <v>0</v>
      </c>
      <c r="AR146" s="67">
        <f t="shared" si="41"/>
        <v>0</v>
      </c>
      <c r="AS146" s="66">
        <f t="shared" ref="AS146:AS177" si="52">SUMPRODUCT(AF$18:AF$217*(H$18:H$217=$D146))</f>
        <v>0</v>
      </c>
      <c r="AT146" s="66">
        <f t="shared" ref="AT146:AT177" si="53">AI146</f>
        <v>0</v>
      </c>
      <c r="AU146" s="67">
        <f t="shared" si="42"/>
        <v>0</v>
      </c>
      <c r="AV146" s="118" t="str">
        <f t="shared" ref="AV146:AV177" si="54">IFERROR(AD146/AN146,"")</f>
        <v/>
      </c>
      <c r="AX146" s="30" t="s">
        <v>365</v>
      </c>
    </row>
    <row r="147" spans="1:50" x14ac:dyDescent="0.2">
      <c r="A147" s="35">
        <f t="shared" si="36"/>
        <v>130</v>
      </c>
      <c r="B147" s="102" t="str">
        <f>IFERROR(VLOOKUP(G147,'AM19.Param'!$C$64:$D$388,2,FALSE),"")</f>
        <v/>
      </c>
      <c r="C147" s="77"/>
      <c r="D147" s="78"/>
      <c r="E147" s="77"/>
      <c r="F147" s="81"/>
      <c r="G147" s="77"/>
      <c r="H147" s="82"/>
      <c r="I147" s="83" t="str">
        <f t="shared" si="49"/>
        <v/>
      </c>
      <c r="J147" s="80"/>
      <c r="K147" s="80"/>
      <c r="L147" s="77"/>
      <c r="M147" s="77"/>
      <c r="N147" s="77"/>
      <c r="O147" s="77"/>
      <c r="P147" s="274"/>
      <c r="Q147" s="274"/>
      <c r="R147" s="274"/>
      <c r="S147" s="277">
        <f t="shared" si="38"/>
        <v>0</v>
      </c>
      <c r="U147" s="32">
        <f t="shared" si="37"/>
        <v>130</v>
      </c>
      <c r="V147" s="85"/>
      <c r="X147" s="91"/>
      <c r="Y147" s="92"/>
      <c r="Z147" s="280">
        <f>SUMIFS('AM19.Capital Instruments'!O$7:O$223,'AM19.Capital Instruments'!$M$7:$M$223,D147)</f>
        <v>0</v>
      </c>
      <c r="AA147" s="92"/>
      <c r="AB147" s="92"/>
      <c r="AC147" s="92"/>
      <c r="AD147" s="93">
        <f t="shared" si="39"/>
        <v>0</v>
      </c>
      <c r="AF147" s="111"/>
      <c r="AH147" s="91"/>
      <c r="AI147" s="92"/>
      <c r="AJ147" s="92"/>
      <c r="AK147" s="92"/>
      <c r="AL147" s="92"/>
      <c r="AM147" s="92"/>
      <c r="AN147" s="93">
        <f t="shared" si="40"/>
        <v>0</v>
      </c>
      <c r="AP147" s="117">
        <f t="shared" si="50"/>
        <v>0</v>
      </c>
      <c r="AQ147" s="66">
        <f t="shared" si="51"/>
        <v>0</v>
      </c>
      <c r="AR147" s="67">
        <f t="shared" si="41"/>
        <v>0</v>
      </c>
      <c r="AS147" s="66">
        <f t="shared" si="52"/>
        <v>0</v>
      </c>
      <c r="AT147" s="66">
        <f t="shared" si="53"/>
        <v>0</v>
      </c>
      <c r="AU147" s="67">
        <f t="shared" si="42"/>
        <v>0</v>
      </c>
      <c r="AV147" s="118" t="str">
        <f t="shared" si="54"/>
        <v/>
      </c>
      <c r="AX147" s="30" t="s">
        <v>365</v>
      </c>
    </row>
    <row r="148" spans="1:50" x14ac:dyDescent="0.2">
      <c r="A148" s="35">
        <f t="shared" si="36"/>
        <v>131</v>
      </c>
      <c r="B148" s="102" t="str">
        <f>IFERROR(VLOOKUP(G148,'AM19.Param'!$C$64:$D$388,2,FALSE),"")</f>
        <v/>
      </c>
      <c r="C148" s="77"/>
      <c r="D148" s="78"/>
      <c r="E148" s="77"/>
      <c r="F148" s="81"/>
      <c r="G148" s="77"/>
      <c r="H148" s="82"/>
      <c r="I148" s="83" t="str">
        <f t="shared" si="49"/>
        <v/>
      </c>
      <c r="J148" s="80"/>
      <c r="K148" s="80"/>
      <c r="L148" s="77"/>
      <c r="M148" s="77"/>
      <c r="N148" s="77"/>
      <c r="O148" s="77"/>
      <c r="P148" s="274"/>
      <c r="Q148" s="274"/>
      <c r="R148" s="274"/>
      <c r="S148" s="277">
        <f t="shared" si="38"/>
        <v>0</v>
      </c>
      <c r="U148" s="32">
        <f t="shared" si="37"/>
        <v>131</v>
      </c>
      <c r="V148" s="85"/>
      <c r="X148" s="91"/>
      <c r="Y148" s="92"/>
      <c r="Z148" s="280">
        <f>SUMIFS('AM19.Capital Instruments'!O$7:O$223,'AM19.Capital Instruments'!$M$7:$M$223,D148)</f>
        <v>0</v>
      </c>
      <c r="AA148" s="92"/>
      <c r="AB148" s="92"/>
      <c r="AC148" s="92"/>
      <c r="AD148" s="93">
        <f t="shared" si="39"/>
        <v>0</v>
      </c>
      <c r="AF148" s="111"/>
      <c r="AH148" s="91"/>
      <c r="AI148" s="92"/>
      <c r="AJ148" s="92"/>
      <c r="AK148" s="92"/>
      <c r="AL148" s="92"/>
      <c r="AM148" s="92"/>
      <c r="AN148" s="93">
        <f t="shared" si="40"/>
        <v>0</v>
      </c>
      <c r="AP148" s="117">
        <f t="shared" si="50"/>
        <v>0</v>
      </c>
      <c r="AQ148" s="66">
        <f t="shared" si="51"/>
        <v>0</v>
      </c>
      <c r="AR148" s="67">
        <f t="shared" si="41"/>
        <v>0</v>
      </c>
      <c r="AS148" s="66">
        <f t="shared" si="52"/>
        <v>0</v>
      </c>
      <c r="AT148" s="66">
        <f t="shared" si="53"/>
        <v>0</v>
      </c>
      <c r="AU148" s="67">
        <f t="shared" si="42"/>
        <v>0</v>
      </c>
      <c r="AV148" s="118" t="str">
        <f t="shared" si="54"/>
        <v/>
      </c>
      <c r="AX148" s="30" t="s">
        <v>365</v>
      </c>
    </row>
    <row r="149" spans="1:50" x14ac:dyDescent="0.2">
      <c r="A149" s="35">
        <f t="shared" si="36"/>
        <v>132</v>
      </c>
      <c r="B149" s="102" t="str">
        <f>IFERROR(VLOOKUP(G149,'AM19.Param'!$C$64:$D$388,2,FALSE),"")</f>
        <v/>
      </c>
      <c r="C149" s="77"/>
      <c r="D149" s="78"/>
      <c r="E149" s="77"/>
      <c r="F149" s="81"/>
      <c r="G149" s="77"/>
      <c r="H149" s="82"/>
      <c r="I149" s="83" t="str">
        <f t="shared" si="49"/>
        <v/>
      </c>
      <c r="J149" s="80"/>
      <c r="K149" s="80"/>
      <c r="L149" s="77"/>
      <c r="M149" s="77"/>
      <c r="N149" s="77"/>
      <c r="O149" s="77"/>
      <c r="P149" s="274"/>
      <c r="Q149" s="274"/>
      <c r="R149" s="274"/>
      <c r="S149" s="277">
        <f t="shared" si="38"/>
        <v>0</v>
      </c>
      <c r="U149" s="32">
        <f t="shared" si="37"/>
        <v>132</v>
      </c>
      <c r="V149" s="85"/>
      <c r="X149" s="91"/>
      <c r="Y149" s="92"/>
      <c r="Z149" s="280">
        <f>SUMIFS('AM19.Capital Instruments'!O$7:O$223,'AM19.Capital Instruments'!$M$7:$M$223,D149)</f>
        <v>0</v>
      </c>
      <c r="AA149" s="92"/>
      <c r="AB149" s="92"/>
      <c r="AC149" s="92"/>
      <c r="AD149" s="93">
        <f t="shared" si="39"/>
        <v>0</v>
      </c>
      <c r="AF149" s="111"/>
      <c r="AH149" s="91"/>
      <c r="AI149" s="92"/>
      <c r="AJ149" s="92"/>
      <c r="AK149" s="92"/>
      <c r="AL149" s="92"/>
      <c r="AM149" s="92"/>
      <c r="AN149" s="93">
        <f t="shared" si="40"/>
        <v>0</v>
      </c>
      <c r="AP149" s="117">
        <f t="shared" si="50"/>
        <v>0</v>
      </c>
      <c r="AQ149" s="66">
        <f t="shared" si="51"/>
        <v>0</v>
      </c>
      <c r="AR149" s="67">
        <f t="shared" si="41"/>
        <v>0</v>
      </c>
      <c r="AS149" s="66">
        <f t="shared" si="52"/>
        <v>0</v>
      </c>
      <c r="AT149" s="66">
        <f t="shared" si="53"/>
        <v>0</v>
      </c>
      <c r="AU149" s="67">
        <f t="shared" si="42"/>
        <v>0</v>
      </c>
      <c r="AV149" s="118" t="str">
        <f t="shared" si="54"/>
        <v/>
      </c>
      <c r="AX149" s="30" t="s">
        <v>365</v>
      </c>
    </row>
    <row r="150" spans="1:50" x14ac:dyDescent="0.2">
      <c r="A150" s="35">
        <f t="shared" si="36"/>
        <v>133</v>
      </c>
      <c r="B150" s="102" t="str">
        <f>IFERROR(VLOOKUP(G150,'AM19.Param'!$C$64:$D$388,2,FALSE),"")</f>
        <v/>
      </c>
      <c r="C150" s="77"/>
      <c r="D150" s="78"/>
      <c r="E150" s="77"/>
      <c r="F150" s="81"/>
      <c r="G150" s="77"/>
      <c r="H150" s="82"/>
      <c r="I150" s="83" t="str">
        <f t="shared" si="49"/>
        <v/>
      </c>
      <c r="J150" s="80"/>
      <c r="K150" s="80"/>
      <c r="L150" s="77"/>
      <c r="M150" s="77"/>
      <c r="N150" s="77"/>
      <c r="O150" s="77"/>
      <c r="P150" s="274"/>
      <c r="Q150" s="274"/>
      <c r="R150" s="274"/>
      <c r="S150" s="277">
        <f t="shared" si="38"/>
        <v>0</v>
      </c>
      <c r="U150" s="32">
        <f t="shared" si="37"/>
        <v>133</v>
      </c>
      <c r="V150" s="85"/>
      <c r="X150" s="91"/>
      <c r="Y150" s="92"/>
      <c r="Z150" s="280">
        <f>SUMIFS('AM19.Capital Instruments'!O$7:O$223,'AM19.Capital Instruments'!$M$7:$M$223,D150)</f>
        <v>0</v>
      </c>
      <c r="AA150" s="92"/>
      <c r="AB150" s="92"/>
      <c r="AC150" s="92"/>
      <c r="AD150" s="93">
        <f t="shared" si="39"/>
        <v>0</v>
      </c>
      <c r="AF150" s="111"/>
      <c r="AH150" s="91"/>
      <c r="AI150" s="92"/>
      <c r="AJ150" s="92"/>
      <c r="AK150" s="92"/>
      <c r="AL150" s="92"/>
      <c r="AM150" s="92"/>
      <c r="AN150" s="93">
        <f t="shared" si="40"/>
        <v>0</v>
      </c>
      <c r="AP150" s="117">
        <f t="shared" si="50"/>
        <v>0</v>
      </c>
      <c r="AQ150" s="66">
        <f t="shared" si="51"/>
        <v>0</v>
      </c>
      <c r="AR150" s="67">
        <f t="shared" si="41"/>
        <v>0</v>
      </c>
      <c r="AS150" s="66">
        <f t="shared" si="52"/>
        <v>0</v>
      </c>
      <c r="AT150" s="66">
        <f t="shared" si="53"/>
        <v>0</v>
      </c>
      <c r="AU150" s="67">
        <f t="shared" si="42"/>
        <v>0</v>
      </c>
      <c r="AV150" s="118" t="str">
        <f t="shared" si="54"/>
        <v/>
      </c>
      <c r="AX150" s="30" t="s">
        <v>365</v>
      </c>
    </row>
    <row r="151" spans="1:50" x14ac:dyDescent="0.2">
      <c r="A151" s="35">
        <f t="shared" si="36"/>
        <v>134</v>
      </c>
      <c r="B151" s="102" t="str">
        <f>IFERROR(VLOOKUP(G151,'AM19.Param'!$C$64:$D$388,2,FALSE),"")</f>
        <v/>
      </c>
      <c r="C151" s="77"/>
      <c r="D151" s="78"/>
      <c r="E151" s="77"/>
      <c r="F151" s="81"/>
      <c r="G151" s="77"/>
      <c r="H151" s="82"/>
      <c r="I151" s="83" t="str">
        <f t="shared" si="49"/>
        <v/>
      </c>
      <c r="J151" s="80"/>
      <c r="K151" s="80"/>
      <c r="L151" s="77"/>
      <c r="M151" s="77"/>
      <c r="N151" s="77"/>
      <c r="O151" s="77"/>
      <c r="P151" s="274"/>
      <c r="Q151" s="274"/>
      <c r="R151" s="274"/>
      <c r="S151" s="277">
        <f t="shared" si="38"/>
        <v>0</v>
      </c>
      <c r="U151" s="32">
        <f t="shared" si="37"/>
        <v>134</v>
      </c>
      <c r="V151" s="85"/>
      <c r="X151" s="91"/>
      <c r="Y151" s="92"/>
      <c r="Z151" s="280">
        <f>SUMIFS('AM19.Capital Instruments'!O$7:O$223,'AM19.Capital Instruments'!$M$7:$M$223,D151)</f>
        <v>0</v>
      </c>
      <c r="AA151" s="92"/>
      <c r="AB151" s="92"/>
      <c r="AC151" s="92"/>
      <c r="AD151" s="93">
        <f t="shared" si="39"/>
        <v>0</v>
      </c>
      <c r="AF151" s="111"/>
      <c r="AH151" s="91"/>
      <c r="AI151" s="92"/>
      <c r="AJ151" s="92"/>
      <c r="AK151" s="92"/>
      <c r="AL151" s="92"/>
      <c r="AM151" s="92"/>
      <c r="AN151" s="93">
        <f t="shared" si="40"/>
        <v>0</v>
      </c>
      <c r="AP151" s="117">
        <f t="shared" si="50"/>
        <v>0</v>
      </c>
      <c r="AQ151" s="66">
        <f t="shared" si="51"/>
        <v>0</v>
      </c>
      <c r="AR151" s="67">
        <f t="shared" si="41"/>
        <v>0</v>
      </c>
      <c r="AS151" s="66">
        <f t="shared" si="52"/>
        <v>0</v>
      </c>
      <c r="AT151" s="66">
        <f t="shared" si="53"/>
        <v>0</v>
      </c>
      <c r="AU151" s="67">
        <f t="shared" si="42"/>
        <v>0</v>
      </c>
      <c r="AV151" s="118" t="str">
        <f t="shared" si="54"/>
        <v/>
      </c>
      <c r="AX151" s="30" t="s">
        <v>365</v>
      </c>
    </row>
    <row r="152" spans="1:50" x14ac:dyDescent="0.2">
      <c r="A152" s="35">
        <f t="shared" ref="A152:A215" si="55">A151+1</f>
        <v>135</v>
      </c>
      <c r="B152" s="102" t="str">
        <f>IFERROR(VLOOKUP(G152,'AM19.Param'!$C$64:$D$388,2,FALSE),"")</f>
        <v/>
      </c>
      <c r="C152" s="77"/>
      <c r="D152" s="78"/>
      <c r="E152" s="77"/>
      <c r="F152" s="81"/>
      <c r="G152" s="77"/>
      <c r="H152" s="82"/>
      <c r="I152" s="83" t="str">
        <f t="shared" si="49"/>
        <v/>
      </c>
      <c r="J152" s="80"/>
      <c r="K152" s="80"/>
      <c r="L152" s="77"/>
      <c r="M152" s="77"/>
      <c r="N152" s="77"/>
      <c r="O152" s="77"/>
      <c r="P152" s="274"/>
      <c r="Q152" s="274"/>
      <c r="R152" s="274"/>
      <c r="S152" s="277">
        <f t="shared" si="38"/>
        <v>0</v>
      </c>
      <c r="U152" s="32">
        <f t="shared" ref="U152:U215" si="56">U151+1</f>
        <v>135</v>
      </c>
      <c r="V152" s="85"/>
      <c r="X152" s="91"/>
      <c r="Y152" s="92"/>
      <c r="Z152" s="280">
        <f>SUMIFS('AM19.Capital Instruments'!O$7:O$223,'AM19.Capital Instruments'!$M$7:$M$223,D152)</f>
        <v>0</v>
      </c>
      <c r="AA152" s="92"/>
      <c r="AB152" s="92"/>
      <c r="AC152" s="92"/>
      <c r="AD152" s="93">
        <f t="shared" si="39"/>
        <v>0</v>
      </c>
      <c r="AF152" s="111"/>
      <c r="AH152" s="91"/>
      <c r="AI152" s="92"/>
      <c r="AJ152" s="92"/>
      <c r="AK152" s="92"/>
      <c r="AL152" s="92"/>
      <c r="AM152" s="92"/>
      <c r="AN152" s="93">
        <f t="shared" si="40"/>
        <v>0</v>
      </c>
      <c r="AP152" s="117">
        <f t="shared" si="50"/>
        <v>0</v>
      </c>
      <c r="AQ152" s="66">
        <f t="shared" si="51"/>
        <v>0</v>
      </c>
      <c r="AR152" s="67">
        <f t="shared" si="41"/>
        <v>0</v>
      </c>
      <c r="AS152" s="66">
        <f t="shared" si="52"/>
        <v>0</v>
      </c>
      <c r="AT152" s="66">
        <f t="shared" si="53"/>
        <v>0</v>
      </c>
      <c r="AU152" s="67">
        <f t="shared" si="42"/>
        <v>0</v>
      </c>
      <c r="AV152" s="118" t="str">
        <f t="shared" si="54"/>
        <v/>
      </c>
      <c r="AX152" s="30" t="s">
        <v>365</v>
      </c>
    </row>
    <row r="153" spans="1:50" x14ac:dyDescent="0.2">
      <c r="A153" s="35">
        <f t="shared" si="55"/>
        <v>136</v>
      </c>
      <c r="B153" s="102" t="str">
        <f>IFERROR(VLOOKUP(G153,'AM19.Param'!$C$64:$D$388,2,FALSE),"")</f>
        <v/>
      </c>
      <c r="C153" s="77"/>
      <c r="D153" s="78"/>
      <c r="E153" s="77"/>
      <c r="F153" s="81"/>
      <c r="G153" s="77"/>
      <c r="H153" s="82"/>
      <c r="I153" s="83" t="str">
        <f t="shared" si="49"/>
        <v/>
      </c>
      <c r="J153" s="80"/>
      <c r="K153" s="80"/>
      <c r="L153" s="77"/>
      <c r="M153" s="77"/>
      <c r="N153" s="77"/>
      <c r="O153" s="77"/>
      <c r="P153" s="274"/>
      <c r="Q153" s="274"/>
      <c r="R153" s="274"/>
      <c r="S153" s="277">
        <f t="shared" si="38"/>
        <v>0</v>
      </c>
      <c r="U153" s="32">
        <f t="shared" si="56"/>
        <v>136</v>
      </c>
      <c r="V153" s="85"/>
      <c r="X153" s="91"/>
      <c r="Y153" s="92"/>
      <c r="Z153" s="280">
        <f>SUMIFS('AM19.Capital Instruments'!O$7:O$223,'AM19.Capital Instruments'!$M$7:$M$223,D153)</f>
        <v>0</v>
      </c>
      <c r="AA153" s="92"/>
      <c r="AB153" s="92"/>
      <c r="AC153" s="92"/>
      <c r="AD153" s="93">
        <f t="shared" si="39"/>
        <v>0</v>
      </c>
      <c r="AF153" s="111"/>
      <c r="AH153" s="91"/>
      <c r="AI153" s="92"/>
      <c r="AJ153" s="92"/>
      <c r="AK153" s="92"/>
      <c r="AL153" s="92"/>
      <c r="AM153" s="92"/>
      <c r="AN153" s="93">
        <f t="shared" si="40"/>
        <v>0</v>
      </c>
      <c r="AP153" s="117">
        <f t="shared" si="50"/>
        <v>0</v>
      </c>
      <c r="AQ153" s="66">
        <f t="shared" si="51"/>
        <v>0</v>
      </c>
      <c r="AR153" s="67">
        <f t="shared" si="41"/>
        <v>0</v>
      </c>
      <c r="AS153" s="66">
        <f t="shared" si="52"/>
        <v>0</v>
      </c>
      <c r="AT153" s="66">
        <f t="shared" si="53"/>
        <v>0</v>
      </c>
      <c r="AU153" s="67">
        <f t="shared" si="42"/>
        <v>0</v>
      </c>
      <c r="AV153" s="118" t="str">
        <f t="shared" si="54"/>
        <v/>
      </c>
      <c r="AX153" s="30" t="s">
        <v>365</v>
      </c>
    </row>
    <row r="154" spans="1:50" x14ac:dyDescent="0.2">
      <c r="A154" s="35">
        <f t="shared" si="55"/>
        <v>137</v>
      </c>
      <c r="B154" s="102" t="str">
        <f>IFERROR(VLOOKUP(G154,'AM19.Param'!$C$64:$D$388,2,FALSE),"")</f>
        <v/>
      </c>
      <c r="C154" s="77"/>
      <c r="D154" s="78"/>
      <c r="E154" s="77"/>
      <c r="F154" s="81"/>
      <c r="G154" s="77"/>
      <c r="H154" s="82"/>
      <c r="I154" s="83" t="str">
        <f t="shared" si="49"/>
        <v/>
      </c>
      <c r="J154" s="80"/>
      <c r="K154" s="80"/>
      <c r="L154" s="77"/>
      <c r="M154" s="77"/>
      <c r="N154" s="77"/>
      <c r="O154" s="77"/>
      <c r="P154" s="274"/>
      <c r="Q154" s="274"/>
      <c r="R154" s="274"/>
      <c r="S154" s="277">
        <f t="shared" si="38"/>
        <v>0</v>
      </c>
      <c r="U154" s="32">
        <f t="shared" si="56"/>
        <v>137</v>
      </c>
      <c r="V154" s="85"/>
      <c r="X154" s="91"/>
      <c r="Y154" s="92"/>
      <c r="Z154" s="280">
        <f>SUMIFS('AM19.Capital Instruments'!O$7:O$223,'AM19.Capital Instruments'!$M$7:$M$223,D154)</f>
        <v>0</v>
      </c>
      <c r="AA154" s="92"/>
      <c r="AB154" s="92"/>
      <c r="AC154" s="92"/>
      <c r="AD154" s="93">
        <f t="shared" si="39"/>
        <v>0</v>
      </c>
      <c r="AF154" s="111"/>
      <c r="AH154" s="91"/>
      <c r="AI154" s="92"/>
      <c r="AJ154" s="92"/>
      <c r="AK154" s="92"/>
      <c r="AL154" s="92"/>
      <c r="AM154" s="92"/>
      <c r="AN154" s="93">
        <f t="shared" si="40"/>
        <v>0</v>
      </c>
      <c r="AP154" s="117">
        <f t="shared" si="50"/>
        <v>0</v>
      </c>
      <c r="AQ154" s="66">
        <f t="shared" si="51"/>
        <v>0</v>
      </c>
      <c r="AR154" s="67">
        <f t="shared" si="41"/>
        <v>0</v>
      </c>
      <c r="AS154" s="66">
        <f t="shared" si="52"/>
        <v>0</v>
      </c>
      <c r="AT154" s="66">
        <f t="shared" si="53"/>
        <v>0</v>
      </c>
      <c r="AU154" s="67">
        <f t="shared" si="42"/>
        <v>0</v>
      </c>
      <c r="AV154" s="118" t="str">
        <f t="shared" si="54"/>
        <v/>
      </c>
      <c r="AX154" s="30" t="s">
        <v>365</v>
      </c>
    </row>
    <row r="155" spans="1:50" x14ac:dyDescent="0.2">
      <c r="A155" s="35">
        <f t="shared" si="55"/>
        <v>138</v>
      </c>
      <c r="B155" s="102" t="str">
        <f>IFERROR(VLOOKUP(G155,'AM19.Param'!$C$64:$D$388,2,FALSE),"")</f>
        <v/>
      </c>
      <c r="C155" s="77"/>
      <c r="D155" s="78"/>
      <c r="E155" s="77"/>
      <c r="F155" s="81"/>
      <c r="G155" s="77"/>
      <c r="H155" s="82"/>
      <c r="I155" s="83" t="str">
        <f t="shared" si="49"/>
        <v/>
      </c>
      <c r="J155" s="80"/>
      <c r="K155" s="80"/>
      <c r="L155" s="77"/>
      <c r="M155" s="77"/>
      <c r="N155" s="77"/>
      <c r="O155" s="77"/>
      <c r="P155" s="274"/>
      <c r="Q155" s="274"/>
      <c r="R155" s="274"/>
      <c r="S155" s="277">
        <f t="shared" si="38"/>
        <v>0</v>
      </c>
      <c r="U155" s="32">
        <f t="shared" si="56"/>
        <v>138</v>
      </c>
      <c r="V155" s="85"/>
      <c r="X155" s="91"/>
      <c r="Y155" s="92"/>
      <c r="Z155" s="280">
        <f>SUMIFS('AM19.Capital Instruments'!O$7:O$223,'AM19.Capital Instruments'!$M$7:$M$223,D155)</f>
        <v>0</v>
      </c>
      <c r="AA155" s="92"/>
      <c r="AB155" s="92"/>
      <c r="AC155" s="92"/>
      <c r="AD155" s="93">
        <f t="shared" si="39"/>
        <v>0</v>
      </c>
      <c r="AF155" s="111"/>
      <c r="AH155" s="91"/>
      <c r="AI155" s="92"/>
      <c r="AJ155" s="92"/>
      <c r="AK155" s="92"/>
      <c r="AL155" s="92"/>
      <c r="AM155" s="92"/>
      <c r="AN155" s="93">
        <f t="shared" si="40"/>
        <v>0</v>
      </c>
      <c r="AP155" s="117">
        <f t="shared" si="50"/>
        <v>0</v>
      </c>
      <c r="AQ155" s="66">
        <f t="shared" si="51"/>
        <v>0</v>
      </c>
      <c r="AR155" s="67">
        <f t="shared" si="41"/>
        <v>0</v>
      </c>
      <c r="AS155" s="66">
        <f t="shared" si="52"/>
        <v>0</v>
      </c>
      <c r="AT155" s="66">
        <f t="shared" si="53"/>
        <v>0</v>
      </c>
      <c r="AU155" s="67">
        <f t="shared" si="42"/>
        <v>0</v>
      </c>
      <c r="AV155" s="118" t="str">
        <f t="shared" si="54"/>
        <v/>
      </c>
      <c r="AX155" s="30" t="s">
        <v>365</v>
      </c>
    </row>
    <row r="156" spans="1:50" x14ac:dyDescent="0.2">
      <c r="A156" s="35">
        <f t="shared" si="55"/>
        <v>139</v>
      </c>
      <c r="B156" s="102" t="str">
        <f>IFERROR(VLOOKUP(G156,'AM19.Param'!$C$64:$D$388,2,FALSE),"")</f>
        <v/>
      </c>
      <c r="C156" s="77"/>
      <c r="D156" s="78"/>
      <c r="E156" s="77"/>
      <c r="F156" s="81"/>
      <c r="G156" s="77"/>
      <c r="H156" s="82"/>
      <c r="I156" s="83" t="str">
        <f t="shared" si="49"/>
        <v/>
      </c>
      <c r="J156" s="80"/>
      <c r="K156" s="80"/>
      <c r="L156" s="77"/>
      <c r="M156" s="77"/>
      <c r="N156" s="77"/>
      <c r="O156" s="77"/>
      <c r="P156" s="274"/>
      <c r="Q156" s="274"/>
      <c r="R156" s="274"/>
      <c r="S156" s="277">
        <f t="shared" si="38"/>
        <v>0</v>
      </c>
      <c r="U156" s="32">
        <f t="shared" si="56"/>
        <v>139</v>
      </c>
      <c r="V156" s="85"/>
      <c r="X156" s="91"/>
      <c r="Y156" s="92"/>
      <c r="Z156" s="280">
        <f>SUMIFS('AM19.Capital Instruments'!O$7:O$223,'AM19.Capital Instruments'!$M$7:$M$223,D156)</f>
        <v>0</v>
      </c>
      <c r="AA156" s="92"/>
      <c r="AB156" s="92"/>
      <c r="AC156" s="92"/>
      <c r="AD156" s="93">
        <f t="shared" si="39"/>
        <v>0</v>
      </c>
      <c r="AF156" s="111"/>
      <c r="AH156" s="91"/>
      <c r="AI156" s="92"/>
      <c r="AJ156" s="92"/>
      <c r="AK156" s="92"/>
      <c r="AL156" s="92"/>
      <c r="AM156" s="92"/>
      <c r="AN156" s="93">
        <f t="shared" si="40"/>
        <v>0</v>
      </c>
      <c r="AP156" s="117">
        <f t="shared" si="50"/>
        <v>0</v>
      </c>
      <c r="AQ156" s="66">
        <f t="shared" si="51"/>
        <v>0</v>
      </c>
      <c r="AR156" s="67">
        <f t="shared" si="41"/>
        <v>0</v>
      </c>
      <c r="AS156" s="66">
        <f t="shared" si="52"/>
        <v>0</v>
      </c>
      <c r="AT156" s="66">
        <f t="shared" si="53"/>
        <v>0</v>
      </c>
      <c r="AU156" s="67">
        <f t="shared" si="42"/>
        <v>0</v>
      </c>
      <c r="AV156" s="118" t="str">
        <f t="shared" si="54"/>
        <v/>
      </c>
      <c r="AX156" s="30" t="s">
        <v>365</v>
      </c>
    </row>
    <row r="157" spans="1:50" x14ac:dyDescent="0.2">
      <c r="A157" s="35">
        <f t="shared" si="55"/>
        <v>140</v>
      </c>
      <c r="B157" s="102" t="str">
        <f>IFERROR(VLOOKUP(G157,'AM19.Param'!$C$64:$D$388,2,FALSE),"")</f>
        <v/>
      </c>
      <c r="C157" s="77"/>
      <c r="D157" s="78"/>
      <c r="E157" s="77"/>
      <c r="F157" s="81"/>
      <c r="G157" s="77"/>
      <c r="H157" s="82"/>
      <c r="I157" s="83" t="str">
        <f t="shared" si="49"/>
        <v/>
      </c>
      <c r="J157" s="80"/>
      <c r="K157" s="80"/>
      <c r="L157" s="77"/>
      <c r="M157" s="77"/>
      <c r="N157" s="77"/>
      <c r="O157" s="77"/>
      <c r="P157" s="274"/>
      <c r="Q157" s="274"/>
      <c r="R157" s="274"/>
      <c r="S157" s="277">
        <f t="shared" si="38"/>
        <v>0</v>
      </c>
      <c r="U157" s="32">
        <f t="shared" si="56"/>
        <v>140</v>
      </c>
      <c r="V157" s="85"/>
      <c r="X157" s="91"/>
      <c r="Y157" s="92"/>
      <c r="Z157" s="280">
        <f>SUMIFS('AM19.Capital Instruments'!O$7:O$223,'AM19.Capital Instruments'!$M$7:$M$223,D157)</f>
        <v>0</v>
      </c>
      <c r="AA157" s="92"/>
      <c r="AB157" s="92"/>
      <c r="AC157" s="92"/>
      <c r="AD157" s="93">
        <f t="shared" si="39"/>
        <v>0</v>
      </c>
      <c r="AF157" s="111"/>
      <c r="AH157" s="91"/>
      <c r="AI157" s="92"/>
      <c r="AJ157" s="92"/>
      <c r="AK157" s="92"/>
      <c r="AL157" s="92"/>
      <c r="AM157" s="92"/>
      <c r="AN157" s="93">
        <f t="shared" si="40"/>
        <v>0</v>
      </c>
      <c r="AP157" s="117">
        <f t="shared" si="50"/>
        <v>0</v>
      </c>
      <c r="AQ157" s="66">
        <f t="shared" si="51"/>
        <v>0</v>
      </c>
      <c r="AR157" s="67">
        <f t="shared" si="41"/>
        <v>0</v>
      </c>
      <c r="AS157" s="66">
        <f t="shared" si="52"/>
        <v>0</v>
      </c>
      <c r="AT157" s="66">
        <f t="shared" si="53"/>
        <v>0</v>
      </c>
      <c r="AU157" s="67">
        <f t="shared" si="42"/>
        <v>0</v>
      </c>
      <c r="AV157" s="118" t="str">
        <f t="shared" si="54"/>
        <v/>
      </c>
      <c r="AX157" s="30" t="s">
        <v>365</v>
      </c>
    </row>
    <row r="158" spans="1:50" x14ac:dyDescent="0.2">
      <c r="A158" s="35">
        <f t="shared" si="55"/>
        <v>141</v>
      </c>
      <c r="B158" s="102" t="str">
        <f>IFERROR(VLOOKUP(G158,'AM19.Param'!$C$64:$D$388,2,FALSE),"")</f>
        <v/>
      </c>
      <c r="C158" s="77"/>
      <c r="D158" s="78"/>
      <c r="E158" s="77"/>
      <c r="F158" s="81"/>
      <c r="G158" s="77"/>
      <c r="H158" s="82"/>
      <c r="I158" s="83" t="str">
        <f t="shared" si="49"/>
        <v/>
      </c>
      <c r="J158" s="80"/>
      <c r="K158" s="80"/>
      <c r="L158" s="77"/>
      <c r="M158" s="77"/>
      <c r="N158" s="77"/>
      <c r="O158" s="77"/>
      <c r="P158" s="274"/>
      <c r="Q158" s="274"/>
      <c r="R158" s="274"/>
      <c r="S158" s="277">
        <f t="shared" si="38"/>
        <v>0</v>
      </c>
      <c r="U158" s="32">
        <f t="shared" si="56"/>
        <v>141</v>
      </c>
      <c r="V158" s="85"/>
      <c r="X158" s="91"/>
      <c r="Y158" s="92"/>
      <c r="Z158" s="280">
        <f>SUMIFS('AM19.Capital Instruments'!O$7:O$223,'AM19.Capital Instruments'!$M$7:$M$223,D158)</f>
        <v>0</v>
      </c>
      <c r="AA158" s="92"/>
      <c r="AB158" s="92"/>
      <c r="AC158" s="92"/>
      <c r="AD158" s="93">
        <f t="shared" si="39"/>
        <v>0</v>
      </c>
      <c r="AF158" s="111"/>
      <c r="AH158" s="91"/>
      <c r="AI158" s="92"/>
      <c r="AJ158" s="92"/>
      <c r="AK158" s="92"/>
      <c r="AL158" s="92"/>
      <c r="AM158" s="92"/>
      <c r="AN158" s="93">
        <f t="shared" si="40"/>
        <v>0</v>
      </c>
      <c r="AP158" s="117">
        <f t="shared" si="50"/>
        <v>0</v>
      </c>
      <c r="AQ158" s="66">
        <f t="shared" si="51"/>
        <v>0</v>
      </c>
      <c r="AR158" s="67">
        <f t="shared" si="41"/>
        <v>0</v>
      </c>
      <c r="AS158" s="66">
        <f t="shared" si="52"/>
        <v>0</v>
      </c>
      <c r="AT158" s="66">
        <f t="shared" si="53"/>
        <v>0</v>
      </c>
      <c r="AU158" s="67">
        <f t="shared" si="42"/>
        <v>0</v>
      </c>
      <c r="AV158" s="118" t="str">
        <f t="shared" si="54"/>
        <v/>
      </c>
      <c r="AX158" s="30" t="s">
        <v>365</v>
      </c>
    </row>
    <row r="159" spans="1:50" x14ac:dyDescent="0.2">
      <c r="A159" s="35">
        <f t="shared" si="55"/>
        <v>142</v>
      </c>
      <c r="B159" s="102" t="str">
        <f>IFERROR(VLOOKUP(G159,'AM19.Param'!$C$64:$D$388,2,FALSE),"")</f>
        <v/>
      </c>
      <c r="C159" s="77"/>
      <c r="D159" s="78"/>
      <c r="E159" s="77"/>
      <c r="F159" s="81"/>
      <c r="G159" s="77"/>
      <c r="H159" s="82"/>
      <c r="I159" s="83" t="str">
        <f t="shared" si="49"/>
        <v/>
      </c>
      <c r="J159" s="80"/>
      <c r="K159" s="80"/>
      <c r="L159" s="77"/>
      <c r="M159" s="77"/>
      <c r="N159" s="77"/>
      <c r="O159" s="77"/>
      <c r="P159" s="274"/>
      <c r="Q159" s="274"/>
      <c r="R159" s="274"/>
      <c r="S159" s="277">
        <f t="shared" si="38"/>
        <v>0</v>
      </c>
      <c r="U159" s="32">
        <f t="shared" si="56"/>
        <v>142</v>
      </c>
      <c r="V159" s="85"/>
      <c r="X159" s="91"/>
      <c r="Y159" s="92"/>
      <c r="Z159" s="280">
        <f>SUMIFS('AM19.Capital Instruments'!O$7:O$223,'AM19.Capital Instruments'!$M$7:$M$223,D159)</f>
        <v>0</v>
      </c>
      <c r="AA159" s="92"/>
      <c r="AB159" s="92"/>
      <c r="AC159" s="92"/>
      <c r="AD159" s="93">
        <f t="shared" si="39"/>
        <v>0</v>
      </c>
      <c r="AF159" s="111"/>
      <c r="AH159" s="91"/>
      <c r="AI159" s="92"/>
      <c r="AJ159" s="92"/>
      <c r="AK159" s="92"/>
      <c r="AL159" s="92"/>
      <c r="AM159" s="92"/>
      <c r="AN159" s="93">
        <f t="shared" si="40"/>
        <v>0</v>
      </c>
      <c r="AP159" s="117">
        <f t="shared" si="50"/>
        <v>0</v>
      </c>
      <c r="AQ159" s="66">
        <f t="shared" si="51"/>
        <v>0</v>
      </c>
      <c r="AR159" s="67">
        <f t="shared" si="41"/>
        <v>0</v>
      </c>
      <c r="AS159" s="66">
        <f t="shared" si="52"/>
        <v>0</v>
      </c>
      <c r="AT159" s="66">
        <f t="shared" si="53"/>
        <v>0</v>
      </c>
      <c r="AU159" s="67">
        <f t="shared" si="42"/>
        <v>0</v>
      </c>
      <c r="AV159" s="118" t="str">
        <f t="shared" si="54"/>
        <v/>
      </c>
      <c r="AX159" s="30" t="s">
        <v>365</v>
      </c>
    </row>
    <row r="160" spans="1:50" x14ac:dyDescent="0.2">
      <c r="A160" s="35">
        <f t="shared" si="55"/>
        <v>143</v>
      </c>
      <c r="B160" s="102" t="str">
        <f>IFERROR(VLOOKUP(G160,'AM19.Param'!$C$64:$D$388,2,FALSE),"")</f>
        <v/>
      </c>
      <c r="C160" s="77"/>
      <c r="D160" s="78"/>
      <c r="E160" s="77"/>
      <c r="F160" s="81"/>
      <c r="G160" s="77"/>
      <c r="H160" s="82"/>
      <c r="I160" s="83" t="str">
        <f t="shared" si="49"/>
        <v/>
      </c>
      <c r="J160" s="80"/>
      <c r="K160" s="80"/>
      <c r="L160" s="77"/>
      <c r="M160" s="77"/>
      <c r="N160" s="77"/>
      <c r="O160" s="77"/>
      <c r="P160" s="274"/>
      <c r="Q160" s="274"/>
      <c r="R160" s="274"/>
      <c r="S160" s="277">
        <f t="shared" si="38"/>
        <v>0</v>
      </c>
      <c r="U160" s="32">
        <f t="shared" si="56"/>
        <v>143</v>
      </c>
      <c r="V160" s="85"/>
      <c r="X160" s="91"/>
      <c r="Y160" s="92"/>
      <c r="Z160" s="280">
        <f>SUMIFS('AM19.Capital Instruments'!O$7:O$223,'AM19.Capital Instruments'!$M$7:$M$223,D160)</f>
        <v>0</v>
      </c>
      <c r="AA160" s="92"/>
      <c r="AB160" s="92"/>
      <c r="AC160" s="92"/>
      <c r="AD160" s="93">
        <f t="shared" si="39"/>
        <v>0</v>
      </c>
      <c r="AF160" s="111"/>
      <c r="AH160" s="91"/>
      <c r="AI160" s="92"/>
      <c r="AJ160" s="92"/>
      <c r="AK160" s="92"/>
      <c r="AL160" s="92"/>
      <c r="AM160" s="92"/>
      <c r="AN160" s="93">
        <f t="shared" si="40"/>
        <v>0</v>
      </c>
      <c r="AP160" s="117">
        <f t="shared" si="50"/>
        <v>0</v>
      </c>
      <c r="AQ160" s="66">
        <f t="shared" si="51"/>
        <v>0</v>
      </c>
      <c r="AR160" s="67">
        <f t="shared" si="41"/>
        <v>0</v>
      </c>
      <c r="AS160" s="66">
        <f t="shared" si="52"/>
        <v>0</v>
      </c>
      <c r="AT160" s="66">
        <f t="shared" si="53"/>
        <v>0</v>
      </c>
      <c r="AU160" s="67">
        <f t="shared" si="42"/>
        <v>0</v>
      </c>
      <c r="AV160" s="118" t="str">
        <f t="shared" si="54"/>
        <v/>
      </c>
      <c r="AX160" s="30" t="s">
        <v>365</v>
      </c>
    </row>
    <row r="161" spans="1:50" x14ac:dyDescent="0.2">
      <c r="A161" s="35">
        <f t="shared" si="55"/>
        <v>144</v>
      </c>
      <c r="B161" s="102" t="str">
        <f>IFERROR(VLOOKUP(G161,'AM19.Param'!$C$64:$D$388,2,FALSE),"")</f>
        <v/>
      </c>
      <c r="C161" s="77"/>
      <c r="D161" s="78"/>
      <c r="E161" s="77"/>
      <c r="F161" s="81"/>
      <c r="G161" s="77"/>
      <c r="H161" s="82"/>
      <c r="I161" s="83" t="str">
        <f t="shared" si="49"/>
        <v/>
      </c>
      <c r="J161" s="80"/>
      <c r="K161" s="80"/>
      <c r="L161" s="77"/>
      <c r="M161" s="77"/>
      <c r="N161" s="77"/>
      <c r="O161" s="77"/>
      <c r="P161" s="274"/>
      <c r="Q161" s="274"/>
      <c r="R161" s="274"/>
      <c r="S161" s="277">
        <f t="shared" ref="S161:S217" si="57">Q161-R161</f>
        <v>0</v>
      </c>
      <c r="U161" s="32">
        <f t="shared" si="56"/>
        <v>144</v>
      </c>
      <c r="V161" s="85"/>
      <c r="X161" s="91"/>
      <c r="Y161" s="92"/>
      <c r="Z161" s="280">
        <f>SUMIFS('AM19.Capital Instruments'!O$7:O$223,'AM19.Capital Instruments'!$M$7:$M$223,D161)</f>
        <v>0</v>
      </c>
      <c r="AA161" s="92"/>
      <c r="AB161" s="92"/>
      <c r="AC161" s="92"/>
      <c r="AD161" s="93">
        <f t="shared" ref="AD161:AD217" si="58">X161-SUM(Y161:AC161)</f>
        <v>0</v>
      </c>
      <c r="AF161" s="111"/>
      <c r="AH161" s="91"/>
      <c r="AI161" s="92"/>
      <c r="AJ161" s="92"/>
      <c r="AK161" s="92"/>
      <c r="AL161" s="92"/>
      <c r="AM161" s="92"/>
      <c r="AN161" s="93">
        <f t="shared" ref="AN161:AN217" si="59">AH161-SUM(AI161:AM161)</f>
        <v>0</v>
      </c>
      <c r="AP161" s="117">
        <f t="shared" si="50"/>
        <v>0</v>
      </c>
      <c r="AQ161" s="66">
        <f t="shared" si="51"/>
        <v>0</v>
      </c>
      <c r="AR161" s="67">
        <f t="shared" ref="AR161:AR217" si="60">AP161-AQ161</f>
        <v>0</v>
      </c>
      <c r="AS161" s="66">
        <f t="shared" si="52"/>
        <v>0</v>
      </c>
      <c r="AT161" s="66">
        <f t="shared" si="53"/>
        <v>0</v>
      </c>
      <c r="AU161" s="67">
        <f t="shared" ref="AU161:AU217" si="61">AS161-AT161</f>
        <v>0</v>
      </c>
      <c r="AV161" s="118" t="str">
        <f t="shared" si="54"/>
        <v/>
      </c>
      <c r="AX161" s="30" t="s">
        <v>365</v>
      </c>
    </row>
    <row r="162" spans="1:50" x14ac:dyDescent="0.2">
      <c r="A162" s="35">
        <f t="shared" si="55"/>
        <v>145</v>
      </c>
      <c r="B162" s="102" t="str">
        <f>IFERROR(VLOOKUP(G162,'AM19.Param'!$C$64:$D$388,2,FALSE),"")</f>
        <v/>
      </c>
      <c r="C162" s="77"/>
      <c r="D162" s="78"/>
      <c r="E162" s="77"/>
      <c r="F162" s="81"/>
      <c r="G162" s="77"/>
      <c r="H162" s="82"/>
      <c r="I162" s="83" t="str">
        <f t="shared" si="49"/>
        <v/>
      </c>
      <c r="J162" s="80"/>
      <c r="K162" s="80"/>
      <c r="L162" s="77"/>
      <c r="M162" s="77"/>
      <c r="N162" s="77"/>
      <c r="O162" s="77"/>
      <c r="P162" s="274"/>
      <c r="Q162" s="274"/>
      <c r="R162" s="274"/>
      <c r="S162" s="277">
        <f t="shared" si="57"/>
        <v>0</v>
      </c>
      <c r="U162" s="32">
        <f t="shared" si="56"/>
        <v>145</v>
      </c>
      <c r="V162" s="85"/>
      <c r="X162" s="91"/>
      <c r="Y162" s="92"/>
      <c r="Z162" s="280">
        <f>SUMIFS('AM19.Capital Instruments'!O$7:O$223,'AM19.Capital Instruments'!$M$7:$M$223,D162)</f>
        <v>0</v>
      </c>
      <c r="AA162" s="92"/>
      <c r="AB162" s="92"/>
      <c r="AC162" s="92"/>
      <c r="AD162" s="93">
        <f t="shared" si="58"/>
        <v>0</v>
      </c>
      <c r="AF162" s="111"/>
      <c r="AH162" s="91"/>
      <c r="AI162" s="92"/>
      <c r="AJ162" s="92"/>
      <c r="AK162" s="92"/>
      <c r="AL162" s="92"/>
      <c r="AM162" s="92"/>
      <c r="AN162" s="93">
        <f t="shared" si="59"/>
        <v>0</v>
      </c>
      <c r="AP162" s="117">
        <f t="shared" si="50"/>
        <v>0</v>
      </c>
      <c r="AQ162" s="66">
        <f t="shared" si="51"/>
        <v>0</v>
      </c>
      <c r="AR162" s="67">
        <f t="shared" si="60"/>
        <v>0</v>
      </c>
      <c r="AS162" s="66">
        <f t="shared" si="52"/>
        <v>0</v>
      </c>
      <c r="AT162" s="66">
        <f t="shared" si="53"/>
        <v>0</v>
      </c>
      <c r="AU162" s="67">
        <f t="shared" si="61"/>
        <v>0</v>
      </c>
      <c r="AV162" s="118" t="str">
        <f t="shared" si="54"/>
        <v/>
      </c>
      <c r="AX162" s="30" t="s">
        <v>365</v>
      </c>
    </row>
    <row r="163" spans="1:50" x14ac:dyDescent="0.2">
      <c r="A163" s="35">
        <f t="shared" si="55"/>
        <v>146</v>
      </c>
      <c r="B163" s="102" t="str">
        <f>IFERROR(VLOOKUP(G163,'AM19.Param'!$C$64:$D$388,2,FALSE),"")</f>
        <v/>
      </c>
      <c r="C163" s="77"/>
      <c r="D163" s="78"/>
      <c r="E163" s="77"/>
      <c r="F163" s="81"/>
      <c r="G163" s="77"/>
      <c r="H163" s="82"/>
      <c r="I163" s="83" t="str">
        <f t="shared" si="49"/>
        <v/>
      </c>
      <c r="J163" s="80"/>
      <c r="K163" s="80"/>
      <c r="L163" s="77"/>
      <c r="M163" s="77"/>
      <c r="N163" s="77"/>
      <c r="O163" s="77"/>
      <c r="P163" s="274"/>
      <c r="Q163" s="274"/>
      <c r="R163" s="274"/>
      <c r="S163" s="277">
        <f t="shared" si="57"/>
        <v>0</v>
      </c>
      <c r="U163" s="32">
        <f t="shared" si="56"/>
        <v>146</v>
      </c>
      <c r="V163" s="85"/>
      <c r="X163" s="91"/>
      <c r="Y163" s="92"/>
      <c r="Z163" s="280">
        <f>SUMIFS('AM19.Capital Instruments'!O$7:O$223,'AM19.Capital Instruments'!$M$7:$M$223,D163)</f>
        <v>0</v>
      </c>
      <c r="AA163" s="92"/>
      <c r="AB163" s="92"/>
      <c r="AC163" s="92"/>
      <c r="AD163" s="93">
        <f t="shared" si="58"/>
        <v>0</v>
      </c>
      <c r="AF163" s="111"/>
      <c r="AH163" s="91"/>
      <c r="AI163" s="92"/>
      <c r="AJ163" s="92"/>
      <c r="AK163" s="92"/>
      <c r="AL163" s="92"/>
      <c r="AM163" s="92"/>
      <c r="AN163" s="93">
        <f t="shared" si="59"/>
        <v>0</v>
      </c>
      <c r="AP163" s="117">
        <f t="shared" si="50"/>
        <v>0</v>
      </c>
      <c r="AQ163" s="66">
        <f t="shared" si="51"/>
        <v>0</v>
      </c>
      <c r="AR163" s="67">
        <f t="shared" si="60"/>
        <v>0</v>
      </c>
      <c r="AS163" s="66">
        <f t="shared" si="52"/>
        <v>0</v>
      </c>
      <c r="AT163" s="66">
        <f t="shared" si="53"/>
        <v>0</v>
      </c>
      <c r="AU163" s="67">
        <f t="shared" si="61"/>
        <v>0</v>
      </c>
      <c r="AV163" s="118" t="str">
        <f t="shared" si="54"/>
        <v/>
      </c>
      <c r="AX163" s="30" t="s">
        <v>365</v>
      </c>
    </row>
    <row r="164" spans="1:50" x14ac:dyDescent="0.2">
      <c r="A164" s="35">
        <f t="shared" si="55"/>
        <v>147</v>
      </c>
      <c r="B164" s="102" t="str">
        <f>IFERROR(VLOOKUP(G164,'AM19.Param'!$C$64:$D$388,2,FALSE),"")</f>
        <v/>
      </c>
      <c r="C164" s="77"/>
      <c r="D164" s="78"/>
      <c r="E164" s="77"/>
      <c r="F164" s="81"/>
      <c r="G164" s="77"/>
      <c r="H164" s="82"/>
      <c r="I164" s="83" t="str">
        <f t="shared" si="49"/>
        <v/>
      </c>
      <c r="J164" s="80"/>
      <c r="K164" s="80"/>
      <c r="L164" s="77"/>
      <c r="M164" s="77"/>
      <c r="N164" s="77"/>
      <c r="O164" s="77"/>
      <c r="P164" s="274"/>
      <c r="Q164" s="274"/>
      <c r="R164" s="274"/>
      <c r="S164" s="277">
        <f t="shared" si="57"/>
        <v>0</v>
      </c>
      <c r="U164" s="32">
        <f t="shared" si="56"/>
        <v>147</v>
      </c>
      <c r="V164" s="85"/>
      <c r="X164" s="91"/>
      <c r="Y164" s="92"/>
      <c r="Z164" s="280">
        <f>SUMIFS('AM19.Capital Instruments'!O$7:O$223,'AM19.Capital Instruments'!$M$7:$M$223,D164)</f>
        <v>0</v>
      </c>
      <c r="AA164" s="92"/>
      <c r="AB164" s="92"/>
      <c r="AC164" s="92"/>
      <c r="AD164" s="93">
        <f t="shared" si="58"/>
        <v>0</v>
      </c>
      <c r="AF164" s="111"/>
      <c r="AH164" s="91"/>
      <c r="AI164" s="92"/>
      <c r="AJ164" s="92"/>
      <c r="AK164" s="92"/>
      <c r="AL164" s="92"/>
      <c r="AM164" s="92"/>
      <c r="AN164" s="93">
        <f t="shared" si="59"/>
        <v>0</v>
      </c>
      <c r="AP164" s="117">
        <f t="shared" si="50"/>
        <v>0</v>
      </c>
      <c r="AQ164" s="66">
        <f t="shared" si="51"/>
        <v>0</v>
      </c>
      <c r="AR164" s="67">
        <f t="shared" si="60"/>
        <v>0</v>
      </c>
      <c r="AS164" s="66">
        <f t="shared" si="52"/>
        <v>0</v>
      </c>
      <c r="AT164" s="66">
        <f t="shared" si="53"/>
        <v>0</v>
      </c>
      <c r="AU164" s="67">
        <f t="shared" si="61"/>
        <v>0</v>
      </c>
      <c r="AV164" s="118" t="str">
        <f t="shared" si="54"/>
        <v/>
      </c>
      <c r="AX164" s="30" t="s">
        <v>365</v>
      </c>
    </row>
    <row r="165" spans="1:50" x14ac:dyDescent="0.2">
      <c r="A165" s="35">
        <f t="shared" si="55"/>
        <v>148</v>
      </c>
      <c r="B165" s="102" t="str">
        <f>IFERROR(VLOOKUP(G165,'AM19.Param'!$C$64:$D$388,2,FALSE),"")</f>
        <v/>
      </c>
      <c r="C165" s="77"/>
      <c r="D165" s="78"/>
      <c r="E165" s="77"/>
      <c r="F165" s="81"/>
      <c r="G165" s="77"/>
      <c r="H165" s="82"/>
      <c r="I165" s="83" t="str">
        <f t="shared" si="49"/>
        <v/>
      </c>
      <c r="J165" s="80"/>
      <c r="K165" s="80"/>
      <c r="L165" s="77"/>
      <c r="M165" s="77"/>
      <c r="N165" s="77"/>
      <c r="O165" s="77"/>
      <c r="P165" s="274"/>
      <c r="Q165" s="274"/>
      <c r="R165" s="274"/>
      <c r="S165" s="277">
        <f t="shared" si="57"/>
        <v>0</v>
      </c>
      <c r="U165" s="32">
        <f t="shared" si="56"/>
        <v>148</v>
      </c>
      <c r="V165" s="85"/>
      <c r="X165" s="91"/>
      <c r="Y165" s="92"/>
      <c r="Z165" s="280">
        <f>SUMIFS('AM19.Capital Instruments'!O$7:O$223,'AM19.Capital Instruments'!$M$7:$M$223,D165)</f>
        <v>0</v>
      </c>
      <c r="AA165" s="92"/>
      <c r="AB165" s="92"/>
      <c r="AC165" s="92"/>
      <c r="AD165" s="93">
        <f t="shared" si="58"/>
        <v>0</v>
      </c>
      <c r="AF165" s="111"/>
      <c r="AH165" s="91"/>
      <c r="AI165" s="92"/>
      <c r="AJ165" s="92"/>
      <c r="AK165" s="92"/>
      <c r="AL165" s="92"/>
      <c r="AM165" s="92"/>
      <c r="AN165" s="93">
        <f t="shared" si="59"/>
        <v>0</v>
      </c>
      <c r="AP165" s="117">
        <f t="shared" si="50"/>
        <v>0</v>
      </c>
      <c r="AQ165" s="66">
        <f t="shared" si="51"/>
        <v>0</v>
      </c>
      <c r="AR165" s="67">
        <f t="shared" si="60"/>
        <v>0</v>
      </c>
      <c r="AS165" s="66">
        <f t="shared" si="52"/>
        <v>0</v>
      </c>
      <c r="AT165" s="66">
        <f t="shared" si="53"/>
        <v>0</v>
      </c>
      <c r="AU165" s="67">
        <f t="shared" si="61"/>
        <v>0</v>
      </c>
      <c r="AV165" s="118" t="str">
        <f t="shared" si="54"/>
        <v/>
      </c>
      <c r="AX165" s="30" t="s">
        <v>365</v>
      </c>
    </row>
    <row r="166" spans="1:50" x14ac:dyDescent="0.2">
      <c r="A166" s="35">
        <f t="shared" si="55"/>
        <v>149</v>
      </c>
      <c r="B166" s="102" t="str">
        <f>IFERROR(VLOOKUP(G166,'AM19.Param'!$C$64:$D$388,2,FALSE),"")</f>
        <v/>
      </c>
      <c r="C166" s="77"/>
      <c r="D166" s="78"/>
      <c r="E166" s="77"/>
      <c r="F166" s="81"/>
      <c r="G166" s="77"/>
      <c r="H166" s="82"/>
      <c r="I166" s="83" t="str">
        <f t="shared" si="49"/>
        <v/>
      </c>
      <c r="J166" s="80"/>
      <c r="K166" s="80"/>
      <c r="L166" s="77"/>
      <c r="M166" s="77"/>
      <c r="N166" s="77"/>
      <c r="O166" s="77"/>
      <c r="P166" s="274"/>
      <c r="Q166" s="274"/>
      <c r="R166" s="274"/>
      <c r="S166" s="277">
        <f t="shared" si="57"/>
        <v>0</v>
      </c>
      <c r="U166" s="32">
        <f t="shared" si="56"/>
        <v>149</v>
      </c>
      <c r="V166" s="85"/>
      <c r="X166" s="91"/>
      <c r="Y166" s="92"/>
      <c r="Z166" s="280">
        <f>SUMIFS('AM19.Capital Instruments'!O$7:O$223,'AM19.Capital Instruments'!$M$7:$M$223,D166)</f>
        <v>0</v>
      </c>
      <c r="AA166" s="92"/>
      <c r="AB166" s="92"/>
      <c r="AC166" s="92"/>
      <c r="AD166" s="93">
        <f t="shared" si="58"/>
        <v>0</v>
      </c>
      <c r="AF166" s="111"/>
      <c r="AH166" s="91"/>
      <c r="AI166" s="92"/>
      <c r="AJ166" s="92"/>
      <c r="AK166" s="92"/>
      <c r="AL166" s="92"/>
      <c r="AM166" s="92"/>
      <c r="AN166" s="93">
        <f t="shared" si="59"/>
        <v>0</v>
      </c>
      <c r="AP166" s="117">
        <f t="shared" si="50"/>
        <v>0</v>
      </c>
      <c r="AQ166" s="66">
        <f t="shared" si="51"/>
        <v>0</v>
      </c>
      <c r="AR166" s="67">
        <f t="shared" si="60"/>
        <v>0</v>
      </c>
      <c r="AS166" s="66">
        <f t="shared" si="52"/>
        <v>0</v>
      </c>
      <c r="AT166" s="66">
        <f t="shared" si="53"/>
        <v>0</v>
      </c>
      <c r="AU166" s="67">
        <f t="shared" si="61"/>
        <v>0</v>
      </c>
      <c r="AV166" s="118" t="str">
        <f t="shared" si="54"/>
        <v/>
      </c>
      <c r="AX166" s="30" t="s">
        <v>365</v>
      </c>
    </row>
    <row r="167" spans="1:50" x14ac:dyDescent="0.2">
      <c r="A167" s="35">
        <f t="shared" si="55"/>
        <v>150</v>
      </c>
      <c r="B167" s="102" t="str">
        <f>IFERROR(VLOOKUP(G167,'AM19.Param'!$C$64:$D$388,2,FALSE),"")</f>
        <v/>
      </c>
      <c r="C167" s="77"/>
      <c r="D167" s="78"/>
      <c r="E167" s="77"/>
      <c r="F167" s="81"/>
      <c r="G167" s="77"/>
      <c r="H167" s="82"/>
      <c r="I167" s="83" t="str">
        <f t="shared" si="49"/>
        <v/>
      </c>
      <c r="J167" s="80"/>
      <c r="K167" s="80"/>
      <c r="L167" s="77"/>
      <c r="M167" s="77"/>
      <c r="N167" s="77"/>
      <c r="O167" s="77"/>
      <c r="P167" s="274"/>
      <c r="Q167" s="274"/>
      <c r="R167" s="274"/>
      <c r="S167" s="277">
        <f t="shared" si="57"/>
        <v>0</v>
      </c>
      <c r="U167" s="32">
        <f t="shared" si="56"/>
        <v>150</v>
      </c>
      <c r="V167" s="85"/>
      <c r="X167" s="91"/>
      <c r="Y167" s="92"/>
      <c r="Z167" s="280">
        <f>SUMIFS('AM19.Capital Instruments'!O$7:O$223,'AM19.Capital Instruments'!$M$7:$M$223,D167)</f>
        <v>0</v>
      </c>
      <c r="AA167" s="92"/>
      <c r="AB167" s="92"/>
      <c r="AC167" s="92"/>
      <c r="AD167" s="93">
        <f t="shared" si="58"/>
        <v>0</v>
      </c>
      <c r="AF167" s="111"/>
      <c r="AH167" s="91"/>
      <c r="AI167" s="92"/>
      <c r="AJ167" s="92"/>
      <c r="AK167" s="92"/>
      <c r="AL167" s="92"/>
      <c r="AM167" s="92"/>
      <c r="AN167" s="93">
        <f t="shared" si="59"/>
        <v>0</v>
      </c>
      <c r="AP167" s="117">
        <f t="shared" si="50"/>
        <v>0</v>
      </c>
      <c r="AQ167" s="66">
        <f t="shared" si="51"/>
        <v>0</v>
      </c>
      <c r="AR167" s="67">
        <f t="shared" si="60"/>
        <v>0</v>
      </c>
      <c r="AS167" s="66">
        <f t="shared" si="52"/>
        <v>0</v>
      </c>
      <c r="AT167" s="66">
        <f t="shared" si="53"/>
        <v>0</v>
      </c>
      <c r="AU167" s="67">
        <f t="shared" si="61"/>
        <v>0</v>
      </c>
      <c r="AV167" s="118" t="str">
        <f t="shared" si="54"/>
        <v/>
      </c>
      <c r="AX167" s="30" t="s">
        <v>365</v>
      </c>
    </row>
    <row r="168" spans="1:50" x14ac:dyDescent="0.2">
      <c r="A168" s="35">
        <f t="shared" si="55"/>
        <v>151</v>
      </c>
      <c r="B168" s="102" t="str">
        <f>IFERROR(VLOOKUP(G168,'AM19.Param'!$C$64:$D$388,2,FALSE),"")</f>
        <v/>
      </c>
      <c r="C168" s="77"/>
      <c r="D168" s="78"/>
      <c r="E168" s="77"/>
      <c r="F168" s="81"/>
      <c r="G168" s="77"/>
      <c r="H168" s="82"/>
      <c r="I168" s="83" t="str">
        <f t="shared" si="49"/>
        <v/>
      </c>
      <c r="J168" s="80"/>
      <c r="K168" s="80"/>
      <c r="L168" s="77"/>
      <c r="M168" s="77"/>
      <c r="N168" s="77"/>
      <c r="O168" s="77"/>
      <c r="P168" s="274"/>
      <c r="Q168" s="274"/>
      <c r="R168" s="274"/>
      <c r="S168" s="277">
        <f t="shared" si="57"/>
        <v>0</v>
      </c>
      <c r="U168" s="32">
        <f t="shared" si="56"/>
        <v>151</v>
      </c>
      <c r="V168" s="85"/>
      <c r="X168" s="91"/>
      <c r="Y168" s="92"/>
      <c r="Z168" s="280">
        <f>SUMIFS('AM19.Capital Instruments'!O$7:O$223,'AM19.Capital Instruments'!$M$7:$M$223,D168)</f>
        <v>0</v>
      </c>
      <c r="AA168" s="92"/>
      <c r="AB168" s="92"/>
      <c r="AC168" s="92"/>
      <c r="AD168" s="93">
        <f t="shared" si="58"/>
        <v>0</v>
      </c>
      <c r="AF168" s="111"/>
      <c r="AH168" s="91"/>
      <c r="AI168" s="92"/>
      <c r="AJ168" s="92"/>
      <c r="AK168" s="92"/>
      <c r="AL168" s="92"/>
      <c r="AM168" s="92"/>
      <c r="AN168" s="93">
        <f t="shared" si="59"/>
        <v>0</v>
      </c>
      <c r="AP168" s="117">
        <f t="shared" si="50"/>
        <v>0</v>
      </c>
      <c r="AQ168" s="66">
        <f t="shared" si="51"/>
        <v>0</v>
      </c>
      <c r="AR168" s="67">
        <f t="shared" si="60"/>
        <v>0</v>
      </c>
      <c r="AS168" s="66">
        <f t="shared" si="52"/>
        <v>0</v>
      </c>
      <c r="AT168" s="66">
        <f t="shared" si="53"/>
        <v>0</v>
      </c>
      <c r="AU168" s="67">
        <f t="shared" si="61"/>
        <v>0</v>
      </c>
      <c r="AV168" s="118" t="str">
        <f t="shared" si="54"/>
        <v/>
      </c>
      <c r="AX168" s="30" t="s">
        <v>365</v>
      </c>
    </row>
    <row r="169" spans="1:50" x14ac:dyDescent="0.2">
      <c r="A169" s="35">
        <f t="shared" si="55"/>
        <v>152</v>
      </c>
      <c r="B169" s="102" t="str">
        <f>IFERROR(VLOOKUP(G169,'AM19.Param'!$C$64:$D$388,2,FALSE),"")</f>
        <v/>
      </c>
      <c r="C169" s="77"/>
      <c r="D169" s="78"/>
      <c r="E169" s="77"/>
      <c r="F169" s="81"/>
      <c r="G169" s="77"/>
      <c r="H169" s="82"/>
      <c r="I169" s="83" t="str">
        <f t="shared" si="49"/>
        <v/>
      </c>
      <c r="J169" s="80"/>
      <c r="K169" s="80"/>
      <c r="L169" s="77"/>
      <c r="M169" s="77"/>
      <c r="N169" s="77"/>
      <c r="O169" s="77"/>
      <c r="P169" s="274"/>
      <c r="Q169" s="274"/>
      <c r="R169" s="274"/>
      <c r="S169" s="277">
        <f t="shared" si="57"/>
        <v>0</v>
      </c>
      <c r="U169" s="32">
        <f t="shared" si="56"/>
        <v>152</v>
      </c>
      <c r="V169" s="85"/>
      <c r="X169" s="91"/>
      <c r="Y169" s="92"/>
      <c r="Z169" s="280">
        <f>SUMIFS('AM19.Capital Instruments'!O$7:O$223,'AM19.Capital Instruments'!$M$7:$M$223,D169)</f>
        <v>0</v>
      </c>
      <c r="AA169" s="92"/>
      <c r="AB169" s="92"/>
      <c r="AC169" s="92"/>
      <c r="AD169" s="93">
        <f t="shared" si="58"/>
        <v>0</v>
      </c>
      <c r="AF169" s="111"/>
      <c r="AH169" s="91"/>
      <c r="AI169" s="92"/>
      <c r="AJ169" s="92"/>
      <c r="AK169" s="92"/>
      <c r="AL169" s="92"/>
      <c r="AM169" s="92"/>
      <c r="AN169" s="93">
        <f t="shared" si="59"/>
        <v>0</v>
      </c>
      <c r="AP169" s="117">
        <f t="shared" si="50"/>
        <v>0</v>
      </c>
      <c r="AQ169" s="66">
        <f t="shared" si="51"/>
        <v>0</v>
      </c>
      <c r="AR169" s="67">
        <f t="shared" si="60"/>
        <v>0</v>
      </c>
      <c r="AS169" s="66">
        <f t="shared" si="52"/>
        <v>0</v>
      </c>
      <c r="AT169" s="66">
        <f t="shared" si="53"/>
        <v>0</v>
      </c>
      <c r="AU169" s="67">
        <f t="shared" si="61"/>
        <v>0</v>
      </c>
      <c r="AV169" s="118" t="str">
        <f t="shared" si="54"/>
        <v/>
      </c>
      <c r="AX169" s="30" t="s">
        <v>365</v>
      </c>
    </row>
    <row r="170" spans="1:50" x14ac:dyDescent="0.2">
      <c r="A170" s="35">
        <f t="shared" si="55"/>
        <v>153</v>
      </c>
      <c r="B170" s="102" t="str">
        <f>IFERROR(VLOOKUP(G170,'AM19.Param'!$C$64:$D$388,2,FALSE),"")</f>
        <v/>
      </c>
      <c r="C170" s="77"/>
      <c r="D170" s="78"/>
      <c r="E170" s="77"/>
      <c r="F170" s="81"/>
      <c r="G170" s="77"/>
      <c r="H170" s="82"/>
      <c r="I170" s="83" t="str">
        <f t="shared" si="49"/>
        <v/>
      </c>
      <c r="J170" s="80"/>
      <c r="K170" s="80"/>
      <c r="L170" s="77"/>
      <c r="M170" s="77"/>
      <c r="N170" s="77"/>
      <c r="O170" s="77"/>
      <c r="P170" s="274"/>
      <c r="Q170" s="274"/>
      <c r="R170" s="274"/>
      <c r="S170" s="277">
        <f t="shared" si="57"/>
        <v>0</v>
      </c>
      <c r="U170" s="32">
        <f t="shared" si="56"/>
        <v>153</v>
      </c>
      <c r="V170" s="85"/>
      <c r="X170" s="91"/>
      <c r="Y170" s="92"/>
      <c r="Z170" s="280">
        <f>SUMIFS('AM19.Capital Instruments'!O$7:O$223,'AM19.Capital Instruments'!$M$7:$M$223,D170)</f>
        <v>0</v>
      </c>
      <c r="AA170" s="92"/>
      <c r="AB170" s="92"/>
      <c r="AC170" s="92"/>
      <c r="AD170" s="93">
        <f t="shared" si="58"/>
        <v>0</v>
      </c>
      <c r="AF170" s="111"/>
      <c r="AH170" s="91"/>
      <c r="AI170" s="92"/>
      <c r="AJ170" s="92"/>
      <c r="AK170" s="92"/>
      <c r="AL170" s="92"/>
      <c r="AM170" s="92"/>
      <c r="AN170" s="93">
        <f t="shared" si="59"/>
        <v>0</v>
      </c>
      <c r="AP170" s="117">
        <f t="shared" si="50"/>
        <v>0</v>
      </c>
      <c r="AQ170" s="66">
        <f t="shared" si="51"/>
        <v>0</v>
      </c>
      <c r="AR170" s="67">
        <f t="shared" si="60"/>
        <v>0</v>
      </c>
      <c r="AS170" s="66">
        <f t="shared" si="52"/>
        <v>0</v>
      </c>
      <c r="AT170" s="66">
        <f t="shared" si="53"/>
        <v>0</v>
      </c>
      <c r="AU170" s="67">
        <f t="shared" si="61"/>
        <v>0</v>
      </c>
      <c r="AV170" s="118" t="str">
        <f t="shared" si="54"/>
        <v/>
      </c>
      <c r="AX170" s="30" t="s">
        <v>365</v>
      </c>
    </row>
    <row r="171" spans="1:50" x14ac:dyDescent="0.2">
      <c r="A171" s="35">
        <f t="shared" si="55"/>
        <v>154</v>
      </c>
      <c r="B171" s="102" t="str">
        <f>IFERROR(VLOOKUP(G171,'AM19.Param'!$C$64:$D$388,2,FALSE),"")</f>
        <v/>
      </c>
      <c r="C171" s="77"/>
      <c r="D171" s="78"/>
      <c r="E171" s="77"/>
      <c r="F171" s="81"/>
      <c r="G171" s="77"/>
      <c r="H171" s="82"/>
      <c r="I171" s="83" t="str">
        <f t="shared" si="49"/>
        <v/>
      </c>
      <c r="J171" s="80"/>
      <c r="K171" s="80"/>
      <c r="L171" s="77"/>
      <c r="M171" s="77"/>
      <c r="N171" s="77"/>
      <c r="O171" s="77"/>
      <c r="P171" s="274"/>
      <c r="Q171" s="274"/>
      <c r="R171" s="274"/>
      <c r="S171" s="277">
        <f t="shared" si="57"/>
        <v>0</v>
      </c>
      <c r="U171" s="32">
        <f t="shared" si="56"/>
        <v>154</v>
      </c>
      <c r="V171" s="85"/>
      <c r="X171" s="91"/>
      <c r="Y171" s="92"/>
      <c r="Z171" s="280">
        <f>SUMIFS('AM19.Capital Instruments'!O$7:O$223,'AM19.Capital Instruments'!$M$7:$M$223,D171)</f>
        <v>0</v>
      </c>
      <c r="AA171" s="92"/>
      <c r="AB171" s="92"/>
      <c r="AC171" s="92"/>
      <c r="AD171" s="93">
        <f t="shared" si="58"/>
        <v>0</v>
      </c>
      <c r="AF171" s="111"/>
      <c r="AH171" s="91"/>
      <c r="AI171" s="92"/>
      <c r="AJ171" s="92"/>
      <c r="AK171" s="92"/>
      <c r="AL171" s="92"/>
      <c r="AM171" s="92"/>
      <c r="AN171" s="93">
        <f t="shared" si="59"/>
        <v>0</v>
      </c>
      <c r="AP171" s="117">
        <f t="shared" si="50"/>
        <v>0</v>
      </c>
      <c r="AQ171" s="66">
        <f t="shared" si="51"/>
        <v>0</v>
      </c>
      <c r="AR171" s="67">
        <f t="shared" si="60"/>
        <v>0</v>
      </c>
      <c r="AS171" s="66">
        <f t="shared" si="52"/>
        <v>0</v>
      </c>
      <c r="AT171" s="66">
        <f t="shared" si="53"/>
        <v>0</v>
      </c>
      <c r="AU171" s="67">
        <f t="shared" si="61"/>
        <v>0</v>
      </c>
      <c r="AV171" s="118" t="str">
        <f t="shared" si="54"/>
        <v/>
      </c>
      <c r="AX171" s="30" t="s">
        <v>365</v>
      </c>
    </row>
    <row r="172" spans="1:50" x14ac:dyDescent="0.2">
      <c r="A172" s="35">
        <f t="shared" si="55"/>
        <v>155</v>
      </c>
      <c r="B172" s="102" t="str">
        <f>IFERROR(VLOOKUP(G172,'AM19.Param'!$C$64:$D$388,2,FALSE),"")</f>
        <v/>
      </c>
      <c r="C172" s="77"/>
      <c r="D172" s="78"/>
      <c r="E172" s="77"/>
      <c r="F172" s="81"/>
      <c r="G172" s="77"/>
      <c r="H172" s="82"/>
      <c r="I172" s="83" t="str">
        <f t="shared" si="49"/>
        <v/>
      </c>
      <c r="J172" s="80"/>
      <c r="K172" s="80"/>
      <c r="L172" s="77"/>
      <c r="M172" s="77"/>
      <c r="N172" s="77"/>
      <c r="O172" s="77"/>
      <c r="P172" s="274"/>
      <c r="Q172" s="274"/>
      <c r="R172" s="274"/>
      <c r="S172" s="277">
        <f t="shared" si="57"/>
        <v>0</v>
      </c>
      <c r="U172" s="32">
        <f t="shared" si="56"/>
        <v>155</v>
      </c>
      <c r="V172" s="85"/>
      <c r="X172" s="91"/>
      <c r="Y172" s="92"/>
      <c r="Z172" s="280">
        <f>SUMIFS('AM19.Capital Instruments'!O$7:O$223,'AM19.Capital Instruments'!$M$7:$M$223,D172)</f>
        <v>0</v>
      </c>
      <c r="AA172" s="92"/>
      <c r="AB172" s="92"/>
      <c r="AC172" s="92"/>
      <c r="AD172" s="93">
        <f t="shared" si="58"/>
        <v>0</v>
      </c>
      <c r="AF172" s="111"/>
      <c r="AH172" s="91"/>
      <c r="AI172" s="92"/>
      <c r="AJ172" s="92"/>
      <c r="AK172" s="92"/>
      <c r="AL172" s="92"/>
      <c r="AM172" s="92"/>
      <c r="AN172" s="93">
        <f t="shared" si="59"/>
        <v>0</v>
      </c>
      <c r="AP172" s="117">
        <f t="shared" si="50"/>
        <v>0</v>
      </c>
      <c r="AQ172" s="66">
        <f t="shared" si="51"/>
        <v>0</v>
      </c>
      <c r="AR172" s="67">
        <f t="shared" si="60"/>
        <v>0</v>
      </c>
      <c r="AS172" s="66">
        <f t="shared" si="52"/>
        <v>0</v>
      </c>
      <c r="AT172" s="66">
        <f t="shared" si="53"/>
        <v>0</v>
      </c>
      <c r="AU172" s="67">
        <f t="shared" si="61"/>
        <v>0</v>
      </c>
      <c r="AV172" s="118" t="str">
        <f t="shared" si="54"/>
        <v/>
      </c>
      <c r="AX172" s="30" t="s">
        <v>365</v>
      </c>
    </row>
    <row r="173" spans="1:50" x14ac:dyDescent="0.2">
      <c r="A173" s="35">
        <f t="shared" si="55"/>
        <v>156</v>
      </c>
      <c r="B173" s="102" t="str">
        <f>IFERROR(VLOOKUP(G173,'AM19.Param'!$C$64:$D$388,2,FALSE),"")</f>
        <v/>
      </c>
      <c r="C173" s="77"/>
      <c r="D173" s="78"/>
      <c r="E173" s="77"/>
      <c r="F173" s="81"/>
      <c r="G173" s="77"/>
      <c r="H173" s="82"/>
      <c r="I173" s="83" t="str">
        <f t="shared" si="49"/>
        <v/>
      </c>
      <c r="J173" s="80"/>
      <c r="K173" s="80"/>
      <c r="L173" s="77"/>
      <c r="M173" s="77"/>
      <c r="N173" s="77"/>
      <c r="O173" s="77"/>
      <c r="P173" s="274"/>
      <c r="Q173" s="274"/>
      <c r="R173" s="274"/>
      <c r="S173" s="277">
        <f t="shared" si="57"/>
        <v>0</v>
      </c>
      <c r="U173" s="32">
        <f t="shared" si="56"/>
        <v>156</v>
      </c>
      <c r="V173" s="85"/>
      <c r="X173" s="91"/>
      <c r="Y173" s="92"/>
      <c r="Z173" s="280">
        <f>SUMIFS('AM19.Capital Instruments'!O$7:O$223,'AM19.Capital Instruments'!$M$7:$M$223,D173)</f>
        <v>0</v>
      </c>
      <c r="AA173" s="92"/>
      <c r="AB173" s="92"/>
      <c r="AC173" s="92"/>
      <c r="AD173" s="93">
        <f t="shared" si="58"/>
        <v>0</v>
      </c>
      <c r="AF173" s="111"/>
      <c r="AH173" s="91"/>
      <c r="AI173" s="92"/>
      <c r="AJ173" s="92"/>
      <c r="AK173" s="92"/>
      <c r="AL173" s="92"/>
      <c r="AM173" s="92"/>
      <c r="AN173" s="93">
        <f t="shared" si="59"/>
        <v>0</v>
      </c>
      <c r="AP173" s="117">
        <f t="shared" si="50"/>
        <v>0</v>
      </c>
      <c r="AQ173" s="66">
        <f t="shared" si="51"/>
        <v>0</v>
      </c>
      <c r="AR173" s="67">
        <f t="shared" si="60"/>
        <v>0</v>
      </c>
      <c r="AS173" s="66">
        <f t="shared" si="52"/>
        <v>0</v>
      </c>
      <c r="AT173" s="66">
        <f t="shared" si="53"/>
        <v>0</v>
      </c>
      <c r="AU173" s="67">
        <f t="shared" si="61"/>
        <v>0</v>
      </c>
      <c r="AV173" s="118" t="str">
        <f t="shared" si="54"/>
        <v/>
      </c>
      <c r="AX173" s="30" t="s">
        <v>365</v>
      </c>
    </row>
    <row r="174" spans="1:50" x14ac:dyDescent="0.2">
      <c r="A174" s="35">
        <f t="shared" si="55"/>
        <v>157</v>
      </c>
      <c r="B174" s="102" t="str">
        <f>IFERROR(VLOOKUP(G174,'AM19.Param'!$C$64:$D$388,2,FALSE),"")</f>
        <v/>
      </c>
      <c r="C174" s="77"/>
      <c r="D174" s="78"/>
      <c r="E174" s="77"/>
      <c r="F174" s="81"/>
      <c r="G174" s="77"/>
      <c r="H174" s="82"/>
      <c r="I174" s="83" t="str">
        <f t="shared" si="49"/>
        <v/>
      </c>
      <c r="J174" s="80"/>
      <c r="K174" s="80"/>
      <c r="L174" s="77"/>
      <c r="M174" s="77"/>
      <c r="N174" s="77"/>
      <c r="O174" s="77"/>
      <c r="P174" s="274"/>
      <c r="Q174" s="274"/>
      <c r="R174" s="274"/>
      <c r="S174" s="277">
        <f t="shared" si="57"/>
        <v>0</v>
      </c>
      <c r="U174" s="32">
        <f t="shared" si="56"/>
        <v>157</v>
      </c>
      <c r="V174" s="85"/>
      <c r="X174" s="91"/>
      <c r="Y174" s="92"/>
      <c r="Z174" s="280">
        <f>SUMIFS('AM19.Capital Instruments'!O$7:O$223,'AM19.Capital Instruments'!$M$7:$M$223,D174)</f>
        <v>0</v>
      </c>
      <c r="AA174" s="92"/>
      <c r="AB174" s="92"/>
      <c r="AC174" s="92"/>
      <c r="AD174" s="93">
        <f t="shared" si="58"/>
        <v>0</v>
      </c>
      <c r="AF174" s="111"/>
      <c r="AH174" s="91"/>
      <c r="AI174" s="92"/>
      <c r="AJ174" s="92"/>
      <c r="AK174" s="92"/>
      <c r="AL174" s="92"/>
      <c r="AM174" s="92"/>
      <c r="AN174" s="93">
        <f t="shared" si="59"/>
        <v>0</v>
      </c>
      <c r="AP174" s="117">
        <f t="shared" si="50"/>
        <v>0</v>
      </c>
      <c r="AQ174" s="66">
        <f t="shared" si="51"/>
        <v>0</v>
      </c>
      <c r="AR174" s="67">
        <f t="shared" si="60"/>
        <v>0</v>
      </c>
      <c r="AS174" s="66">
        <f t="shared" si="52"/>
        <v>0</v>
      </c>
      <c r="AT174" s="66">
        <f t="shared" si="53"/>
        <v>0</v>
      </c>
      <c r="AU174" s="67">
        <f t="shared" si="61"/>
        <v>0</v>
      </c>
      <c r="AV174" s="118" t="str">
        <f t="shared" si="54"/>
        <v/>
      </c>
      <c r="AX174" s="30" t="s">
        <v>365</v>
      </c>
    </row>
    <row r="175" spans="1:50" x14ac:dyDescent="0.2">
      <c r="A175" s="35">
        <f t="shared" si="55"/>
        <v>158</v>
      </c>
      <c r="B175" s="102" t="str">
        <f>IFERROR(VLOOKUP(G175,'AM19.Param'!$C$64:$D$388,2,FALSE),"")</f>
        <v/>
      </c>
      <c r="C175" s="77"/>
      <c r="D175" s="78"/>
      <c r="E175" s="77"/>
      <c r="F175" s="81"/>
      <c r="G175" s="77"/>
      <c r="H175" s="82"/>
      <c r="I175" s="83" t="str">
        <f t="shared" si="49"/>
        <v/>
      </c>
      <c r="J175" s="80"/>
      <c r="K175" s="80"/>
      <c r="L175" s="77"/>
      <c r="M175" s="77"/>
      <c r="N175" s="77"/>
      <c r="O175" s="77"/>
      <c r="P175" s="274"/>
      <c r="Q175" s="274"/>
      <c r="R175" s="274"/>
      <c r="S175" s="277">
        <f t="shared" si="57"/>
        <v>0</v>
      </c>
      <c r="U175" s="32">
        <f t="shared" si="56"/>
        <v>158</v>
      </c>
      <c r="V175" s="85"/>
      <c r="X175" s="91"/>
      <c r="Y175" s="92"/>
      <c r="Z175" s="280">
        <f>SUMIFS('AM19.Capital Instruments'!O$7:O$223,'AM19.Capital Instruments'!$M$7:$M$223,D175)</f>
        <v>0</v>
      </c>
      <c r="AA175" s="92"/>
      <c r="AB175" s="92"/>
      <c r="AC175" s="92"/>
      <c r="AD175" s="93">
        <f t="shared" si="58"/>
        <v>0</v>
      </c>
      <c r="AF175" s="111"/>
      <c r="AH175" s="91"/>
      <c r="AI175" s="92"/>
      <c r="AJ175" s="92"/>
      <c r="AK175" s="92"/>
      <c r="AL175" s="92"/>
      <c r="AM175" s="92"/>
      <c r="AN175" s="93">
        <f t="shared" si="59"/>
        <v>0</v>
      </c>
      <c r="AP175" s="117">
        <f t="shared" si="50"/>
        <v>0</v>
      </c>
      <c r="AQ175" s="66">
        <f t="shared" si="51"/>
        <v>0</v>
      </c>
      <c r="AR175" s="67">
        <f t="shared" si="60"/>
        <v>0</v>
      </c>
      <c r="AS175" s="66">
        <f t="shared" si="52"/>
        <v>0</v>
      </c>
      <c r="AT175" s="66">
        <f t="shared" si="53"/>
        <v>0</v>
      </c>
      <c r="AU175" s="67">
        <f t="shared" si="61"/>
        <v>0</v>
      </c>
      <c r="AV175" s="118" t="str">
        <f t="shared" si="54"/>
        <v/>
      </c>
      <c r="AX175" s="30" t="s">
        <v>365</v>
      </c>
    </row>
    <row r="176" spans="1:50" x14ac:dyDescent="0.2">
      <c r="A176" s="35">
        <f t="shared" si="55"/>
        <v>159</v>
      </c>
      <c r="B176" s="102" t="str">
        <f>IFERROR(VLOOKUP(G176,'AM19.Param'!$C$64:$D$388,2,FALSE),"")</f>
        <v/>
      </c>
      <c r="C176" s="77"/>
      <c r="D176" s="78"/>
      <c r="E176" s="77"/>
      <c r="F176" s="81"/>
      <c r="G176" s="77"/>
      <c r="H176" s="82"/>
      <c r="I176" s="83" t="str">
        <f t="shared" si="49"/>
        <v/>
      </c>
      <c r="J176" s="80"/>
      <c r="K176" s="80"/>
      <c r="L176" s="77"/>
      <c r="M176" s="77"/>
      <c r="N176" s="77"/>
      <c r="O176" s="77"/>
      <c r="P176" s="274"/>
      <c r="Q176" s="274"/>
      <c r="R176" s="274"/>
      <c r="S176" s="277">
        <f t="shared" si="57"/>
        <v>0</v>
      </c>
      <c r="U176" s="32">
        <f t="shared" si="56"/>
        <v>159</v>
      </c>
      <c r="V176" s="85"/>
      <c r="X176" s="91"/>
      <c r="Y176" s="92"/>
      <c r="Z176" s="280">
        <f>SUMIFS('AM19.Capital Instruments'!O$7:O$223,'AM19.Capital Instruments'!$M$7:$M$223,D176)</f>
        <v>0</v>
      </c>
      <c r="AA176" s="92"/>
      <c r="AB176" s="92"/>
      <c r="AC176" s="92"/>
      <c r="AD176" s="93">
        <f t="shared" si="58"/>
        <v>0</v>
      </c>
      <c r="AF176" s="111"/>
      <c r="AH176" s="91"/>
      <c r="AI176" s="92"/>
      <c r="AJ176" s="92"/>
      <c r="AK176" s="92"/>
      <c r="AL176" s="92"/>
      <c r="AM176" s="92"/>
      <c r="AN176" s="93">
        <f t="shared" si="59"/>
        <v>0</v>
      </c>
      <c r="AP176" s="117">
        <f t="shared" si="50"/>
        <v>0</v>
      </c>
      <c r="AQ176" s="66">
        <f t="shared" si="51"/>
        <v>0</v>
      </c>
      <c r="AR176" s="67">
        <f t="shared" si="60"/>
        <v>0</v>
      </c>
      <c r="AS176" s="66">
        <f t="shared" si="52"/>
        <v>0</v>
      </c>
      <c r="AT176" s="66">
        <f t="shared" si="53"/>
        <v>0</v>
      </c>
      <c r="AU176" s="67">
        <f t="shared" si="61"/>
        <v>0</v>
      </c>
      <c r="AV176" s="118" t="str">
        <f t="shared" si="54"/>
        <v/>
      </c>
      <c r="AX176" s="30" t="s">
        <v>365</v>
      </c>
    </row>
    <row r="177" spans="1:50" x14ac:dyDescent="0.2">
      <c r="A177" s="35">
        <f t="shared" si="55"/>
        <v>160</v>
      </c>
      <c r="B177" s="102" t="str">
        <f>IFERROR(VLOOKUP(G177,'AM19.Param'!$C$64:$D$388,2,FALSE),"")</f>
        <v/>
      </c>
      <c r="C177" s="77"/>
      <c r="D177" s="78"/>
      <c r="E177" s="77"/>
      <c r="F177" s="81"/>
      <c r="G177" s="77"/>
      <c r="H177" s="82"/>
      <c r="I177" s="83" t="str">
        <f t="shared" si="49"/>
        <v/>
      </c>
      <c r="J177" s="80"/>
      <c r="K177" s="80"/>
      <c r="L177" s="77"/>
      <c r="M177" s="77"/>
      <c r="N177" s="77"/>
      <c r="O177" s="77"/>
      <c r="P177" s="274"/>
      <c r="Q177" s="274"/>
      <c r="R177" s="274"/>
      <c r="S177" s="277">
        <f t="shared" si="57"/>
        <v>0</v>
      </c>
      <c r="U177" s="32">
        <f t="shared" si="56"/>
        <v>160</v>
      </c>
      <c r="V177" s="85"/>
      <c r="X177" s="91"/>
      <c r="Y177" s="92"/>
      <c r="Z177" s="280">
        <f>SUMIFS('AM19.Capital Instruments'!O$7:O$223,'AM19.Capital Instruments'!$M$7:$M$223,D177)</f>
        <v>0</v>
      </c>
      <c r="AA177" s="92"/>
      <c r="AB177" s="92"/>
      <c r="AC177" s="92"/>
      <c r="AD177" s="93">
        <f t="shared" si="58"/>
        <v>0</v>
      </c>
      <c r="AF177" s="111"/>
      <c r="AH177" s="91"/>
      <c r="AI177" s="92"/>
      <c r="AJ177" s="92"/>
      <c r="AK177" s="92"/>
      <c r="AL177" s="92"/>
      <c r="AM177" s="92"/>
      <c r="AN177" s="93">
        <f t="shared" si="59"/>
        <v>0</v>
      </c>
      <c r="AP177" s="117">
        <f t="shared" si="50"/>
        <v>0</v>
      </c>
      <c r="AQ177" s="66">
        <f t="shared" si="51"/>
        <v>0</v>
      </c>
      <c r="AR177" s="67">
        <f t="shared" si="60"/>
        <v>0</v>
      </c>
      <c r="AS177" s="66">
        <f t="shared" si="52"/>
        <v>0</v>
      </c>
      <c r="AT177" s="66">
        <f t="shared" si="53"/>
        <v>0</v>
      </c>
      <c r="AU177" s="67">
        <f t="shared" si="61"/>
        <v>0</v>
      </c>
      <c r="AV177" s="118" t="str">
        <f t="shared" si="54"/>
        <v/>
      </c>
      <c r="AX177" s="30" t="s">
        <v>365</v>
      </c>
    </row>
    <row r="178" spans="1:50" x14ac:dyDescent="0.2">
      <c r="A178" s="35">
        <f t="shared" si="55"/>
        <v>161</v>
      </c>
      <c r="B178" s="102" t="str">
        <f>IFERROR(VLOOKUP(G178,'AM19.Param'!$C$64:$D$388,2,FALSE),"")</f>
        <v/>
      </c>
      <c r="C178" s="77"/>
      <c r="D178" s="78"/>
      <c r="E178" s="77"/>
      <c r="F178" s="81"/>
      <c r="G178" s="77"/>
      <c r="H178" s="82"/>
      <c r="I178" s="83" t="str">
        <f t="shared" ref="I178:I209" si="62">IFERROR(VLOOKUP(H178,D:F,3,FALSE),"")</f>
        <v/>
      </c>
      <c r="J178" s="80"/>
      <c r="K178" s="80"/>
      <c r="L178" s="77"/>
      <c r="M178" s="77"/>
      <c r="N178" s="77"/>
      <c r="O178" s="77"/>
      <c r="P178" s="274"/>
      <c r="Q178" s="274"/>
      <c r="R178" s="274"/>
      <c r="S178" s="277">
        <f t="shared" si="57"/>
        <v>0</v>
      </c>
      <c r="U178" s="32">
        <f t="shared" si="56"/>
        <v>161</v>
      </c>
      <c r="V178" s="85"/>
      <c r="X178" s="91"/>
      <c r="Y178" s="92"/>
      <c r="Z178" s="280">
        <f>SUMIFS('AM19.Capital Instruments'!O$7:O$223,'AM19.Capital Instruments'!$M$7:$M$223,D178)</f>
        <v>0</v>
      </c>
      <c r="AA178" s="92"/>
      <c r="AB178" s="92"/>
      <c r="AC178" s="92"/>
      <c r="AD178" s="93">
        <f t="shared" si="58"/>
        <v>0</v>
      </c>
      <c r="AF178" s="111"/>
      <c r="AH178" s="91"/>
      <c r="AI178" s="92"/>
      <c r="AJ178" s="92"/>
      <c r="AK178" s="92"/>
      <c r="AL178" s="92"/>
      <c r="AM178" s="92"/>
      <c r="AN178" s="93">
        <f t="shared" si="59"/>
        <v>0</v>
      </c>
      <c r="AP178" s="117">
        <f t="shared" ref="AP178:AP209" si="63">SUMPRODUCT(V$18:V$217*(H$18:H$217=$D178))</f>
        <v>0</v>
      </c>
      <c r="AQ178" s="66">
        <f t="shared" ref="AQ178:AQ209" si="64">Y178</f>
        <v>0</v>
      </c>
      <c r="AR178" s="67">
        <f t="shared" si="60"/>
        <v>0</v>
      </c>
      <c r="AS178" s="66">
        <f t="shared" ref="AS178:AS209" si="65">SUMPRODUCT(AF$18:AF$217*(H$18:H$217=$D178))</f>
        <v>0</v>
      </c>
      <c r="AT178" s="66">
        <f t="shared" ref="AT178:AT209" si="66">AI178</f>
        <v>0</v>
      </c>
      <c r="AU178" s="67">
        <f t="shared" si="61"/>
        <v>0</v>
      </c>
      <c r="AV178" s="118" t="str">
        <f t="shared" ref="AV178:AV209" si="67">IFERROR(AD178/AN178,"")</f>
        <v/>
      </c>
      <c r="AX178" s="30" t="s">
        <v>365</v>
      </c>
    </row>
    <row r="179" spans="1:50" x14ac:dyDescent="0.2">
      <c r="A179" s="35">
        <f t="shared" si="55"/>
        <v>162</v>
      </c>
      <c r="B179" s="102" t="str">
        <f>IFERROR(VLOOKUP(G179,'AM19.Param'!$C$64:$D$388,2,FALSE),"")</f>
        <v/>
      </c>
      <c r="C179" s="77"/>
      <c r="D179" s="78"/>
      <c r="E179" s="77"/>
      <c r="F179" s="81"/>
      <c r="G179" s="77"/>
      <c r="H179" s="82"/>
      <c r="I179" s="83" t="str">
        <f t="shared" si="62"/>
        <v/>
      </c>
      <c r="J179" s="80"/>
      <c r="K179" s="80"/>
      <c r="L179" s="77"/>
      <c r="M179" s="77"/>
      <c r="N179" s="77"/>
      <c r="O179" s="77"/>
      <c r="P179" s="274"/>
      <c r="Q179" s="274"/>
      <c r="R179" s="274"/>
      <c r="S179" s="277">
        <f t="shared" si="57"/>
        <v>0</v>
      </c>
      <c r="U179" s="32">
        <f t="shared" si="56"/>
        <v>162</v>
      </c>
      <c r="V179" s="85"/>
      <c r="X179" s="91"/>
      <c r="Y179" s="92"/>
      <c r="Z179" s="280">
        <f>SUMIFS('AM19.Capital Instruments'!O$7:O$223,'AM19.Capital Instruments'!$M$7:$M$223,D179)</f>
        <v>0</v>
      </c>
      <c r="AA179" s="92"/>
      <c r="AB179" s="92"/>
      <c r="AC179" s="92"/>
      <c r="AD179" s="93">
        <f t="shared" si="58"/>
        <v>0</v>
      </c>
      <c r="AF179" s="111"/>
      <c r="AH179" s="91"/>
      <c r="AI179" s="92"/>
      <c r="AJ179" s="92"/>
      <c r="AK179" s="92"/>
      <c r="AL179" s="92"/>
      <c r="AM179" s="92"/>
      <c r="AN179" s="93">
        <f t="shared" si="59"/>
        <v>0</v>
      </c>
      <c r="AP179" s="117">
        <f t="shared" si="63"/>
        <v>0</v>
      </c>
      <c r="AQ179" s="66">
        <f t="shared" si="64"/>
        <v>0</v>
      </c>
      <c r="AR179" s="67">
        <f t="shared" si="60"/>
        <v>0</v>
      </c>
      <c r="AS179" s="66">
        <f t="shared" si="65"/>
        <v>0</v>
      </c>
      <c r="AT179" s="66">
        <f t="shared" si="66"/>
        <v>0</v>
      </c>
      <c r="AU179" s="67">
        <f t="shared" si="61"/>
        <v>0</v>
      </c>
      <c r="AV179" s="118" t="str">
        <f t="shared" si="67"/>
        <v/>
      </c>
      <c r="AX179" s="30" t="s">
        <v>365</v>
      </c>
    </row>
    <row r="180" spans="1:50" x14ac:dyDescent="0.2">
      <c r="A180" s="35">
        <f t="shared" si="55"/>
        <v>163</v>
      </c>
      <c r="B180" s="102" t="str">
        <f>IFERROR(VLOOKUP(G180,'AM19.Param'!$C$64:$D$388,2,FALSE),"")</f>
        <v/>
      </c>
      <c r="C180" s="77"/>
      <c r="D180" s="78"/>
      <c r="E180" s="77"/>
      <c r="F180" s="81"/>
      <c r="G180" s="77"/>
      <c r="H180" s="82"/>
      <c r="I180" s="83" t="str">
        <f t="shared" si="62"/>
        <v/>
      </c>
      <c r="J180" s="80"/>
      <c r="K180" s="80"/>
      <c r="L180" s="77"/>
      <c r="M180" s="77"/>
      <c r="N180" s="77"/>
      <c r="O180" s="77"/>
      <c r="P180" s="274"/>
      <c r="Q180" s="274"/>
      <c r="R180" s="274"/>
      <c r="S180" s="277">
        <f t="shared" si="57"/>
        <v>0</v>
      </c>
      <c r="U180" s="32">
        <f t="shared" si="56"/>
        <v>163</v>
      </c>
      <c r="V180" s="85"/>
      <c r="X180" s="91"/>
      <c r="Y180" s="92"/>
      <c r="Z180" s="280">
        <f>SUMIFS('AM19.Capital Instruments'!O$7:O$223,'AM19.Capital Instruments'!$M$7:$M$223,D180)</f>
        <v>0</v>
      </c>
      <c r="AA180" s="92"/>
      <c r="AB180" s="92"/>
      <c r="AC180" s="92"/>
      <c r="AD180" s="93">
        <f t="shared" si="58"/>
        <v>0</v>
      </c>
      <c r="AF180" s="111"/>
      <c r="AH180" s="91"/>
      <c r="AI180" s="92"/>
      <c r="AJ180" s="92"/>
      <c r="AK180" s="92"/>
      <c r="AL180" s="92"/>
      <c r="AM180" s="92"/>
      <c r="AN180" s="93">
        <f t="shared" si="59"/>
        <v>0</v>
      </c>
      <c r="AP180" s="117">
        <f t="shared" si="63"/>
        <v>0</v>
      </c>
      <c r="AQ180" s="66">
        <f t="shared" si="64"/>
        <v>0</v>
      </c>
      <c r="AR180" s="67">
        <f t="shared" si="60"/>
        <v>0</v>
      </c>
      <c r="AS180" s="66">
        <f t="shared" si="65"/>
        <v>0</v>
      </c>
      <c r="AT180" s="66">
        <f t="shared" si="66"/>
        <v>0</v>
      </c>
      <c r="AU180" s="67">
        <f t="shared" si="61"/>
        <v>0</v>
      </c>
      <c r="AV180" s="118" t="str">
        <f t="shared" si="67"/>
        <v/>
      </c>
      <c r="AX180" s="30" t="s">
        <v>365</v>
      </c>
    </row>
    <row r="181" spans="1:50" x14ac:dyDescent="0.2">
      <c r="A181" s="35">
        <f t="shared" si="55"/>
        <v>164</v>
      </c>
      <c r="B181" s="102" t="str">
        <f>IFERROR(VLOOKUP(G181,'AM19.Param'!$C$64:$D$388,2,FALSE),"")</f>
        <v/>
      </c>
      <c r="C181" s="77"/>
      <c r="D181" s="78"/>
      <c r="E181" s="77"/>
      <c r="F181" s="81"/>
      <c r="G181" s="77"/>
      <c r="H181" s="82"/>
      <c r="I181" s="83" t="str">
        <f t="shared" si="62"/>
        <v/>
      </c>
      <c r="J181" s="80"/>
      <c r="K181" s="80"/>
      <c r="L181" s="77"/>
      <c r="M181" s="77"/>
      <c r="N181" s="77"/>
      <c r="O181" s="77"/>
      <c r="P181" s="274"/>
      <c r="Q181" s="274"/>
      <c r="R181" s="274"/>
      <c r="S181" s="277">
        <f t="shared" si="57"/>
        <v>0</v>
      </c>
      <c r="U181" s="32">
        <f t="shared" si="56"/>
        <v>164</v>
      </c>
      <c r="V181" s="85"/>
      <c r="X181" s="91"/>
      <c r="Y181" s="92"/>
      <c r="Z181" s="280">
        <f>SUMIFS('AM19.Capital Instruments'!O$7:O$223,'AM19.Capital Instruments'!$M$7:$M$223,D181)</f>
        <v>0</v>
      </c>
      <c r="AA181" s="92"/>
      <c r="AB181" s="92"/>
      <c r="AC181" s="92"/>
      <c r="AD181" s="93">
        <f t="shared" si="58"/>
        <v>0</v>
      </c>
      <c r="AF181" s="111"/>
      <c r="AH181" s="91"/>
      <c r="AI181" s="92"/>
      <c r="AJ181" s="92"/>
      <c r="AK181" s="92"/>
      <c r="AL181" s="92"/>
      <c r="AM181" s="92"/>
      <c r="AN181" s="93">
        <f t="shared" si="59"/>
        <v>0</v>
      </c>
      <c r="AP181" s="117">
        <f t="shared" si="63"/>
        <v>0</v>
      </c>
      <c r="AQ181" s="66">
        <f t="shared" si="64"/>
        <v>0</v>
      </c>
      <c r="AR181" s="67">
        <f t="shared" si="60"/>
        <v>0</v>
      </c>
      <c r="AS181" s="66">
        <f t="shared" si="65"/>
        <v>0</v>
      </c>
      <c r="AT181" s="66">
        <f t="shared" si="66"/>
        <v>0</v>
      </c>
      <c r="AU181" s="67">
        <f t="shared" si="61"/>
        <v>0</v>
      </c>
      <c r="AV181" s="118" t="str">
        <f t="shared" si="67"/>
        <v/>
      </c>
      <c r="AX181" s="30" t="s">
        <v>365</v>
      </c>
    </row>
    <row r="182" spans="1:50" x14ac:dyDescent="0.2">
      <c r="A182" s="35">
        <f t="shared" si="55"/>
        <v>165</v>
      </c>
      <c r="B182" s="102" t="str">
        <f>IFERROR(VLOOKUP(G182,'AM19.Param'!$C$64:$D$388,2,FALSE),"")</f>
        <v/>
      </c>
      <c r="C182" s="77"/>
      <c r="D182" s="78"/>
      <c r="E182" s="77"/>
      <c r="F182" s="81"/>
      <c r="G182" s="77"/>
      <c r="H182" s="82"/>
      <c r="I182" s="83" t="str">
        <f t="shared" si="62"/>
        <v/>
      </c>
      <c r="J182" s="80"/>
      <c r="K182" s="80"/>
      <c r="L182" s="77"/>
      <c r="M182" s="77"/>
      <c r="N182" s="77"/>
      <c r="O182" s="77"/>
      <c r="P182" s="274"/>
      <c r="Q182" s="274"/>
      <c r="R182" s="274"/>
      <c r="S182" s="277">
        <f t="shared" si="57"/>
        <v>0</v>
      </c>
      <c r="U182" s="32">
        <f t="shared" si="56"/>
        <v>165</v>
      </c>
      <c r="V182" s="85"/>
      <c r="X182" s="91"/>
      <c r="Y182" s="92"/>
      <c r="Z182" s="280">
        <f>SUMIFS('AM19.Capital Instruments'!O$7:O$223,'AM19.Capital Instruments'!$M$7:$M$223,D182)</f>
        <v>0</v>
      </c>
      <c r="AA182" s="92"/>
      <c r="AB182" s="92"/>
      <c r="AC182" s="92"/>
      <c r="AD182" s="93">
        <f t="shared" si="58"/>
        <v>0</v>
      </c>
      <c r="AF182" s="111"/>
      <c r="AH182" s="91"/>
      <c r="AI182" s="92"/>
      <c r="AJ182" s="92"/>
      <c r="AK182" s="92"/>
      <c r="AL182" s="92"/>
      <c r="AM182" s="92"/>
      <c r="AN182" s="93">
        <f t="shared" si="59"/>
        <v>0</v>
      </c>
      <c r="AP182" s="117">
        <f t="shared" si="63"/>
        <v>0</v>
      </c>
      <c r="AQ182" s="66">
        <f t="shared" si="64"/>
        <v>0</v>
      </c>
      <c r="AR182" s="67">
        <f t="shared" si="60"/>
        <v>0</v>
      </c>
      <c r="AS182" s="66">
        <f t="shared" si="65"/>
        <v>0</v>
      </c>
      <c r="AT182" s="66">
        <f t="shared" si="66"/>
        <v>0</v>
      </c>
      <c r="AU182" s="67">
        <f t="shared" si="61"/>
        <v>0</v>
      </c>
      <c r="AV182" s="118" t="str">
        <f t="shared" si="67"/>
        <v/>
      </c>
      <c r="AX182" s="30" t="s">
        <v>365</v>
      </c>
    </row>
    <row r="183" spans="1:50" x14ac:dyDescent="0.2">
      <c r="A183" s="35">
        <f t="shared" si="55"/>
        <v>166</v>
      </c>
      <c r="B183" s="102" t="str">
        <f>IFERROR(VLOOKUP(G183,'AM19.Param'!$C$64:$D$388,2,FALSE),"")</f>
        <v/>
      </c>
      <c r="C183" s="77"/>
      <c r="D183" s="78"/>
      <c r="E183" s="77"/>
      <c r="F183" s="81"/>
      <c r="G183" s="77"/>
      <c r="H183" s="82"/>
      <c r="I183" s="83" t="str">
        <f t="shared" si="62"/>
        <v/>
      </c>
      <c r="J183" s="80"/>
      <c r="K183" s="80"/>
      <c r="L183" s="77"/>
      <c r="M183" s="77"/>
      <c r="N183" s="77"/>
      <c r="O183" s="77"/>
      <c r="P183" s="274"/>
      <c r="Q183" s="274"/>
      <c r="R183" s="274"/>
      <c r="S183" s="277">
        <f t="shared" si="57"/>
        <v>0</v>
      </c>
      <c r="U183" s="32">
        <f t="shared" si="56"/>
        <v>166</v>
      </c>
      <c r="V183" s="85"/>
      <c r="X183" s="91"/>
      <c r="Y183" s="92"/>
      <c r="Z183" s="280">
        <f>SUMIFS('AM19.Capital Instruments'!O$7:O$223,'AM19.Capital Instruments'!$M$7:$M$223,D183)</f>
        <v>0</v>
      </c>
      <c r="AA183" s="92"/>
      <c r="AB183" s="92"/>
      <c r="AC183" s="92"/>
      <c r="AD183" s="93">
        <f t="shared" si="58"/>
        <v>0</v>
      </c>
      <c r="AF183" s="111"/>
      <c r="AH183" s="91"/>
      <c r="AI183" s="92"/>
      <c r="AJ183" s="92"/>
      <c r="AK183" s="92"/>
      <c r="AL183" s="92"/>
      <c r="AM183" s="92"/>
      <c r="AN183" s="93">
        <f t="shared" si="59"/>
        <v>0</v>
      </c>
      <c r="AP183" s="117">
        <f t="shared" si="63"/>
        <v>0</v>
      </c>
      <c r="AQ183" s="66">
        <f t="shared" si="64"/>
        <v>0</v>
      </c>
      <c r="AR183" s="67">
        <f t="shared" si="60"/>
        <v>0</v>
      </c>
      <c r="AS183" s="66">
        <f t="shared" si="65"/>
        <v>0</v>
      </c>
      <c r="AT183" s="66">
        <f t="shared" si="66"/>
        <v>0</v>
      </c>
      <c r="AU183" s="67">
        <f t="shared" si="61"/>
        <v>0</v>
      </c>
      <c r="AV183" s="118" t="str">
        <f t="shared" si="67"/>
        <v/>
      </c>
      <c r="AX183" s="30" t="s">
        <v>365</v>
      </c>
    </row>
    <row r="184" spans="1:50" x14ac:dyDescent="0.2">
      <c r="A184" s="35">
        <f t="shared" si="55"/>
        <v>167</v>
      </c>
      <c r="B184" s="102" t="str">
        <f>IFERROR(VLOOKUP(G184,'AM19.Param'!$C$64:$D$388,2,FALSE),"")</f>
        <v/>
      </c>
      <c r="C184" s="77"/>
      <c r="D184" s="78"/>
      <c r="E184" s="77"/>
      <c r="F184" s="81"/>
      <c r="G184" s="77"/>
      <c r="H184" s="82"/>
      <c r="I184" s="83" t="str">
        <f t="shared" si="62"/>
        <v/>
      </c>
      <c r="J184" s="80"/>
      <c r="K184" s="80"/>
      <c r="L184" s="77"/>
      <c r="M184" s="77"/>
      <c r="N184" s="77"/>
      <c r="O184" s="77"/>
      <c r="P184" s="274"/>
      <c r="Q184" s="274"/>
      <c r="R184" s="274"/>
      <c r="S184" s="277">
        <f t="shared" si="57"/>
        <v>0</v>
      </c>
      <c r="U184" s="32">
        <f t="shared" si="56"/>
        <v>167</v>
      </c>
      <c r="V184" s="85"/>
      <c r="X184" s="91"/>
      <c r="Y184" s="92"/>
      <c r="Z184" s="280">
        <f>SUMIFS('AM19.Capital Instruments'!O$7:O$223,'AM19.Capital Instruments'!$M$7:$M$223,D184)</f>
        <v>0</v>
      </c>
      <c r="AA184" s="92"/>
      <c r="AB184" s="92"/>
      <c r="AC184" s="92"/>
      <c r="AD184" s="93">
        <f t="shared" si="58"/>
        <v>0</v>
      </c>
      <c r="AF184" s="111"/>
      <c r="AH184" s="91"/>
      <c r="AI184" s="92"/>
      <c r="AJ184" s="92"/>
      <c r="AK184" s="92"/>
      <c r="AL184" s="92"/>
      <c r="AM184" s="92"/>
      <c r="AN184" s="93">
        <f t="shared" si="59"/>
        <v>0</v>
      </c>
      <c r="AP184" s="117">
        <f t="shared" si="63"/>
        <v>0</v>
      </c>
      <c r="AQ184" s="66">
        <f t="shared" si="64"/>
        <v>0</v>
      </c>
      <c r="AR184" s="67">
        <f t="shared" si="60"/>
        <v>0</v>
      </c>
      <c r="AS184" s="66">
        <f t="shared" si="65"/>
        <v>0</v>
      </c>
      <c r="AT184" s="66">
        <f t="shared" si="66"/>
        <v>0</v>
      </c>
      <c r="AU184" s="67">
        <f t="shared" si="61"/>
        <v>0</v>
      </c>
      <c r="AV184" s="118" t="str">
        <f t="shared" si="67"/>
        <v/>
      </c>
      <c r="AX184" s="30" t="s">
        <v>365</v>
      </c>
    </row>
    <row r="185" spans="1:50" x14ac:dyDescent="0.2">
      <c r="A185" s="35">
        <f t="shared" si="55"/>
        <v>168</v>
      </c>
      <c r="B185" s="102" t="str">
        <f>IFERROR(VLOOKUP(G185,'AM19.Param'!$C$64:$D$388,2,FALSE),"")</f>
        <v/>
      </c>
      <c r="C185" s="77"/>
      <c r="D185" s="78"/>
      <c r="E185" s="77"/>
      <c r="F185" s="81"/>
      <c r="G185" s="77"/>
      <c r="H185" s="82"/>
      <c r="I185" s="83" t="str">
        <f t="shared" si="62"/>
        <v/>
      </c>
      <c r="J185" s="80"/>
      <c r="K185" s="80"/>
      <c r="L185" s="77"/>
      <c r="M185" s="77"/>
      <c r="N185" s="77"/>
      <c r="O185" s="77"/>
      <c r="P185" s="274"/>
      <c r="Q185" s="274"/>
      <c r="R185" s="274"/>
      <c r="S185" s="277">
        <f t="shared" si="57"/>
        <v>0</v>
      </c>
      <c r="U185" s="32">
        <f t="shared" si="56"/>
        <v>168</v>
      </c>
      <c r="V185" s="85"/>
      <c r="X185" s="91"/>
      <c r="Y185" s="92"/>
      <c r="Z185" s="280">
        <f>SUMIFS('AM19.Capital Instruments'!O$7:O$223,'AM19.Capital Instruments'!$M$7:$M$223,D185)</f>
        <v>0</v>
      </c>
      <c r="AA185" s="92"/>
      <c r="AB185" s="92"/>
      <c r="AC185" s="92"/>
      <c r="AD185" s="93">
        <f t="shared" si="58"/>
        <v>0</v>
      </c>
      <c r="AF185" s="111"/>
      <c r="AH185" s="91"/>
      <c r="AI185" s="92"/>
      <c r="AJ185" s="92"/>
      <c r="AK185" s="92"/>
      <c r="AL185" s="92"/>
      <c r="AM185" s="92"/>
      <c r="AN185" s="93">
        <f t="shared" si="59"/>
        <v>0</v>
      </c>
      <c r="AP185" s="117">
        <f t="shared" si="63"/>
        <v>0</v>
      </c>
      <c r="AQ185" s="66">
        <f t="shared" si="64"/>
        <v>0</v>
      </c>
      <c r="AR185" s="67">
        <f t="shared" si="60"/>
        <v>0</v>
      </c>
      <c r="AS185" s="66">
        <f t="shared" si="65"/>
        <v>0</v>
      </c>
      <c r="AT185" s="66">
        <f t="shared" si="66"/>
        <v>0</v>
      </c>
      <c r="AU185" s="67">
        <f t="shared" si="61"/>
        <v>0</v>
      </c>
      <c r="AV185" s="118" t="str">
        <f t="shared" si="67"/>
        <v/>
      </c>
      <c r="AX185" s="30" t="s">
        <v>365</v>
      </c>
    </row>
    <row r="186" spans="1:50" x14ac:dyDescent="0.2">
      <c r="A186" s="35">
        <f t="shared" si="55"/>
        <v>169</v>
      </c>
      <c r="B186" s="102" t="str">
        <f>IFERROR(VLOOKUP(G186,'AM19.Param'!$C$64:$D$388,2,FALSE),"")</f>
        <v/>
      </c>
      <c r="C186" s="77"/>
      <c r="D186" s="78"/>
      <c r="E186" s="77"/>
      <c r="F186" s="81"/>
      <c r="G186" s="77"/>
      <c r="H186" s="82"/>
      <c r="I186" s="83" t="str">
        <f t="shared" si="62"/>
        <v/>
      </c>
      <c r="J186" s="80"/>
      <c r="K186" s="80"/>
      <c r="L186" s="77"/>
      <c r="M186" s="77"/>
      <c r="N186" s="77"/>
      <c r="O186" s="77"/>
      <c r="P186" s="274"/>
      <c r="Q186" s="274"/>
      <c r="R186" s="274"/>
      <c r="S186" s="277">
        <f t="shared" si="57"/>
        <v>0</v>
      </c>
      <c r="U186" s="32">
        <f t="shared" si="56"/>
        <v>169</v>
      </c>
      <c r="V186" s="85"/>
      <c r="X186" s="91"/>
      <c r="Y186" s="92"/>
      <c r="Z186" s="280">
        <f>SUMIFS('AM19.Capital Instruments'!O$7:O$223,'AM19.Capital Instruments'!$M$7:$M$223,D186)</f>
        <v>0</v>
      </c>
      <c r="AA186" s="92"/>
      <c r="AB186" s="92"/>
      <c r="AC186" s="92"/>
      <c r="AD186" s="93">
        <f t="shared" si="58"/>
        <v>0</v>
      </c>
      <c r="AF186" s="111"/>
      <c r="AH186" s="91"/>
      <c r="AI186" s="92"/>
      <c r="AJ186" s="92"/>
      <c r="AK186" s="92"/>
      <c r="AL186" s="92"/>
      <c r="AM186" s="92"/>
      <c r="AN186" s="93">
        <f t="shared" si="59"/>
        <v>0</v>
      </c>
      <c r="AP186" s="117">
        <f t="shared" si="63"/>
        <v>0</v>
      </c>
      <c r="AQ186" s="66">
        <f t="shared" si="64"/>
        <v>0</v>
      </c>
      <c r="AR186" s="67">
        <f t="shared" si="60"/>
        <v>0</v>
      </c>
      <c r="AS186" s="66">
        <f t="shared" si="65"/>
        <v>0</v>
      </c>
      <c r="AT186" s="66">
        <f t="shared" si="66"/>
        <v>0</v>
      </c>
      <c r="AU186" s="67">
        <f t="shared" si="61"/>
        <v>0</v>
      </c>
      <c r="AV186" s="118" t="str">
        <f t="shared" si="67"/>
        <v/>
      </c>
      <c r="AX186" s="30" t="s">
        <v>365</v>
      </c>
    </row>
    <row r="187" spans="1:50" x14ac:dyDescent="0.2">
      <c r="A187" s="35">
        <f t="shared" si="55"/>
        <v>170</v>
      </c>
      <c r="B187" s="102" t="str">
        <f>IFERROR(VLOOKUP(G187,'AM19.Param'!$C$64:$D$388,2,FALSE),"")</f>
        <v/>
      </c>
      <c r="C187" s="77"/>
      <c r="D187" s="78"/>
      <c r="E187" s="77"/>
      <c r="F187" s="81"/>
      <c r="G187" s="77"/>
      <c r="H187" s="82"/>
      <c r="I187" s="83" t="str">
        <f t="shared" si="62"/>
        <v/>
      </c>
      <c r="J187" s="80"/>
      <c r="K187" s="80"/>
      <c r="L187" s="77"/>
      <c r="M187" s="77"/>
      <c r="N187" s="77"/>
      <c r="O187" s="77"/>
      <c r="P187" s="274"/>
      <c r="Q187" s="274"/>
      <c r="R187" s="274"/>
      <c r="S187" s="277">
        <f t="shared" si="57"/>
        <v>0</v>
      </c>
      <c r="U187" s="32">
        <f t="shared" si="56"/>
        <v>170</v>
      </c>
      <c r="V187" s="85"/>
      <c r="X187" s="91"/>
      <c r="Y187" s="92"/>
      <c r="Z187" s="280">
        <f>SUMIFS('AM19.Capital Instruments'!O$7:O$223,'AM19.Capital Instruments'!$M$7:$M$223,D187)</f>
        <v>0</v>
      </c>
      <c r="AA187" s="92"/>
      <c r="AB187" s="92"/>
      <c r="AC187" s="92"/>
      <c r="AD187" s="93">
        <f t="shared" si="58"/>
        <v>0</v>
      </c>
      <c r="AF187" s="111"/>
      <c r="AH187" s="91"/>
      <c r="AI187" s="92"/>
      <c r="AJ187" s="92"/>
      <c r="AK187" s="92"/>
      <c r="AL187" s="92"/>
      <c r="AM187" s="92"/>
      <c r="AN187" s="93">
        <f t="shared" si="59"/>
        <v>0</v>
      </c>
      <c r="AP187" s="117">
        <f t="shared" si="63"/>
        <v>0</v>
      </c>
      <c r="AQ187" s="66">
        <f t="shared" si="64"/>
        <v>0</v>
      </c>
      <c r="AR187" s="67">
        <f t="shared" si="60"/>
        <v>0</v>
      </c>
      <c r="AS187" s="66">
        <f t="shared" si="65"/>
        <v>0</v>
      </c>
      <c r="AT187" s="66">
        <f t="shared" si="66"/>
        <v>0</v>
      </c>
      <c r="AU187" s="67">
        <f t="shared" si="61"/>
        <v>0</v>
      </c>
      <c r="AV187" s="118" t="str">
        <f t="shared" si="67"/>
        <v/>
      </c>
      <c r="AX187" s="30" t="s">
        <v>365</v>
      </c>
    </row>
    <row r="188" spans="1:50" x14ac:dyDescent="0.2">
      <c r="A188" s="35">
        <f t="shared" si="55"/>
        <v>171</v>
      </c>
      <c r="B188" s="102" t="str">
        <f>IFERROR(VLOOKUP(G188,'AM19.Param'!$C$64:$D$388,2,FALSE),"")</f>
        <v/>
      </c>
      <c r="C188" s="77"/>
      <c r="D188" s="78"/>
      <c r="E188" s="77"/>
      <c r="F188" s="81"/>
      <c r="G188" s="77"/>
      <c r="H188" s="82"/>
      <c r="I188" s="83" t="str">
        <f t="shared" si="62"/>
        <v/>
      </c>
      <c r="J188" s="80"/>
      <c r="K188" s="80"/>
      <c r="L188" s="77"/>
      <c r="M188" s="77"/>
      <c r="N188" s="77"/>
      <c r="O188" s="77"/>
      <c r="P188" s="274"/>
      <c r="Q188" s="274"/>
      <c r="R188" s="274"/>
      <c r="S188" s="277">
        <f t="shared" si="57"/>
        <v>0</v>
      </c>
      <c r="U188" s="32">
        <f t="shared" si="56"/>
        <v>171</v>
      </c>
      <c r="V188" s="85"/>
      <c r="X188" s="91"/>
      <c r="Y188" s="92"/>
      <c r="Z188" s="280">
        <f>SUMIFS('AM19.Capital Instruments'!O$7:O$223,'AM19.Capital Instruments'!$M$7:$M$223,D188)</f>
        <v>0</v>
      </c>
      <c r="AA188" s="92"/>
      <c r="AB188" s="92"/>
      <c r="AC188" s="92"/>
      <c r="AD188" s="93">
        <f t="shared" si="58"/>
        <v>0</v>
      </c>
      <c r="AF188" s="111"/>
      <c r="AH188" s="91"/>
      <c r="AI188" s="92"/>
      <c r="AJ188" s="92"/>
      <c r="AK188" s="92"/>
      <c r="AL188" s="92"/>
      <c r="AM188" s="92"/>
      <c r="AN188" s="93">
        <f t="shared" si="59"/>
        <v>0</v>
      </c>
      <c r="AP188" s="117">
        <f t="shared" si="63"/>
        <v>0</v>
      </c>
      <c r="AQ188" s="66">
        <f t="shared" si="64"/>
        <v>0</v>
      </c>
      <c r="AR188" s="67">
        <f t="shared" si="60"/>
        <v>0</v>
      </c>
      <c r="AS188" s="66">
        <f t="shared" si="65"/>
        <v>0</v>
      </c>
      <c r="AT188" s="66">
        <f t="shared" si="66"/>
        <v>0</v>
      </c>
      <c r="AU188" s="67">
        <f t="shared" si="61"/>
        <v>0</v>
      </c>
      <c r="AV188" s="118" t="str">
        <f t="shared" si="67"/>
        <v/>
      </c>
      <c r="AX188" s="30" t="s">
        <v>365</v>
      </c>
    </row>
    <row r="189" spans="1:50" x14ac:dyDescent="0.2">
      <c r="A189" s="35">
        <f t="shared" si="55"/>
        <v>172</v>
      </c>
      <c r="B189" s="102" t="str">
        <f>IFERROR(VLOOKUP(G189,'AM19.Param'!$C$64:$D$388,2,FALSE),"")</f>
        <v/>
      </c>
      <c r="C189" s="77"/>
      <c r="D189" s="78"/>
      <c r="E189" s="77"/>
      <c r="F189" s="81"/>
      <c r="G189" s="77"/>
      <c r="H189" s="82"/>
      <c r="I189" s="83" t="str">
        <f t="shared" si="62"/>
        <v/>
      </c>
      <c r="J189" s="80"/>
      <c r="K189" s="80"/>
      <c r="L189" s="77"/>
      <c r="M189" s="77"/>
      <c r="N189" s="77"/>
      <c r="O189" s="77"/>
      <c r="P189" s="274"/>
      <c r="Q189" s="274"/>
      <c r="R189" s="274"/>
      <c r="S189" s="277">
        <f t="shared" si="57"/>
        <v>0</v>
      </c>
      <c r="U189" s="32">
        <f t="shared" si="56"/>
        <v>172</v>
      </c>
      <c r="V189" s="85"/>
      <c r="X189" s="91"/>
      <c r="Y189" s="92"/>
      <c r="Z189" s="280">
        <f>SUMIFS('AM19.Capital Instruments'!O$7:O$223,'AM19.Capital Instruments'!$M$7:$M$223,D189)</f>
        <v>0</v>
      </c>
      <c r="AA189" s="92"/>
      <c r="AB189" s="92"/>
      <c r="AC189" s="92"/>
      <c r="AD189" s="93">
        <f t="shared" si="58"/>
        <v>0</v>
      </c>
      <c r="AF189" s="111"/>
      <c r="AH189" s="91"/>
      <c r="AI189" s="92"/>
      <c r="AJ189" s="92"/>
      <c r="AK189" s="92"/>
      <c r="AL189" s="92"/>
      <c r="AM189" s="92"/>
      <c r="AN189" s="93">
        <f t="shared" si="59"/>
        <v>0</v>
      </c>
      <c r="AP189" s="117">
        <f t="shared" si="63"/>
        <v>0</v>
      </c>
      <c r="AQ189" s="66">
        <f t="shared" si="64"/>
        <v>0</v>
      </c>
      <c r="AR189" s="67">
        <f t="shared" si="60"/>
        <v>0</v>
      </c>
      <c r="AS189" s="66">
        <f t="shared" si="65"/>
        <v>0</v>
      </c>
      <c r="AT189" s="66">
        <f t="shared" si="66"/>
        <v>0</v>
      </c>
      <c r="AU189" s="67">
        <f t="shared" si="61"/>
        <v>0</v>
      </c>
      <c r="AV189" s="118" t="str">
        <f t="shared" si="67"/>
        <v/>
      </c>
      <c r="AX189" s="30" t="s">
        <v>365</v>
      </c>
    </row>
    <row r="190" spans="1:50" x14ac:dyDescent="0.2">
      <c r="A190" s="35">
        <f t="shared" si="55"/>
        <v>173</v>
      </c>
      <c r="B190" s="102" t="str">
        <f>IFERROR(VLOOKUP(G190,'AM19.Param'!$C$64:$D$388,2,FALSE),"")</f>
        <v/>
      </c>
      <c r="C190" s="77"/>
      <c r="D190" s="78"/>
      <c r="E190" s="77"/>
      <c r="F190" s="81"/>
      <c r="G190" s="77"/>
      <c r="H190" s="82"/>
      <c r="I190" s="83" t="str">
        <f t="shared" si="62"/>
        <v/>
      </c>
      <c r="J190" s="80"/>
      <c r="K190" s="80"/>
      <c r="L190" s="77"/>
      <c r="M190" s="77"/>
      <c r="N190" s="77"/>
      <c r="O190" s="77"/>
      <c r="P190" s="274"/>
      <c r="Q190" s="274"/>
      <c r="R190" s="274"/>
      <c r="S190" s="277">
        <f t="shared" si="57"/>
        <v>0</v>
      </c>
      <c r="U190" s="32">
        <f t="shared" si="56"/>
        <v>173</v>
      </c>
      <c r="V190" s="85"/>
      <c r="X190" s="91"/>
      <c r="Y190" s="92"/>
      <c r="Z190" s="280">
        <f>SUMIFS('AM19.Capital Instruments'!O$7:O$223,'AM19.Capital Instruments'!$M$7:$M$223,D190)</f>
        <v>0</v>
      </c>
      <c r="AA190" s="92"/>
      <c r="AB190" s="92"/>
      <c r="AC190" s="92"/>
      <c r="AD190" s="93">
        <f t="shared" si="58"/>
        <v>0</v>
      </c>
      <c r="AF190" s="111"/>
      <c r="AH190" s="91"/>
      <c r="AI190" s="92"/>
      <c r="AJ190" s="92"/>
      <c r="AK190" s="92"/>
      <c r="AL190" s="92"/>
      <c r="AM190" s="92"/>
      <c r="AN190" s="93">
        <f t="shared" si="59"/>
        <v>0</v>
      </c>
      <c r="AP190" s="117">
        <f t="shared" si="63"/>
        <v>0</v>
      </c>
      <c r="AQ190" s="66">
        <f t="shared" si="64"/>
        <v>0</v>
      </c>
      <c r="AR190" s="67">
        <f t="shared" si="60"/>
        <v>0</v>
      </c>
      <c r="AS190" s="66">
        <f t="shared" si="65"/>
        <v>0</v>
      </c>
      <c r="AT190" s="66">
        <f t="shared" si="66"/>
        <v>0</v>
      </c>
      <c r="AU190" s="67">
        <f t="shared" si="61"/>
        <v>0</v>
      </c>
      <c r="AV190" s="118" t="str">
        <f t="shared" si="67"/>
        <v/>
      </c>
      <c r="AX190" s="30" t="s">
        <v>365</v>
      </c>
    </row>
    <row r="191" spans="1:50" x14ac:dyDescent="0.2">
      <c r="A191" s="35">
        <f t="shared" si="55"/>
        <v>174</v>
      </c>
      <c r="B191" s="102" t="str">
        <f>IFERROR(VLOOKUP(G191,'AM19.Param'!$C$64:$D$388,2,FALSE),"")</f>
        <v/>
      </c>
      <c r="C191" s="77"/>
      <c r="D191" s="78"/>
      <c r="E191" s="77"/>
      <c r="F191" s="81"/>
      <c r="G191" s="77"/>
      <c r="H191" s="82"/>
      <c r="I191" s="83" t="str">
        <f t="shared" si="62"/>
        <v/>
      </c>
      <c r="J191" s="80"/>
      <c r="K191" s="80"/>
      <c r="L191" s="77"/>
      <c r="M191" s="77"/>
      <c r="N191" s="77"/>
      <c r="O191" s="77"/>
      <c r="P191" s="274"/>
      <c r="Q191" s="274"/>
      <c r="R191" s="274"/>
      <c r="S191" s="277">
        <f t="shared" si="57"/>
        <v>0</v>
      </c>
      <c r="U191" s="32">
        <f t="shared" si="56"/>
        <v>174</v>
      </c>
      <c r="V191" s="85"/>
      <c r="X191" s="91"/>
      <c r="Y191" s="92"/>
      <c r="Z191" s="280">
        <f>SUMIFS('AM19.Capital Instruments'!O$7:O$223,'AM19.Capital Instruments'!$M$7:$M$223,D191)</f>
        <v>0</v>
      </c>
      <c r="AA191" s="92"/>
      <c r="AB191" s="92"/>
      <c r="AC191" s="92"/>
      <c r="AD191" s="93">
        <f t="shared" si="58"/>
        <v>0</v>
      </c>
      <c r="AF191" s="111"/>
      <c r="AH191" s="91"/>
      <c r="AI191" s="92"/>
      <c r="AJ191" s="92"/>
      <c r="AK191" s="92"/>
      <c r="AL191" s="92"/>
      <c r="AM191" s="92"/>
      <c r="AN191" s="93">
        <f t="shared" si="59"/>
        <v>0</v>
      </c>
      <c r="AP191" s="117">
        <f t="shared" si="63"/>
        <v>0</v>
      </c>
      <c r="AQ191" s="66">
        <f t="shared" si="64"/>
        <v>0</v>
      </c>
      <c r="AR191" s="67">
        <f t="shared" si="60"/>
        <v>0</v>
      </c>
      <c r="AS191" s="66">
        <f t="shared" si="65"/>
        <v>0</v>
      </c>
      <c r="AT191" s="66">
        <f t="shared" si="66"/>
        <v>0</v>
      </c>
      <c r="AU191" s="67">
        <f t="shared" si="61"/>
        <v>0</v>
      </c>
      <c r="AV191" s="118" t="str">
        <f t="shared" si="67"/>
        <v/>
      </c>
      <c r="AX191" s="30" t="s">
        <v>365</v>
      </c>
    </row>
    <row r="192" spans="1:50" x14ac:dyDescent="0.2">
      <c r="A192" s="35">
        <f t="shared" si="55"/>
        <v>175</v>
      </c>
      <c r="B192" s="102" t="str">
        <f>IFERROR(VLOOKUP(G192,'AM19.Param'!$C$64:$D$388,2,FALSE),"")</f>
        <v/>
      </c>
      <c r="C192" s="77"/>
      <c r="D192" s="78"/>
      <c r="E192" s="77"/>
      <c r="F192" s="81"/>
      <c r="G192" s="77"/>
      <c r="H192" s="82"/>
      <c r="I192" s="83" t="str">
        <f t="shared" si="62"/>
        <v/>
      </c>
      <c r="J192" s="80"/>
      <c r="K192" s="80"/>
      <c r="L192" s="77"/>
      <c r="M192" s="77"/>
      <c r="N192" s="77"/>
      <c r="O192" s="77"/>
      <c r="P192" s="274"/>
      <c r="Q192" s="274"/>
      <c r="R192" s="274"/>
      <c r="S192" s="277">
        <f t="shared" si="57"/>
        <v>0</v>
      </c>
      <c r="U192" s="32">
        <f t="shared" si="56"/>
        <v>175</v>
      </c>
      <c r="V192" s="85"/>
      <c r="X192" s="91"/>
      <c r="Y192" s="92"/>
      <c r="Z192" s="280">
        <f>SUMIFS('AM19.Capital Instruments'!O$7:O$223,'AM19.Capital Instruments'!$M$7:$M$223,D192)</f>
        <v>0</v>
      </c>
      <c r="AA192" s="92"/>
      <c r="AB192" s="92"/>
      <c r="AC192" s="92"/>
      <c r="AD192" s="93">
        <f t="shared" si="58"/>
        <v>0</v>
      </c>
      <c r="AF192" s="111"/>
      <c r="AH192" s="91"/>
      <c r="AI192" s="92"/>
      <c r="AJ192" s="92"/>
      <c r="AK192" s="92"/>
      <c r="AL192" s="92"/>
      <c r="AM192" s="92"/>
      <c r="AN192" s="93">
        <f t="shared" si="59"/>
        <v>0</v>
      </c>
      <c r="AP192" s="117">
        <f t="shared" si="63"/>
        <v>0</v>
      </c>
      <c r="AQ192" s="66">
        <f t="shared" si="64"/>
        <v>0</v>
      </c>
      <c r="AR192" s="67">
        <f t="shared" si="60"/>
        <v>0</v>
      </c>
      <c r="AS192" s="66">
        <f t="shared" si="65"/>
        <v>0</v>
      </c>
      <c r="AT192" s="66">
        <f t="shared" si="66"/>
        <v>0</v>
      </c>
      <c r="AU192" s="67">
        <f t="shared" si="61"/>
        <v>0</v>
      </c>
      <c r="AV192" s="118" t="str">
        <f t="shared" si="67"/>
        <v/>
      </c>
      <c r="AX192" s="30" t="s">
        <v>365</v>
      </c>
    </row>
    <row r="193" spans="1:50" x14ac:dyDescent="0.2">
      <c r="A193" s="35">
        <f t="shared" si="55"/>
        <v>176</v>
      </c>
      <c r="B193" s="102" t="str">
        <f>IFERROR(VLOOKUP(G193,'AM19.Param'!$C$64:$D$388,2,FALSE),"")</f>
        <v/>
      </c>
      <c r="C193" s="77"/>
      <c r="D193" s="78"/>
      <c r="E193" s="77"/>
      <c r="F193" s="81"/>
      <c r="G193" s="77"/>
      <c r="H193" s="82"/>
      <c r="I193" s="83" t="str">
        <f t="shared" si="62"/>
        <v/>
      </c>
      <c r="J193" s="80"/>
      <c r="K193" s="80"/>
      <c r="L193" s="77"/>
      <c r="M193" s="77"/>
      <c r="N193" s="77"/>
      <c r="O193" s="77"/>
      <c r="P193" s="274"/>
      <c r="Q193" s="274"/>
      <c r="R193" s="274"/>
      <c r="S193" s="277">
        <f t="shared" si="57"/>
        <v>0</v>
      </c>
      <c r="U193" s="32">
        <f t="shared" si="56"/>
        <v>176</v>
      </c>
      <c r="V193" s="85"/>
      <c r="X193" s="91"/>
      <c r="Y193" s="92"/>
      <c r="Z193" s="280">
        <f>SUMIFS('AM19.Capital Instruments'!O$7:O$223,'AM19.Capital Instruments'!$M$7:$M$223,D193)</f>
        <v>0</v>
      </c>
      <c r="AA193" s="92"/>
      <c r="AB193" s="92"/>
      <c r="AC193" s="92"/>
      <c r="AD193" s="93">
        <f t="shared" si="58"/>
        <v>0</v>
      </c>
      <c r="AF193" s="111"/>
      <c r="AH193" s="91"/>
      <c r="AI193" s="92"/>
      <c r="AJ193" s="92"/>
      <c r="AK193" s="92"/>
      <c r="AL193" s="92"/>
      <c r="AM193" s="92"/>
      <c r="AN193" s="93">
        <f t="shared" si="59"/>
        <v>0</v>
      </c>
      <c r="AP193" s="117">
        <f t="shared" si="63"/>
        <v>0</v>
      </c>
      <c r="AQ193" s="66">
        <f t="shared" si="64"/>
        <v>0</v>
      </c>
      <c r="AR193" s="67">
        <f t="shared" si="60"/>
        <v>0</v>
      </c>
      <c r="AS193" s="66">
        <f t="shared" si="65"/>
        <v>0</v>
      </c>
      <c r="AT193" s="66">
        <f t="shared" si="66"/>
        <v>0</v>
      </c>
      <c r="AU193" s="67">
        <f t="shared" si="61"/>
        <v>0</v>
      </c>
      <c r="AV193" s="118" t="str">
        <f t="shared" si="67"/>
        <v/>
      </c>
      <c r="AX193" s="30" t="s">
        <v>365</v>
      </c>
    </row>
    <row r="194" spans="1:50" x14ac:dyDescent="0.2">
      <c r="A194" s="35">
        <f t="shared" si="55"/>
        <v>177</v>
      </c>
      <c r="B194" s="102" t="str">
        <f>IFERROR(VLOOKUP(G194,'AM19.Param'!$C$64:$D$388,2,FALSE),"")</f>
        <v/>
      </c>
      <c r="C194" s="77"/>
      <c r="D194" s="78"/>
      <c r="E194" s="77"/>
      <c r="F194" s="81"/>
      <c r="G194" s="77"/>
      <c r="H194" s="82"/>
      <c r="I194" s="83" t="str">
        <f t="shared" si="62"/>
        <v/>
      </c>
      <c r="J194" s="80"/>
      <c r="K194" s="80"/>
      <c r="L194" s="77"/>
      <c r="M194" s="77"/>
      <c r="N194" s="77"/>
      <c r="O194" s="77"/>
      <c r="P194" s="274"/>
      <c r="Q194" s="274"/>
      <c r="R194" s="274"/>
      <c r="S194" s="277">
        <f t="shared" si="57"/>
        <v>0</v>
      </c>
      <c r="U194" s="32">
        <f t="shared" si="56"/>
        <v>177</v>
      </c>
      <c r="V194" s="85"/>
      <c r="X194" s="91"/>
      <c r="Y194" s="92"/>
      <c r="Z194" s="280">
        <f>SUMIFS('AM19.Capital Instruments'!O$7:O$223,'AM19.Capital Instruments'!$M$7:$M$223,D194)</f>
        <v>0</v>
      </c>
      <c r="AA194" s="92"/>
      <c r="AB194" s="92"/>
      <c r="AC194" s="92"/>
      <c r="AD194" s="93">
        <f t="shared" si="58"/>
        <v>0</v>
      </c>
      <c r="AF194" s="111"/>
      <c r="AH194" s="91"/>
      <c r="AI194" s="92"/>
      <c r="AJ194" s="92"/>
      <c r="AK194" s="92"/>
      <c r="AL194" s="92"/>
      <c r="AM194" s="92"/>
      <c r="AN194" s="93">
        <f t="shared" si="59"/>
        <v>0</v>
      </c>
      <c r="AP194" s="117">
        <f t="shared" si="63"/>
        <v>0</v>
      </c>
      <c r="AQ194" s="66">
        <f t="shared" si="64"/>
        <v>0</v>
      </c>
      <c r="AR194" s="67">
        <f t="shared" si="60"/>
        <v>0</v>
      </c>
      <c r="AS194" s="66">
        <f t="shared" si="65"/>
        <v>0</v>
      </c>
      <c r="AT194" s="66">
        <f t="shared" si="66"/>
        <v>0</v>
      </c>
      <c r="AU194" s="67">
        <f t="shared" si="61"/>
        <v>0</v>
      </c>
      <c r="AV194" s="118" t="str">
        <f t="shared" si="67"/>
        <v/>
      </c>
      <c r="AX194" s="30" t="s">
        <v>365</v>
      </c>
    </row>
    <row r="195" spans="1:50" x14ac:dyDescent="0.2">
      <c r="A195" s="35">
        <f t="shared" si="55"/>
        <v>178</v>
      </c>
      <c r="B195" s="102" t="str">
        <f>IFERROR(VLOOKUP(G195,'AM19.Param'!$C$64:$D$388,2,FALSE),"")</f>
        <v/>
      </c>
      <c r="C195" s="77"/>
      <c r="D195" s="78"/>
      <c r="E195" s="77"/>
      <c r="F195" s="81"/>
      <c r="G195" s="77"/>
      <c r="H195" s="82"/>
      <c r="I195" s="83" t="str">
        <f t="shared" si="62"/>
        <v/>
      </c>
      <c r="J195" s="80"/>
      <c r="K195" s="80"/>
      <c r="L195" s="77"/>
      <c r="M195" s="77"/>
      <c r="N195" s="77"/>
      <c r="O195" s="77"/>
      <c r="P195" s="274"/>
      <c r="Q195" s="274"/>
      <c r="R195" s="274"/>
      <c r="S195" s="277">
        <f t="shared" si="57"/>
        <v>0</v>
      </c>
      <c r="U195" s="32">
        <f t="shared" si="56"/>
        <v>178</v>
      </c>
      <c r="V195" s="85"/>
      <c r="X195" s="91"/>
      <c r="Y195" s="92"/>
      <c r="Z195" s="280">
        <f>SUMIFS('AM19.Capital Instruments'!O$7:O$223,'AM19.Capital Instruments'!$M$7:$M$223,D195)</f>
        <v>0</v>
      </c>
      <c r="AA195" s="92"/>
      <c r="AB195" s="92"/>
      <c r="AC195" s="92"/>
      <c r="AD195" s="93">
        <f t="shared" si="58"/>
        <v>0</v>
      </c>
      <c r="AF195" s="111"/>
      <c r="AH195" s="91"/>
      <c r="AI195" s="92"/>
      <c r="AJ195" s="92"/>
      <c r="AK195" s="92"/>
      <c r="AL195" s="92"/>
      <c r="AM195" s="92"/>
      <c r="AN195" s="93">
        <f t="shared" si="59"/>
        <v>0</v>
      </c>
      <c r="AP195" s="117">
        <f t="shared" si="63"/>
        <v>0</v>
      </c>
      <c r="AQ195" s="66">
        <f t="shared" si="64"/>
        <v>0</v>
      </c>
      <c r="AR195" s="67">
        <f t="shared" si="60"/>
        <v>0</v>
      </c>
      <c r="AS195" s="66">
        <f t="shared" si="65"/>
        <v>0</v>
      </c>
      <c r="AT195" s="66">
        <f t="shared" si="66"/>
        <v>0</v>
      </c>
      <c r="AU195" s="67">
        <f t="shared" si="61"/>
        <v>0</v>
      </c>
      <c r="AV195" s="118" t="str">
        <f t="shared" si="67"/>
        <v/>
      </c>
      <c r="AX195" s="30" t="s">
        <v>365</v>
      </c>
    </row>
    <row r="196" spans="1:50" x14ac:dyDescent="0.2">
      <c r="A196" s="35">
        <f t="shared" si="55"/>
        <v>179</v>
      </c>
      <c r="B196" s="102" t="str">
        <f>IFERROR(VLOOKUP(G196,'AM19.Param'!$C$64:$D$388,2,FALSE),"")</f>
        <v/>
      </c>
      <c r="C196" s="77"/>
      <c r="D196" s="78"/>
      <c r="E196" s="77"/>
      <c r="F196" s="81"/>
      <c r="G196" s="77"/>
      <c r="H196" s="82"/>
      <c r="I196" s="83" t="str">
        <f t="shared" si="62"/>
        <v/>
      </c>
      <c r="J196" s="80"/>
      <c r="K196" s="80"/>
      <c r="L196" s="77"/>
      <c r="M196" s="77"/>
      <c r="N196" s="77"/>
      <c r="O196" s="77"/>
      <c r="P196" s="274"/>
      <c r="Q196" s="274"/>
      <c r="R196" s="274"/>
      <c r="S196" s="277">
        <f t="shared" si="57"/>
        <v>0</v>
      </c>
      <c r="U196" s="32">
        <f t="shared" si="56"/>
        <v>179</v>
      </c>
      <c r="V196" s="85"/>
      <c r="X196" s="91"/>
      <c r="Y196" s="92"/>
      <c r="Z196" s="280">
        <f>SUMIFS('AM19.Capital Instruments'!O$7:O$223,'AM19.Capital Instruments'!$M$7:$M$223,D196)</f>
        <v>0</v>
      </c>
      <c r="AA196" s="92"/>
      <c r="AB196" s="92"/>
      <c r="AC196" s="92"/>
      <c r="AD196" s="93">
        <f t="shared" si="58"/>
        <v>0</v>
      </c>
      <c r="AF196" s="111"/>
      <c r="AH196" s="91"/>
      <c r="AI196" s="92"/>
      <c r="AJ196" s="92"/>
      <c r="AK196" s="92"/>
      <c r="AL196" s="92"/>
      <c r="AM196" s="92"/>
      <c r="AN196" s="93">
        <f t="shared" si="59"/>
        <v>0</v>
      </c>
      <c r="AP196" s="117">
        <f t="shared" si="63"/>
        <v>0</v>
      </c>
      <c r="AQ196" s="66">
        <f t="shared" si="64"/>
        <v>0</v>
      </c>
      <c r="AR196" s="67">
        <f t="shared" si="60"/>
        <v>0</v>
      </c>
      <c r="AS196" s="66">
        <f t="shared" si="65"/>
        <v>0</v>
      </c>
      <c r="AT196" s="66">
        <f t="shared" si="66"/>
        <v>0</v>
      </c>
      <c r="AU196" s="67">
        <f t="shared" si="61"/>
        <v>0</v>
      </c>
      <c r="AV196" s="118" t="str">
        <f t="shared" si="67"/>
        <v/>
      </c>
      <c r="AX196" s="30" t="s">
        <v>365</v>
      </c>
    </row>
    <row r="197" spans="1:50" x14ac:dyDescent="0.2">
      <c r="A197" s="35">
        <f t="shared" si="55"/>
        <v>180</v>
      </c>
      <c r="B197" s="102" t="str">
        <f>IFERROR(VLOOKUP(G197,'AM19.Param'!$C$64:$D$388,2,FALSE),"")</f>
        <v/>
      </c>
      <c r="C197" s="77"/>
      <c r="D197" s="78"/>
      <c r="E197" s="77"/>
      <c r="F197" s="81"/>
      <c r="G197" s="77"/>
      <c r="H197" s="82"/>
      <c r="I197" s="83" t="str">
        <f t="shared" si="62"/>
        <v/>
      </c>
      <c r="J197" s="80"/>
      <c r="K197" s="80"/>
      <c r="L197" s="77"/>
      <c r="M197" s="77"/>
      <c r="N197" s="77"/>
      <c r="O197" s="77"/>
      <c r="P197" s="274"/>
      <c r="Q197" s="274"/>
      <c r="R197" s="274"/>
      <c r="S197" s="277">
        <f t="shared" si="57"/>
        <v>0</v>
      </c>
      <c r="U197" s="32">
        <f t="shared" si="56"/>
        <v>180</v>
      </c>
      <c r="V197" s="85"/>
      <c r="X197" s="91"/>
      <c r="Y197" s="92"/>
      <c r="Z197" s="280">
        <f>SUMIFS('AM19.Capital Instruments'!O$7:O$223,'AM19.Capital Instruments'!$M$7:$M$223,D197)</f>
        <v>0</v>
      </c>
      <c r="AA197" s="92"/>
      <c r="AB197" s="92"/>
      <c r="AC197" s="92"/>
      <c r="AD197" s="93">
        <f t="shared" si="58"/>
        <v>0</v>
      </c>
      <c r="AF197" s="111"/>
      <c r="AH197" s="91"/>
      <c r="AI197" s="92"/>
      <c r="AJ197" s="92"/>
      <c r="AK197" s="92"/>
      <c r="AL197" s="92"/>
      <c r="AM197" s="92"/>
      <c r="AN197" s="93">
        <f t="shared" si="59"/>
        <v>0</v>
      </c>
      <c r="AP197" s="117">
        <f t="shared" si="63"/>
        <v>0</v>
      </c>
      <c r="AQ197" s="66">
        <f t="shared" si="64"/>
        <v>0</v>
      </c>
      <c r="AR197" s="67">
        <f t="shared" si="60"/>
        <v>0</v>
      </c>
      <c r="AS197" s="66">
        <f t="shared" si="65"/>
        <v>0</v>
      </c>
      <c r="AT197" s="66">
        <f t="shared" si="66"/>
        <v>0</v>
      </c>
      <c r="AU197" s="67">
        <f t="shared" si="61"/>
        <v>0</v>
      </c>
      <c r="AV197" s="118" t="str">
        <f t="shared" si="67"/>
        <v/>
      </c>
      <c r="AX197" s="30" t="s">
        <v>365</v>
      </c>
    </row>
    <row r="198" spans="1:50" x14ac:dyDescent="0.2">
      <c r="A198" s="35">
        <f t="shared" si="55"/>
        <v>181</v>
      </c>
      <c r="B198" s="102" t="str">
        <f>IFERROR(VLOOKUP(G198,'AM19.Param'!$C$64:$D$388,2,FALSE),"")</f>
        <v/>
      </c>
      <c r="C198" s="77"/>
      <c r="D198" s="78"/>
      <c r="E198" s="77"/>
      <c r="F198" s="81"/>
      <c r="G198" s="77"/>
      <c r="H198" s="82"/>
      <c r="I198" s="83" t="str">
        <f t="shared" si="62"/>
        <v/>
      </c>
      <c r="J198" s="80"/>
      <c r="K198" s="80"/>
      <c r="L198" s="77"/>
      <c r="M198" s="77"/>
      <c r="N198" s="77"/>
      <c r="O198" s="77"/>
      <c r="P198" s="274"/>
      <c r="Q198" s="274"/>
      <c r="R198" s="274"/>
      <c r="S198" s="277">
        <f t="shared" si="57"/>
        <v>0</v>
      </c>
      <c r="U198" s="32">
        <f t="shared" si="56"/>
        <v>181</v>
      </c>
      <c r="V198" s="85"/>
      <c r="X198" s="91"/>
      <c r="Y198" s="92"/>
      <c r="Z198" s="280">
        <f>SUMIFS('AM19.Capital Instruments'!O$7:O$223,'AM19.Capital Instruments'!$M$7:$M$223,D198)</f>
        <v>0</v>
      </c>
      <c r="AA198" s="92"/>
      <c r="AB198" s="92"/>
      <c r="AC198" s="92"/>
      <c r="AD198" s="93">
        <f t="shared" si="58"/>
        <v>0</v>
      </c>
      <c r="AF198" s="111"/>
      <c r="AH198" s="91"/>
      <c r="AI198" s="92"/>
      <c r="AJ198" s="92"/>
      <c r="AK198" s="92"/>
      <c r="AL198" s="92"/>
      <c r="AM198" s="92"/>
      <c r="AN198" s="93">
        <f t="shared" si="59"/>
        <v>0</v>
      </c>
      <c r="AP198" s="117">
        <f t="shared" si="63"/>
        <v>0</v>
      </c>
      <c r="AQ198" s="66">
        <f t="shared" si="64"/>
        <v>0</v>
      </c>
      <c r="AR198" s="67">
        <f t="shared" si="60"/>
        <v>0</v>
      </c>
      <c r="AS198" s="66">
        <f t="shared" si="65"/>
        <v>0</v>
      </c>
      <c r="AT198" s="66">
        <f t="shared" si="66"/>
        <v>0</v>
      </c>
      <c r="AU198" s="67">
        <f t="shared" si="61"/>
        <v>0</v>
      </c>
      <c r="AV198" s="118" t="str">
        <f t="shared" si="67"/>
        <v/>
      </c>
      <c r="AX198" s="30" t="s">
        <v>365</v>
      </c>
    </row>
    <row r="199" spans="1:50" x14ac:dyDescent="0.2">
      <c r="A199" s="35">
        <f t="shared" si="55"/>
        <v>182</v>
      </c>
      <c r="B199" s="102" t="str">
        <f>IFERROR(VLOOKUP(G199,'AM19.Param'!$C$64:$D$388,2,FALSE),"")</f>
        <v/>
      </c>
      <c r="C199" s="77"/>
      <c r="D199" s="78"/>
      <c r="E199" s="77"/>
      <c r="F199" s="81"/>
      <c r="G199" s="77"/>
      <c r="H199" s="82"/>
      <c r="I199" s="83" t="str">
        <f t="shared" si="62"/>
        <v/>
      </c>
      <c r="J199" s="80"/>
      <c r="K199" s="80"/>
      <c r="L199" s="77"/>
      <c r="M199" s="77"/>
      <c r="N199" s="77"/>
      <c r="O199" s="77"/>
      <c r="P199" s="274"/>
      <c r="Q199" s="274"/>
      <c r="R199" s="274"/>
      <c r="S199" s="277">
        <f t="shared" si="57"/>
        <v>0</v>
      </c>
      <c r="U199" s="32">
        <f t="shared" si="56"/>
        <v>182</v>
      </c>
      <c r="V199" s="85"/>
      <c r="X199" s="91"/>
      <c r="Y199" s="92"/>
      <c r="Z199" s="280">
        <f>SUMIFS('AM19.Capital Instruments'!O$7:O$223,'AM19.Capital Instruments'!$M$7:$M$223,D199)</f>
        <v>0</v>
      </c>
      <c r="AA199" s="92"/>
      <c r="AB199" s="92"/>
      <c r="AC199" s="92"/>
      <c r="AD199" s="93">
        <f t="shared" si="58"/>
        <v>0</v>
      </c>
      <c r="AF199" s="111"/>
      <c r="AH199" s="91"/>
      <c r="AI199" s="92"/>
      <c r="AJ199" s="92"/>
      <c r="AK199" s="92"/>
      <c r="AL199" s="92"/>
      <c r="AM199" s="92"/>
      <c r="AN199" s="93">
        <f t="shared" si="59"/>
        <v>0</v>
      </c>
      <c r="AP199" s="117">
        <f t="shared" si="63"/>
        <v>0</v>
      </c>
      <c r="AQ199" s="66">
        <f t="shared" si="64"/>
        <v>0</v>
      </c>
      <c r="AR199" s="67">
        <f t="shared" si="60"/>
        <v>0</v>
      </c>
      <c r="AS199" s="66">
        <f t="shared" si="65"/>
        <v>0</v>
      </c>
      <c r="AT199" s="66">
        <f t="shared" si="66"/>
        <v>0</v>
      </c>
      <c r="AU199" s="67">
        <f t="shared" si="61"/>
        <v>0</v>
      </c>
      <c r="AV199" s="118" t="str">
        <f t="shared" si="67"/>
        <v/>
      </c>
      <c r="AX199" s="30" t="s">
        <v>365</v>
      </c>
    </row>
    <row r="200" spans="1:50" x14ac:dyDescent="0.2">
      <c r="A200" s="35">
        <f t="shared" si="55"/>
        <v>183</v>
      </c>
      <c r="B200" s="102" t="str">
        <f>IFERROR(VLOOKUP(G200,'AM19.Param'!$C$64:$D$388,2,FALSE),"")</f>
        <v/>
      </c>
      <c r="C200" s="77"/>
      <c r="D200" s="78"/>
      <c r="E200" s="77"/>
      <c r="F200" s="81"/>
      <c r="G200" s="77"/>
      <c r="H200" s="82"/>
      <c r="I200" s="83" t="str">
        <f t="shared" si="62"/>
        <v/>
      </c>
      <c r="J200" s="80"/>
      <c r="K200" s="80"/>
      <c r="L200" s="77"/>
      <c r="M200" s="77"/>
      <c r="N200" s="77"/>
      <c r="O200" s="77"/>
      <c r="P200" s="274"/>
      <c r="Q200" s="274"/>
      <c r="R200" s="274"/>
      <c r="S200" s="277">
        <f t="shared" si="57"/>
        <v>0</v>
      </c>
      <c r="U200" s="32">
        <f t="shared" si="56"/>
        <v>183</v>
      </c>
      <c r="V200" s="85"/>
      <c r="X200" s="91"/>
      <c r="Y200" s="92"/>
      <c r="Z200" s="280">
        <f>SUMIFS('AM19.Capital Instruments'!O$7:O$223,'AM19.Capital Instruments'!$M$7:$M$223,D200)</f>
        <v>0</v>
      </c>
      <c r="AA200" s="92"/>
      <c r="AB200" s="92"/>
      <c r="AC200" s="92"/>
      <c r="AD200" s="93">
        <f t="shared" si="58"/>
        <v>0</v>
      </c>
      <c r="AF200" s="111"/>
      <c r="AH200" s="91"/>
      <c r="AI200" s="92"/>
      <c r="AJ200" s="92"/>
      <c r="AK200" s="92"/>
      <c r="AL200" s="92"/>
      <c r="AM200" s="92"/>
      <c r="AN200" s="93">
        <f t="shared" si="59"/>
        <v>0</v>
      </c>
      <c r="AP200" s="117">
        <f t="shared" si="63"/>
        <v>0</v>
      </c>
      <c r="AQ200" s="66">
        <f t="shared" si="64"/>
        <v>0</v>
      </c>
      <c r="AR200" s="67">
        <f t="shared" si="60"/>
        <v>0</v>
      </c>
      <c r="AS200" s="66">
        <f t="shared" si="65"/>
        <v>0</v>
      </c>
      <c r="AT200" s="66">
        <f t="shared" si="66"/>
        <v>0</v>
      </c>
      <c r="AU200" s="67">
        <f t="shared" si="61"/>
        <v>0</v>
      </c>
      <c r="AV200" s="118" t="str">
        <f t="shared" si="67"/>
        <v/>
      </c>
      <c r="AX200" s="30" t="s">
        <v>365</v>
      </c>
    </row>
    <row r="201" spans="1:50" x14ac:dyDescent="0.2">
      <c r="A201" s="35">
        <f t="shared" si="55"/>
        <v>184</v>
      </c>
      <c r="B201" s="102" t="str">
        <f>IFERROR(VLOOKUP(G201,'AM19.Param'!$C$64:$D$388,2,FALSE),"")</f>
        <v/>
      </c>
      <c r="C201" s="77"/>
      <c r="D201" s="78"/>
      <c r="E201" s="77"/>
      <c r="F201" s="81"/>
      <c r="G201" s="77"/>
      <c r="H201" s="82"/>
      <c r="I201" s="83" t="str">
        <f t="shared" si="62"/>
        <v/>
      </c>
      <c r="J201" s="80"/>
      <c r="K201" s="80"/>
      <c r="L201" s="77"/>
      <c r="M201" s="77"/>
      <c r="N201" s="77"/>
      <c r="O201" s="77"/>
      <c r="P201" s="274"/>
      <c r="Q201" s="274"/>
      <c r="R201" s="274"/>
      <c r="S201" s="277">
        <f t="shared" si="57"/>
        <v>0</v>
      </c>
      <c r="U201" s="32">
        <f t="shared" si="56"/>
        <v>184</v>
      </c>
      <c r="V201" s="85"/>
      <c r="X201" s="91"/>
      <c r="Y201" s="92"/>
      <c r="Z201" s="280">
        <f>SUMIFS('AM19.Capital Instruments'!O$7:O$223,'AM19.Capital Instruments'!$M$7:$M$223,D201)</f>
        <v>0</v>
      </c>
      <c r="AA201" s="92"/>
      <c r="AB201" s="92"/>
      <c r="AC201" s="92"/>
      <c r="AD201" s="93">
        <f t="shared" si="58"/>
        <v>0</v>
      </c>
      <c r="AF201" s="111"/>
      <c r="AH201" s="91"/>
      <c r="AI201" s="92"/>
      <c r="AJ201" s="92"/>
      <c r="AK201" s="92"/>
      <c r="AL201" s="92"/>
      <c r="AM201" s="92"/>
      <c r="AN201" s="93">
        <f t="shared" si="59"/>
        <v>0</v>
      </c>
      <c r="AP201" s="117">
        <f t="shared" si="63"/>
        <v>0</v>
      </c>
      <c r="AQ201" s="66">
        <f t="shared" si="64"/>
        <v>0</v>
      </c>
      <c r="AR201" s="67">
        <f t="shared" si="60"/>
        <v>0</v>
      </c>
      <c r="AS201" s="66">
        <f t="shared" si="65"/>
        <v>0</v>
      </c>
      <c r="AT201" s="66">
        <f t="shared" si="66"/>
        <v>0</v>
      </c>
      <c r="AU201" s="67">
        <f t="shared" si="61"/>
        <v>0</v>
      </c>
      <c r="AV201" s="118" t="str">
        <f t="shared" si="67"/>
        <v/>
      </c>
      <c r="AX201" s="30" t="s">
        <v>365</v>
      </c>
    </row>
    <row r="202" spans="1:50" x14ac:dyDescent="0.2">
      <c r="A202" s="35">
        <f t="shared" si="55"/>
        <v>185</v>
      </c>
      <c r="B202" s="102" t="str">
        <f>IFERROR(VLOOKUP(G202,'AM19.Param'!$C$64:$D$388,2,FALSE),"")</f>
        <v/>
      </c>
      <c r="C202" s="77"/>
      <c r="D202" s="78"/>
      <c r="E202" s="77"/>
      <c r="F202" s="81"/>
      <c r="G202" s="77"/>
      <c r="H202" s="82"/>
      <c r="I202" s="83" t="str">
        <f t="shared" si="62"/>
        <v/>
      </c>
      <c r="J202" s="80"/>
      <c r="K202" s="80"/>
      <c r="L202" s="77"/>
      <c r="M202" s="77"/>
      <c r="N202" s="77"/>
      <c r="O202" s="77"/>
      <c r="P202" s="274"/>
      <c r="Q202" s="274"/>
      <c r="R202" s="274"/>
      <c r="S202" s="277">
        <f t="shared" si="57"/>
        <v>0</v>
      </c>
      <c r="U202" s="32">
        <f t="shared" si="56"/>
        <v>185</v>
      </c>
      <c r="V202" s="85"/>
      <c r="X202" s="91"/>
      <c r="Y202" s="92"/>
      <c r="Z202" s="280">
        <f>SUMIFS('AM19.Capital Instruments'!O$7:O$223,'AM19.Capital Instruments'!$M$7:$M$223,D202)</f>
        <v>0</v>
      </c>
      <c r="AA202" s="92"/>
      <c r="AB202" s="92"/>
      <c r="AC202" s="92"/>
      <c r="AD202" s="93">
        <f t="shared" si="58"/>
        <v>0</v>
      </c>
      <c r="AF202" s="111"/>
      <c r="AH202" s="91"/>
      <c r="AI202" s="92"/>
      <c r="AJ202" s="92"/>
      <c r="AK202" s="92"/>
      <c r="AL202" s="92"/>
      <c r="AM202" s="92"/>
      <c r="AN202" s="93">
        <f t="shared" si="59"/>
        <v>0</v>
      </c>
      <c r="AP202" s="117">
        <f t="shared" si="63"/>
        <v>0</v>
      </c>
      <c r="AQ202" s="66">
        <f t="shared" si="64"/>
        <v>0</v>
      </c>
      <c r="AR202" s="67">
        <f t="shared" si="60"/>
        <v>0</v>
      </c>
      <c r="AS202" s="66">
        <f t="shared" si="65"/>
        <v>0</v>
      </c>
      <c r="AT202" s="66">
        <f t="shared" si="66"/>
        <v>0</v>
      </c>
      <c r="AU202" s="67">
        <f t="shared" si="61"/>
        <v>0</v>
      </c>
      <c r="AV202" s="118" t="str">
        <f t="shared" si="67"/>
        <v/>
      </c>
      <c r="AX202" s="30" t="s">
        <v>365</v>
      </c>
    </row>
    <row r="203" spans="1:50" x14ac:dyDescent="0.2">
      <c r="A203" s="35">
        <f t="shared" si="55"/>
        <v>186</v>
      </c>
      <c r="B203" s="102" t="str">
        <f>IFERROR(VLOOKUP(G203,'AM19.Param'!$C$64:$D$388,2,FALSE),"")</f>
        <v/>
      </c>
      <c r="C203" s="77"/>
      <c r="D203" s="78"/>
      <c r="E203" s="77"/>
      <c r="F203" s="81"/>
      <c r="G203" s="77"/>
      <c r="H203" s="82"/>
      <c r="I203" s="83" t="str">
        <f t="shared" si="62"/>
        <v/>
      </c>
      <c r="J203" s="80"/>
      <c r="K203" s="80"/>
      <c r="L203" s="77"/>
      <c r="M203" s="77"/>
      <c r="N203" s="77"/>
      <c r="O203" s="77"/>
      <c r="P203" s="274"/>
      <c r="Q203" s="274"/>
      <c r="R203" s="274"/>
      <c r="S203" s="277">
        <f t="shared" si="57"/>
        <v>0</v>
      </c>
      <c r="U203" s="32">
        <f t="shared" si="56"/>
        <v>186</v>
      </c>
      <c r="V203" s="85"/>
      <c r="X203" s="91"/>
      <c r="Y203" s="92"/>
      <c r="Z203" s="280">
        <f>SUMIFS('AM19.Capital Instruments'!O$7:O$223,'AM19.Capital Instruments'!$M$7:$M$223,D203)</f>
        <v>0</v>
      </c>
      <c r="AA203" s="92"/>
      <c r="AB203" s="92"/>
      <c r="AC203" s="92"/>
      <c r="AD203" s="93">
        <f t="shared" si="58"/>
        <v>0</v>
      </c>
      <c r="AF203" s="111"/>
      <c r="AH203" s="91"/>
      <c r="AI203" s="92"/>
      <c r="AJ203" s="92"/>
      <c r="AK203" s="92"/>
      <c r="AL203" s="92"/>
      <c r="AM203" s="92"/>
      <c r="AN203" s="93">
        <f t="shared" si="59"/>
        <v>0</v>
      </c>
      <c r="AP203" s="117">
        <f t="shared" si="63"/>
        <v>0</v>
      </c>
      <c r="AQ203" s="66">
        <f t="shared" si="64"/>
        <v>0</v>
      </c>
      <c r="AR203" s="67">
        <f t="shared" si="60"/>
        <v>0</v>
      </c>
      <c r="AS203" s="66">
        <f t="shared" si="65"/>
        <v>0</v>
      </c>
      <c r="AT203" s="66">
        <f t="shared" si="66"/>
        <v>0</v>
      </c>
      <c r="AU203" s="67">
        <f t="shared" si="61"/>
        <v>0</v>
      </c>
      <c r="AV203" s="118" t="str">
        <f t="shared" si="67"/>
        <v/>
      </c>
      <c r="AX203" s="30" t="s">
        <v>365</v>
      </c>
    </row>
    <row r="204" spans="1:50" x14ac:dyDescent="0.2">
      <c r="A204" s="35">
        <f t="shared" si="55"/>
        <v>187</v>
      </c>
      <c r="B204" s="102" t="str">
        <f>IFERROR(VLOOKUP(G204,'AM19.Param'!$C$64:$D$388,2,FALSE),"")</f>
        <v/>
      </c>
      <c r="C204" s="77"/>
      <c r="D204" s="78"/>
      <c r="E204" s="77"/>
      <c r="F204" s="81"/>
      <c r="G204" s="77"/>
      <c r="H204" s="82"/>
      <c r="I204" s="83" t="str">
        <f t="shared" si="62"/>
        <v/>
      </c>
      <c r="J204" s="80"/>
      <c r="K204" s="80"/>
      <c r="L204" s="77"/>
      <c r="M204" s="77"/>
      <c r="N204" s="77"/>
      <c r="O204" s="77"/>
      <c r="P204" s="274"/>
      <c r="Q204" s="274"/>
      <c r="R204" s="274"/>
      <c r="S204" s="277">
        <f t="shared" si="57"/>
        <v>0</v>
      </c>
      <c r="U204" s="32">
        <f t="shared" si="56"/>
        <v>187</v>
      </c>
      <c r="V204" s="85"/>
      <c r="X204" s="91"/>
      <c r="Y204" s="92"/>
      <c r="Z204" s="280">
        <f>SUMIFS('AM19.Capital Instruments'!O$7:O$223,'AM19.Capital Instruments'!$M$7:$M$223,D204)</f>
        <v>0</v>
      </c>
      <c r="AA204" s="92"/>
      <c r="AB204" s="92"/>
      <c r="AC204" s="92"/>
      <c r="AD204" s="93">
        <f t="shared" si="58"/>
        <v>0</v>
      </c>
      <c r="AF204" s="111"/>
      <c r="AH204" s="91"/>
      <c r="AI204" s="92"/>
      <c r="AJ204" s="92"/>
      <c r="AK204" s="92"/>
      <c r="AL204" s="92"/>
      <c r="AM204" s="92"/>
      <c r="AN204" s="93">
        <f t="shared" si="59"/>
        <v>0</v>
      </c>
      <c r="AP204" s="117">
        <f t="shared" si="63"/>
        <v>0</v>
      </c>
      <c r="AQ204" s="66">
        <f t="shared" si="64"/>
        <v>0</v>
      </c>
      <c r="AR204" s="67">
        <f t="shared" si="60"/>
        <v>0</v>
      </c>
      <c r="AS204" s="66">
        <f t="shared" si="65"/>
        <v>0</v>
      </c>
      <c r="AT204" s="66">
        <f t="shared" si="66"/>
        <v>0</v>
      </c>
      <c r="AU204" s="67">
        <f t="shared" si="61"/>
        <v>0</v>
      </c>
      <c r="AV204" s="118" t="str">
        <f t="shared" si="67"/>
        <v/>
      </c>
      <c r="AX204" s="30" t="s">
        <v>365</v>
      </c>
    </row>
    <row r="205" spans="1:50" x14ac:dyDescent="0.2">
      <c r="A205" s="35">
        <f t="shared" si="55"/>
        <v>188</v>
      </c>
      <c r="B205" s="102" t="str">
        <f>IFERROR(VLOOKUP(G205,'AM19.Param'!$C$64:$D$388,2,FALSE),"")</f>
        <v/>
      </c>
      <c r="C205" s="77"/>
      <c r="D205" s="78"/>
      <c r="E205" s="77"/>
      <c r="F205" s="81"/>
      <c r="G205" s="77"/>
      <c r="H205" s="82"/>
      <c r="I205" s="83" t="str">
        <f t="shared" si="62"/>
        <v/>
      </c>
      <c r="J205" s="80"/>
      <c r="K205" s="80"/>
      <c r="L205" s="77"/>
      <c r="M205" s="77"/>
      <c r="N205" s="77"/>
      <c r="O205" s="77"/>
      <c r="P205" s="274"/>
      <c r="Q205" s="274"/>
      <c r="R205" s="274"/>
      <c r="S205" s="277">
        <f t="shared" si="57"/>
        <v>0</v>
      </c>
      <c r="U205" s="32">
        <f t="shared" si="56"/>
        <v>188</v>
      </c>
      <c r="V205" s="85"/>
      <c r="X205" s="91"/>
      <c r="Y205" s="92"/>
      <c r="Z205" s="280">
        <f>SUMIFS('AM19.Capital Instruments'!O$7:O$223,'AM19.Capital Instruments'!$M$7:$M$223,D205)</f>
        <v>0</v>
      </c>
      <c r="AA205" s="92"/>
      <c r="AB205" s="92"/>
      <c r="AC205" s="92"/>
      <c r="AD205" s="93">
        <f t="shared" si="58"/>
        <v>0</v>
      </c>
      <c r="AF205" s="111"/>
      <c r="AH205" s="91"/>
      <c r="AI205" s="92"/>
      <c r="AJ205" s="92"/>
      <c r="AK205" s="92"/>
      <c r="AL205" s="92"/>
      <c r="AM205" s="92"/>
      <c r="AN205" s="93">
        <f t="shared" si="59"/>
        <v>0</v>
      </c>
      <c r="AP205" s="117">
        <f t="shared" si="63"/>
        <v>0</v>
      </c>
      <c r="AQ205" s="66">
        <f t="shared" si="64"/>
        <v>0</v>
      </c>
      <c r="AR205" s="67">
        <f t="shared" si="60"/>
        <v>0</v>
      </c>
      <c r="AS205" s="66">
        <f t="shared" si="65"/>
        <v>0</v>
      </c>
      <c r="AT205" s="66">
        <f t="shared" si="66"/>
        <v>0</v>
      </c>
      <c r="AU205" s="67">
        <f t="shared" si="61"/>
        <v>0</v>
      </c>
      <c r="AV205" s="118" t="str">
        <f t="shared" si="67"/>
        <v/>
      </c>
      <c r="AX205" s="30" t="s">
        <v>365</v>
      </c>
    </row>
    <row r="206" spans="1:50" x14ac:dyDescent="0.2">
      <c r="A206" s="35">
        <f t="shared" si="55"/>
        <v>189</v>
      </c>
      <c r="B206" s="102" t="str">
        <f>IFERROR(VLOOKUP(G206,'AM19.Param'!$C$64:$D$388,2,FALSE),"")</f>
        <v/>
      </c>
      <c r="C206" s="77"/>
      <c r="D206" s="78"/>
      <c r="E206" s="77"/>
      <c r="F206" s="81"/>
      <c r="G206" s="77"/>
      <c r="H206" s="82"/>
      <c r="I206" s="83" t="str">
        <f t="shared" si="62"/>
        <v/>
      </c>
      <c r="J206" s="80"/>
      <c r="K206" s="80"/>
      <c r="L206" s="77"/>
      <c r="M206" s="77"/>
      <c r="N206" s="77"/>
      <c r="O206" s="77"/>
      <c r="P206" s="274"/>
      <c r="Q206" s="274"/>
      <c r="R206" s="274"/>
      <c r="S206" s="277">
        <f t="shared" si="57"/>
        <v>0</v>
      </c>
      <c r="U206" s="32">
        <f t="shared" si="56"/>
        <v>189</v>
      </c>
      <c r="V206" s="85"/>
      <c r="X206" s="91"/>
      <c r="Y206" s="92"/>
      <c r="Z206" s="280">
        <f>SUMIFS('AM19.Capital Instruments'!O$7:O$223,'AM19.Capital Instruments'!$M$7:$M$223,D206)</f>
        <v>0</v>
      </c>
      <c r="AA206" s="92"/>
      <c r="AB206" s="92"/>
      <c r="AC206" s="92"/>
      <c r="AD206" s="93">
        <f t="shared" si="58"/>
        <v>0</v>
      </c>
      <c r="AF206" s="111"/>
      <c r="AH206" s="91"/>
      <c r="AI206" s="92"/>
      <c r="AJ206" s="92"/>
      <c r="AK206" s="92"/>
      <c r="AL206" s="92"/>
      <c r="AM206" s="92"/>
      <c r="AN206" s="93">
        <f t="shared" si="59"/>
        <v>0</v>
      </c>
      <c r="AP206" s="117">
        <f t="shared" si="63"/>
        <v>0</v>
      </c>
      <c r="AQ206" s="66">
        <f t="shared" si="64"/>
        <v>0</v>
      </c>
      <c r="AR206" s="67">
        <f t="shared" si="60"/>
        <v>0</v>
      </c>
      <c r="AS206" s="66">
        <f t="shared" si="65"/>
        <v>0</v>
      </c>
      <c r="AT206" s="66">
        <f t="shared" si="66"/>
        <v>0</v>
      </c>
      <c r="AU206" s="67">
        <f t="shared" si="61"/>
        <v>0</v>
      </c>
      <c r="AV206" s="118" t="str">
        <f t="shared" si="67"/>
        <v/>
      </c>
      <c r="AX206" s="30" t="s">
        <v>365</v>
      </c>
    </row>
    <row r="207" spans="1:50" x14ac:dyDescent="0.2">
      <c r="A207" s="35">
        <f t="shared" si="55"/>
        <v>190</v>
      </c>
      <c r="B207" s="102" t="str">
        <f>IFERROR(VLOOKUP(G207,'AM19.Param'!$C$64:$D$388,2,FALSE),"")</f>
        <v/>
      </c>
      <c r="C207" s="77"/>
      <c r="D207" s="78"/>
      <c r="E207" s="77"/>
      <c r="F207" s="81"/>
      <c r="G207" s="77"/>
      <c r="H207" s="82"/>
      <c r="I207" s="83" t="str">
        <f t="shared" si="62"/>
        <v/>
      </c>
      <c r="J207" s="80"/>
      <c r="K207" s="80"/>
      <c r="L207" s="77"/>
      <c r="M207" s="77"/>
      <c r="N207" s="77"/>
      <c r="O207" s="77"/>
      <c r="P207" s="274"/>
      <c r="Q207" s="274"/>
      <c r="R207" s="274"/>
      <c r="S207" s="277">
        <f t="shared" si="57"/>
        <v>0</v>
      </c>
      <c r="U207" s="32">
        <f t="shared" si="56"/>
        <v>190</v>
      </c>
      <c r="V207" s="85"/>
      <c r="X207" s="91"/>
      <c r="Y207" s="92"/>
      <c r="Z207" s="280">
        <f>SUMIFS('AM19.Capital Instruments'!O$7:O$223,'AM19.Capital Instruments'!$M$7:$M$223,D207)</f>
        <v>0</v>
      </c>
      <c r="AA207" s="92"/>
      <c r="AB207" s="92"/>
      <c r="AC207" s="92"/>
      <c r="AD207" s="93">
        <f t="shared" si="58"/>
        <v>0</v>
      </c>
      <c r="AF207" s="111"/>
      <c r="AH207" s="91"/>
      <c r="AI207" s="92"/>
      <c r="AJ207" s="92"/>
      <c r="AK207" s="92"/>
      <c r="AL207" s="92"/>
      <c r="AM207" s="92"/>
      <c r="AN207" s="93">
        <f t="shared" si="59"/>
        <v>0</v>
      </c>
      <c r="AP207" s="117">
        <f t="shared" si="63"/>
        <v>0</v>
      </c>
      <c r="AQ207" s="66">
        <f t="shared" si="64"/>
        <v>0</v>
      </c>
      <c r="AR207" s="67">
        <f t="shared" si="60"/>
        <v>0</v>
      </c>
      <c r="AS207" s="66">
        <f t="shared" si="65"/>
        <v>0</v>
      </c>
      <c r="AT207" s="66">
        <f t="shared" si="66"/>
        <v>0</v>
      </c>
      <c r="AU207" s="67">
        <f t="shared" si="61"/>
        <v>0</v>
      </c>
      <c r="AV207" s="118" t="str">
        <f t="shared" si="67"/>
        <v/>
      </c>
      <c r="AX207" s="30" t="s">
        <v>365</v>
      </c>
    </row>
    <row r="208" spans="1:50" x14ac:dyDescent="0.2">
      <c r="A208" s="35">
        <f t="shared" si="55"/>
        <v>191</v>
      </c>
      <c r="B208" s="102" t="str">
        <f>IFERROR(VLOOKUP(G208,'AM19.Param'!$C$64:$D$388,2,FALSE),"")</f>
        <v/>
      </c>
      <c r="C208" s="77"/>
      <c r="D208" s="78"/>
      <c r="E208" s="77"/>
      <c r="F208" s="81"/>
      <c r="G208" s="77"/>
      <c r="H208" s="82"/>
      <c r="I208" s="83" t="str">
        <f t="shared" si="62"/>
        <v/>
      </c>
      <c r="J208" s="80"/>
      <c r="K208" s="80"/>
      <c r="L208" s="77"/>
      <c r="M208" s="77"/>
      <c r="N208" s="77"/>
      <c r="O208" s="77"/>
      <c r="P208" s="274"/>
      <c r="Q208" s="274"/>
      <c r="R208" s="274"/>
      <c r="S208" s="277">
        <f t="shared" si="57"/>
        <v>0</v>
      </c>
      <c r="U208" s="32">
        <f t="shared" si="56"/>
        <v>191</v>
      </c>
      <c r="V208" s="85"/>
      <c r="X208" s="91"/>
      <c r="Y208" s="92"/>
      <c r="Z208" s="280">
        <f>SUMIFS('AM19.Capital Instruments'!O$7:O$223,'AM19.Capital Instruments'!$M$7:$M$223,D208)</f>
        <v>0</v>
      </c>
      <c r="AA208" s="92"/>
      <c r="AB208" s="92"/>
      <c r="AC208" s="92"/>
      <c r="AD208" s="93">
        <f t="shared" si="58"/>
        <v>0</v>
      </c>
      <c r="AF208" s="111"/>
      <c r="AH208" s="91"/>
      <c r="AI208" s="92"/>
      <c r="AJ208" s="92"/>
      <c r="AK208" s="92"/>
      <c r="AL208" s="92"/>
      <c r="AM208" s="92"/>
      <c r="AN208" s="93">
        <f t="shared" si="59"/>
        <v>0</v>
      </c>
      <c r="AP208" s="117">
        <f t="shared" si="63"/>
        <v>0</v>
      </c>
      <c r="AQ208" s="66">
        <f t="shared" si="64"/>
        <v>0</v>
      </c>
      <c r="AR208" s="67">
        <f t="shared" si="60"/>
        <v>0</v>
      </c>
      <c r="AS208" s="66">
        <f t="shared" si="65"/>
        <v>0</v>
      </c>
      <c r="AT208" s="66">
        <f t="shared" si="66"/>
        <v>0</v>
      </c>
      <c r="AU208" s="67">
        <f t="shared" si="61"/>
        <v>0</v>
      </c>
      <c r="AV208" s="118" t="str">
        <f t="shared" si="67"/>
        <v/>
      </c>
      <c r="AX208" s="30" t="s">
        <v>365</v>
      </c>
    </row>
    <row r="209" spans="1:50" x14ac:dyDescent="0.2">
      <c r="A209" s="35">
        <f t="shared" si="55"/>
        <v>192</v>
      </c>
      <c r="B209" s="102" t="str">
        <f>IFERROR(VLOOKUP(G209,'AM19.Param'!$C$64:$D$388,2,FALSE),"")</f>
        <v/>
      </c>
      <c r="C209" s="77"/>
      <c r="D209" s="78"/>
      <c r="E209" s="77"/>
      <c r="F209" s="81"/>
      <c r="G209" s="77"/>
      <c r="H209" s="82"/>
      <c r="I209" s="83" t="str">
        <f t="shared" si="62"/>
        <v/>
      </c>
      <c r="J209" s="80"/>
      <c r="K209" s="80"/>
      <c r="L209" s="77"/>
      <c r="M209" s="77"/>
      <c r="N209" s="77"/>
      <c r="O209" s="77"/>
      <c r="P209" s="274"/>
      <c r="Q209" s="274"/>
      <c r="R209" s="274"/>
      <c r="S209" s="277">
        <f t="shared" si="57"/>
        <v>0</v>
      </c>
      <c r="U209" s="32">
        <f t="shared" si="56"/>
        <v>192</v>
      </c>
      <c r="V209" s="85"/>
      <c r="X209" s="91"/>
      <c r="Y209" s="92"/>
      <c r="Z209" s="280">
        <f>SUMIFS('AM19.Capital Instruments'!O$7:O$223,'AM19.Capital Instruments'!$M$7:$M$223,D209)</f>
        <v>0</v>
      </c>
      <c r="AA209" s="92"/>
      <c r="AB209" s="92"/>
      <c r="AC209" s="92"/>
      <c r="AD209" s="93">
        <f t="shared" si="58"/>
        <v>0</v>
      </c>
      <c r="AF209" s="111"/>
      <c r="AH209" s="91"/>
      <c r="AI209" s="92"/>
      <c r="AJ209" s="92"/>
      <c r="AK209" s="92"/>
      <c r="AL209" s="92"/>
      <c r="AM209" s="92"/>
      <c r="AN209" s="93">
        <f t="shared" si="59"/>
        <v>0</v>
      </c>
      <c r="AP209" s="117">
        <f t="shared" si="63"/>
        <v>0</v>
      </c>
      <c r="AQ209" s="66">
        <f t="shared" si="64"/>
        <v>0</v>
      </c>
      <c r="AR209" s="67">
        <f t="shared" si="60"/>
        <v>0</v>
      </c>
      <c r="AS209" s="66">
        <f t="shared" si="65"/>
        <v>0</v>
      </c>
      <c r="AT209" s="66">
        <f t="shared" si="66"/>
        <v>0</v>
      </c>
      <c r="AU209" s="67">
        <f t="shared" si="61"/>
        <v>0</v>
      </c>
      <c r="AV209" s="118" t="str">
        <f t="shared" si="67"/>
        <v/>
      </c>
      <c r="AX209" s="30" t="s">
        <v>365</v>
      </c>
    </row>
    <row r="210" spans="1:50" x14ac:dyDescent="0.2">
      <c r="A210" s="35">
        <f t="shared" si="55"/>
        <v>193</v>
      </c>
      <c r="B210" s="102" t="str">
        <f>IFERROR(VLOOKUP(G210,'AM19.Param'!$C$64:$D$388,2,FALSE),"")</f>
        <v/>
      </c>
      <c r="C210" s="77"/>
      <c r="D210" s="78"/>
      <c r="E210" s="77"/>
      <c r="F210" s="81"/>
      <c r="G210" s="77"/>
      <c r="H210" s="82"/>
      <c r="I210" s="83" t="str">
        <f t="shared" ref="I210:I217" si="68">IFERROR(VLOOKUP(H210,D:F,3,FALSE),"")</f>
        <v/>
      </c>
      <c r="J210" s="80"/>
      <c r="K210" s="80"/>
      <c r="L210" s="77"/>
      <c r="M210" s="77"/>
      <c r="N210" s="77"/>
      <c r="O210" s="77"/>
      <c r="P210" s="274"/>
      <c r="Q210" s="274"/>
      <c r="R210" s="274"/>
      <c r="S210" s="277">
        <f t="shared" si="57"/>
        <v>0</v>
      </c>
      <c r="U210" s="32">
        <f t="shared" si="56"/>
        <v>193</v>
      </c>
      <c r="V210" s="85"/>
      <c r="X210" s="91"/>
      <c r="Y210" s="92"/>
      <c r="Z210" s="280">
        <f>SUMIFS('AM19.Capital Instruments'!O$7:O$223,'AM19.Capital Instruments'!$M$7:$M$223,D210)</f>
        <v>0</v>
      </c>
      <c r="AA210" s="92"/>
      <c r="AB210" s="92"/>
      <c r="AC210" s="92"/>
      <c r="AD210" s="93">
        <f t="shared" si="58"/>
        <v>0</v>
      </c>
      <c r="AF210" s="111"/>
      <c r="AH210" s="91"/>
      <c r="AI210" s="92"/>
      <c r="AJ210" s="92"/>
      <c r="AK210" s="92"/>
      <c r="AL210" s="92"/>
      <c r="AM210" s="92"/>
      <c r="AN210" s="93">
        <f t="shared" si="59"/>
        <v>0</v>
      </c>
      <c r="AP210" s="117">
        <f t="shared" ref="AP210:AP217" si="69">SUMPRODUCT(V$18:V$217*(H$18:H$217=$D210))</f>
        <v>0</v>
      </c>
      <c r="AQ210" s="66">
        <f t="shared" ref="AQ210:AQ217" si="70">Y210</f>
        <v>0</v>
      </c>
      <c r="AR210" s="67">
        <f t="shared" si="60"/>
        <v>0</v>
      </c>
      <c r="AS210" s="66">
        <f t="shared" ref="AS210:AS217" si="71">SUMPRODUCT(AF$18:AF$217*(H$18:H$217=$D210))</f>
        <v>0</v>
      </c>
      <c r="AT210" s="66">
        <f t="shared" ref="AT210:AT217" si="72">AI210</f>
        <v>0</v>
      </c>
      <c r="AU210" s="67">
        <f t="shared" si="61"/>
        <v>0</v>
      </c>
      <c r="AV210" s="118" t="str">
        <f t="shared" ref="AV210:AV217" si="73">IFERROR(AD210/AN210,"")</f>
        <v/>
      </c>
      <c r="AX210" s="30" t="s">
        <v>365</v>
      </c>
    </row>
    <row r="211" spans="1:50" x14ac:dyDescent="0.2">
      <c r="A211" s="35">
        <f t="shared" si="55"/>
        <v>194</v>
      </c>
      <c r="B211" s="102" t="str">
        <f>IFERROR(VLOOKUP(G211,'AM19.Param'!$C$64:$D$388,2,FALSE),"")</f>
        <v/>
      </c>
      <c r="C211" s="77"/>
      <c r="D211" s="78"/>
      <c r="E211" s="77"/>
      <c r="F211" s="81"/>
      <c r="G211" s="77"/>
      <c r="H211" s="82"/>
      <c r="I211" s="83" t="str">
        <f t="shared" si="68"/>
        <v/>
      </c>
      <c r="J211" s="80"/>
      <c r="K211" s="80"/>
      <c r="L211" s="77"/>
      <c r="M211" s="77"/>
      <c r="N211" s="77"/>
      <c r="O211" s="77"/>
      <c r="P211" s="274"/>
      <c r="Q211" s="274"/>
      <c r="R211" s="274"/>
      <c r="S211" s="277">
        <f t="shared" si="57"/>
        <v>0</v>
      </c>
      <c r="U211" s="32">
        <f t="shared" si="56"/>
        <v>194</v>
      </c>
      <c r="V211" s="85"/>
      <c r="X211" s="91"/>
      <c r="Y211" s="92"/>
      <c r="Z211" s="280">
        <f>SUMIFS('AM19.Capital Instruments'!O$7:O$223,'AM19.Capital Instruments'!$M$7:$M$223,D211)</f>
        <v>0</v>
      </c>
      <c r="AA211" s="92"/>
      <c r="AB211" s="92"/>
      <c r="AC211" s="92"/>
      <c r="AD211" s="93">
        <f t="shared" si="58"/>
        <v>0</v>
      </c>
      <c r="AF211" s="111"/>
      <c r="AH211" s="91"/>
      <c r="AI211" s="92"/>
      <c r="AJ211" s="92"/>
      <c r="AK211" s="92"/>
      <c r="AL211" s="92"/>
      <c r="AM211" s="92"/>
      <c r="AN211" s="93">
        <f t="shared" si="59"/>
        <v>0</v>
      </c>
      <c r="AP211" s="117">
        <f t="shared" si="69"/>
        <v>0</v>
      </c>
      <c r="AQ211" s="66">
        <f t="shared" si="70"/>
        <v>0</v>
      </c>
      <c r="AR211" s="67">
        <f t="shared" si="60"/>
        <v>0</v>
      </c>
      <c r="AS211" s="66">
        <f t="shared" si="71"/>
        <v>0</v>
      </c>
      <c r="AT211" s="66">
        <f t="shared" si="72"/>
        <v>0</v>
      </c>
      <c r="AU211" s="67">
        <f t="shared" si="61"/>
        <v>0</v>
      </c>
      <c r="AV211" s="118" t="str">
        <f t="shared" si="73"/>
        <v/>
      </c>
      <c r="AX211" s="30" t="s">
        <v>365</v>
      </c>
    </row>
    <row r="212" spans="1:50" x14ac:dyDescent="0.2">
      <c r="A212" s="35">
        <f t="shared" si="55"/>
        <v>195</v>
      </c>
      <c r="B212" s="102" t="str">
        <f>IFERROR(VLOOKUP(G212,'AM19.Param'!$C$64:$D$388,2,FALSE),"")</f>
        <v/>
      </c>
      <c r="C212" s="77"/>
      <c r="D212" s="78"/>
      <c r="E212" s="77"/>
      <c r="F212" s="81"/>
      <c r="G212" s="77"/>
      <c r="H212" s="82"/>
      <c r="I212" s="83" t="str">
        <f t="shared" si="68"/>
        <v/>
      </c>
      <c r="J212" s="80"/>
      <c r="K212" s="80"/>
      <c r="L212" s="77"/>
      <c r="M212" s="77"/>
      <c r="N212" s="77"/>
      <c r="O212" s="77"/>
      <c r="P212" s="274"/>
      <c r="Q212" s="274"/>
      <c r="R212" s="274"/>
      <c r="S212" s="277">
        <f t="shared" si="57"/>
        <v>0</v>
      </c>
      <c r="U212" s="32">
        <f t="shared" si="56"/>
        <v>195</v>
      </c>
      <c r="V212" s="85"/>
      <c r="X212" s="91"/>
      <c r="Y212" s="92"/>
      <c r="Z212" s="280">
        <f>SUMIFS('AM19.Capital Instruments'!O$7:O$223,'AM19.Capital Instruments'!$M$7:$M$223,D212)</f>
        <v>0</v>
      </c>
      <c r="AA212" s="92"/>
      <c r="AB212" s="92"/>
      <c r="AC212" s="92"/>
      <c r="AD212" s="93">
        <f t="shared" si="58"/>
        <v>0</v>
      </c>
      <c r="AF212" s="111"/>
      <c r="AH212" s="91"/>
      <c r="AI212" s="92"/>
      <c r="AJ212" s="92"/>
      <c r="AK212" s="92"/>
      <c r="AL212" s="92"/>
      <c r="AM212" s="92"/>
      <c r="AN212" s="93">
        <f t="shared" si="59"/>
        <v>0</v>
      </c>
      <c r="AP212" s="117">
        <f t="shared" si="69"/>
        <v>0</v>
      </c>
      <c r="AQ212" s="66">
        <f t="shared" si="70"/>
        <v>0</v>
      </c>
      <c r="AR212" s="67">
        <f t="shared" si="60"/>
        <v>0</v>
      </c>
      <c r="AS212" s="66">
        <f t="shared" si="71"/>
        <v>0</v>
      </c>
      <c r="AT212" s="66">
        <f t="shared" si="72"/>
        <v>0</v>
      </c>
      <c r="AU212" s="67">
        <f t="shared" si="61"/>
        <v>0</v>
      </c>
      <c r="AV212" s="118" t="str">
        <f t="shared" si="73"/>
        <v/>
      </c>
      <c r="AX212" s="30" t="s">
        <v>365</v>
      </c>
    </row>
    <row r="213" spans="1:50" x14ac:dyDescent="0.2">
      <c r="A213" s="35">
        <f t="shared" si="55"/>
        <v>196</v>
      </c>
      <c r="B213" s="102" t="str">
        <f>IFERROR(VLOOKUP(G213,'AM19.Param'!$C$64:$D$388,2,FALSE),"")</f>
        <v/>
      </c>
      <c r="C213" s="77"/>
      <c r="D213" s="78"/>
      <c r="E213" s="77"/>
      <c r="F213" s="81"/>
      <c r="G213" s="77"/>
      <c r="H213" s="82"/>
      <c r="I213" s="83" t="str">
        <f t="shared" si="68"/>
        <v/>
      </c>
      <c r="J213" s="80"/>
      <c r="K213" s="80"/>
      <c r="L213" s="77"/>
      <c r="M213" s="77"/>
      <c r="N213" s="77"/>
      <c r="O213" s="77"/>
      <c r="P213" s="274"/>
      <c r="Q213" s="274"/>
      <c r="R213" s="274"/>
      <c r="S213" s="277">
        <f t="shared" si="57"/>
        <v>0</v>
      </c>
      <c r="U213" s="32">
        <f t="shared" si="56"/>
        <v>196</v>
      </c>
      <c r="V213" s="85"/>
      <c r="X213" s="91"/>
      <c r="Y213" s="92"/>
      <c r="Z213" s="280">
        <f>SUMIFS('AM19.Capital Instruments'!O$7:O$223,'AM19.Capital Instruments'!$M$7:$M$223,D213)</f>
        <v>0</v>
      </c>
      <c r="AA213" s="92"/>
      <c r="AB213" s="92"/>
      <c r="AC213" s="92"/>
      <c r="AD213" s="93">
        <f t="shared" si="58"/>
        <v>0</v>
      </c>
      <c r="AF213" s="111"/>
      <c r="AH213" s="91"/>
      <c r="AI213" s="92"/>
      <c r="AJ213" s="92"/>
      <c r="AK213" s="92"/>
      <c r="AL213" s="92"/>
      <c r="AM213" s="92"/>
      <c r="AN213" s="93">
        <f t="shared" si="59"/>
        <v>0</v>
      </c>
      <c r="AP213" s="117">
        <f t="shared" si="69"/>
        <v>0</v>
      </c>
      <c r="AQ213" s="66">
        <f t="shared" si="70"/>
        <v>0</v>
      </c>
      <c r="AR213" s="67">
        <f t="shared" si="60"/>
        <v>0</v>
      </c>
      <c r="AS213" s="66">
        <f t="shared" si="71"/>
        <v>0</v>
      </c>
      <c r="AT213" s="66">
        <f t="shared" si="72"/>
        <v>0</v>
      </c>
      <c r="AU213" s="67">
        <f t="shared" si="61"/>
        <v>0</v>
      </c>
      <c r="AV213" s="118" t="str">
        <f t="shared" si="73"/>
        <v/>
      </c>
      <c r="AX213" s="30" t="s">
        <v>365</v>
      </c>
    </row>
    <row r="214" spans="1:50" x14ac:dyDescent="0.2">
      <c r="A214" s="35">
        <f t="shared" si="55"/>
        <v>197</v>
      </c>
      <c r="B214" s="102" t="str">
        <f>IFERROR(VLOOKUP(G214,'AM19.Param'!$C$64:$D$388,2,FALSE),"")</f>
        <v/>
      </c>
      <c r="C214" s="77"/>
      <c r="D214" s="78"/>
      <c r="E214" s="77"/>
      <c r="F214" s="81"/>
      <c r="G214" s="77"/>
      <c r="H214" s="82"/>
      <c r="I214" s="83" t="str">
        <f t="shared" si="68"/>
        <v/>
      </c>
      <c r="J214" s="80"/>
      <c r="K214" s="80"/>
      <c r="L214" s="77"/>
      <c r="M214" s="77"/>
      <c r="N214" s="77"/>
      <c r="O214" s="77"/>
      <c r="P214" s="274"/>
      <c r="Q214" s="274"/>
      <c r="R214" s="274"/>
      <c r="S214" s="277">
        <f t="shared" si="57"/>
        <v>0</v>
      </c>
      <c r="U214" s="32">
        <f t="shared" si="56"/>
        <v>197</v>
      </c>
      <c r="V214" s="85"/>
      <c r="X214" s="91"/>
      <c r="Y214" s="92"/>
      <c r="Z214" s="280">
        <f>SUMIFS('AM19.Capital Instruments'!O$7:O$223,'AM19.Capital Instruments'!$M$7:$M$223,D214)</f>
        <v>0</v>
      </c>
      <c r="AA214" s="92"/>
      <c r="AB214" s="92"/>
      <c r="AC214" s="92"/>
      <c r="AD214" s="93">
        <f t="shared" si="58"/>
        <v>0</v>
      </c>
      <c r="AF214" s="111"/>
      <c r="AH214" s="91"/>
      <c r="AI214" s="92"/>
      <c r="AJ214" s="92"/>
      <c r="AK214" s="92"/>
      <c r="AL214" s="92"/>
      <c r="AM214" s="92"/>
      <c r="AN214" s="93">
        <f t="shared" si="59"/>
        <v>0</v>
      </c>
      <c r="AP214" s="117">
        <f t="shared" si="69"/>
        <v>0</v>
      </c>
      <c r="AQ214" s="66">
        <f t="shared" si="70"/>
        <v>0</v>
      </c>
      <c r="AR214" s="67">
        <f t="shared" si="60"/>
        <v>0</v>
      </c>
      <c r="AS214" s="66">
        <f t="shared" si="71"/>
        <v>0</v>
      </c>
      <c r="AT214" s="66">
        <f t="shared" si="72"/>
        <v>0</v>
      </c>
      <c r="AU214" s="67">
        <f t="shared" si="61"/>
        <v>0</v>
      </c>
      <c r="AV214" s="118" t="str">
        <f t="shared" si="73"/>
        <v/>
      </c>
      <c r="AX214" s="30" t="s">
        <v>365</v>
      </c>
    </row>
    <row r="215" spans="1:50" x14ac:dyDescent="0.2">
      <c r="A215" s="35">
        <f t="shared" si="55"/>
        <v>198</v>
      </c>
      <c r="B215" s="102" t="str">
        <f>IFERROR(VLOOKUP(G215,'AM19.Param'!$C$64:$D$388,2,FALSE),"")</f>
        <v/>
      </c>
      <c r="C215" s="77"/>
      <c r="D215" s="78"/>
      <c r="E215" s="77"/>
      <c r="F215" s="81"/>
      <c r="G215" s="77"/>
      <c r="H215" s="82"/>
      <c r="I215" s="83" t="str">
        <f t="shared" si="68"/>
        <v/>
      </c>
      <c r="J215" s="80"/>
      <c r="K215" s="80"/>
      <c r="L215" s="77"/>
      <c r="M215" s="77"/>
      <c r="N215" s="77"/>
      <c r="O215" s="77"/>
      <c r="P215" s="274"/>
      <c r="Q215" s="274"/>
      <c r="R215" s="274"/>
      <c r="S215" s="277">
        <f t="shared" si="57"/>
        <v>0</v>
      </c>
      <c r="U215" s="32">
        <f t="shared" si="56"/>
        <v>198</v>
      </c>
      <c r="V215" s="85"/>
      <c r="X215" s="91"/>
      <c r="Y215" s="92"/>
      <c r="Z215" s="280">
        <f>SUMIFS('AM19.Capital Instruments'!O$7:O$223,'AM19.Capital Instruments'!$M$7:$M$223,D215)</f>
        <v>0</v>
      </c>
      <c r="AA215" s="92"/>
      <c r="AB215" s="92"/>
      <c r="AC215" s="92"/>
      <c r="AD215" s="93">
        <f t="shared" si="58"/>
        <v>0</v>
      </c>
      <c r="AF215" s="111"/>
      <c r="AH215" s="91"/>
      <c r="AI215" s="92"/>
      <c r="AJ215" s="92"/>
      <c r="AK215" s="92"/>
      <c r="AL215" s="92"/>
      <c r="AM215" s="92"/>
      <c r="AN215" s="93">
        <f t="shared" si="59"/>
        <v>0</v>
      </c>
      <c r="AP215" s="117">
        <f t="shared" si="69"/>
        <v>0</v>
      </c>
      <c r="AQ215" s="66">
        <f t="shared" si="70"/>
        <v>0</v>
      </c>
      <c r="AR215" s="67">
        <f t="shared" si="60"/>
        <v>0</v>
      </c>
      <c r="AS215" s="66">
        <f t="shared" si="71"/>
        <v>0</v>
      </c>
      <c r="AT215" s="66">
        <f t="shared" si="72"/>
        <v>0</v>
      </c>
      <c r="AU215" s="67">
        <f t="shared" si="61"/>
        <v>0</v>
      </c>
      <c r="AV215" s="118" t="str">
        <f t="shared" si="73"/>
        <v/>
      </c>
      <c r="AX215" s="30" t="s">
        <v>365</v>
      </c>
    </row>
    <row r="216" spans="1:50" x14ac:dyDescent="0.2">
      <c r="A216" s="35">
        <f t="shared" ref="A216:A217" si="74">A215+1</f>
        <v>199</v>
      </c>
      <c r="B216" s="102" t="str">
        <f>IFERROR(VLOOKUP(G216,'AM19.Param'!$C$64:$D$388,2,FALSE),"")</f>
        <v/>
      </c>
      <c r="C216" s="77"/>
      <c r="D216" s="78"/>
      <c r="E216" s="77"/>
      <c r="F216" s="81"/>
      <c r="G216" s="77"/>
      <c r="H216" s="82"/>
      <c r="I216" s="83" t="str">
        <f t="shared" si="68"/>
        <v/>
      </c>
      <c r="J216" s="80"/>
      <c r="K216" s="80"/>
      <c r="L216" s="77"/>
      <c r="M216" s="77"/>
      <c r="N216" s="77"/>
      <c r="O216" s="77"/>
      <c r="P216" s="274"/>
      <c r="Q216" s="274"/>
      <c r="R216" s="274"/>
      <c r="S216" s="277">
        <f t="shared" si="57"/>
        <v>0</v>
      </c>
      <c r="U216" s="32">
        <f t="shared" ref="U216:U217" si="75">U215+1</f>
        <v>199</v>
      </c>
      <c r="V216" s="85"/>
      <c r="X216" s="91"/>
      <c r="Y216" s="92"/>
      <c r="Z216" s="280">
        <f>SUMIFS('AM19.Capital Instruments'!O$7:O$223,'AM19.Capital Instruments'!$M$7:$M$223,D216)</f>
        <v>0</v>
      </c>
      <c r="AA216" s="92"/>
      <c r="AB216" s="92"/>
      <c r="AC216" s="92"/>
      <c r="AD216" s="93">
        <f t="shared" si="58"/>
        <v>0</v>
      </c>
      <c r="AF216" s="111"/>
      <c r="AH216" s="91"/>
      <c r="AI216" s="92"/>
      <c r="AJ216" s="92"/>
      <c r="AK216" s="92"/>
      <c r="AL216" s="92"/>
      <c r="AM216" s="92"/>
      <c r="AN216" s="93">
        <f t="shared" si="59"/>
        <v>0</v>
      </c>
      <c r="AP216" s="117">
        <f t="shared" si="69"/>
        <v>0</v>
      </c>
      <c r="AQ216" s="66">
        <f t="shared" si="70"/>
        <v>0</v>
      </c>
      <c r="AR216" s="67">
        <f t="shared" si="60"/>
        <v>0</v>
      </c>
      <c r="AS216" s="66">
        <f t="shared" si="71"/>
        <v>0</v>
      </c>
      <c r="AT216" s="66">
        <f t="shared" si="72"/>
        <v>0</v>
      </c>
      <c r="AU216" s="67">
        <f t="shared" si="61"/>
        <v>0</v>
      </c>
      <c r="AV216" s="118" t="str">
        <f t="shared" si="73"/>
        <v/>
      </c>
      <c r="AX216" s="30" t="s">
        <v>365</v>
      </c>
    </row>
    <row r="217" spans="1:50" x14ac:dyDescent="0.2">
      <c r="A217" s="35">
        <f t="shared" si="74"/>
        <v>200</v>
      </c>
      <c r="B217" s="103" t="str">
        <f>IFERROR(VLOOKUP(G217,'AM19.Param'!$C$64:$D$388,2,FALSE),"")</f>
        <v/>
      </c>
      <c r="C217" s="77"/>
      <c r="D217" s="105"/>
      <c r="E217" s="104"/>
      <c r="F217" s="106"/>
      <c r="G217" s="104"/>
      <c r="H217" s="107"/>
      <c r="I217" s="108" t="str">
        <f t="shared" si="68"/>
        <v/>
      </c>
      <c r="J217" s="109"/>
      <c r="K217" s="109"/>
      <c r="L217" s="104"/>
      <c r="M217" s="104"/>
      <c r="N217" s="261"/>
      <c r="O217" s="261"/>
      <c r="P217" s="275"/>
      <c r="Q217" s="275"/>
      <c r="R217" s="275"/>
      <c r="S217" s="278">
        <f t="shared" si="57"/>
        <v>0</v>
      </c>
      <c r="U217" s="33">
        <f t="shared" si="75"/>
        <v>200</v>
      </c>
      <c r="V217" s="86"/>
      <c r="X217" s="94"/>
      <c r="Y217" s="95"/>
      <c r="Z217" s="281">
        <f>SUMIFS('AM19.Capital Instruments'!O$7:O$223,'AM19.Capital Instruments'!$M$7:$M$223,D217)</f>
        <v>0</v>
      </c>
      <c r="AA217" s="95"/>
      <c r="AB217" s="95"/>
      <c r="AC217" s="95"/>
      <c r="AD217" s="96">
        <f t="shared" si="58"/>
        <v>0</v>
      </c>
      <c r="AF217" s="112"/>
      <c r="AH217" s="94"/>
      <c r="AI217" s="95"/>
      <c r="AJ217" s="95"/>
      <c r="AK217" s="95"/>
      <c r="AL217" s="95"/>
      <c r="AM217" s="95"/>
      <c r="AN217" s="96">
        <f t="shared" si="59"/>
        <v>0</v>
      </c>
      <c r="AP217" s="119">
        <f t="shared" si="69"/>
        <v>0</v>
      </c>
      <c r="AQ217" s="120">
        <f t="shared" si="70"/>
        <v>0</v>
      </c>
      <c r="AR217" s="121">
        <f t="shared" si="60"/>
        <v>0</v>
      </c>
      <c r="AS217" s="120">
        <f t="shared" si="71"/>
        <v>0</v>
      </c>
      <c r="AT217" s="120">
        <f t="shared" si="72"/>
        <v>0</v>
      </c>
      <c r="AU217" s="121">
        <f t="shared" si="61"/>
        <v>0</v>
      </c>
      <c r="AV217" s="122" t="str">
        <f t="shared" si="73"/>
        <v/>
      </c>
      <c r="AX217" s="30" t="s">
        <v>365</v>
      </c>
    </row>
  </sheetData>
  <sheetProtection sheet="1" objects="1" scenarios="1" formatCells="0" formatColumns="0" formatRows="0"/>
  <mergeCells count="14">
    <mergeCell ref="A1:B1"/>
    <mergeCell ref="A2:B2"/>
    <mergeCell ref="D2:F2"/>
    <mergeCell ref="D6:E6"/>
    <mergeCell ref="D7:E7"/>
    <mergeCell ref="D5:E5"/>
    <mergeCell ref="AP15:AV15"/>
    <mergeCell ref="D8:E8"/>
    <mergeCell ref="D10:E10"/>
    <mergeCell ref="D11:E11"/>
    <mergeCell ref="D12:E12"/>
    <mergeCell ref="X15:AD15"/>
    <mergeCell ref="D9:E9"/>
    <mergeCell ref="AH15:AN15"/>
  </mergeCells>
  <dataValidations count="1">
    <dataValidation type="list" allowBlank="1" showInputMessage="1" showErrorMessage="1" sqref="N18:N217">
      <formula1>RatingAgencies</formula1>
    </dataValidation>
  </dataValidations>
  <pageMargins left="0.70866141732283472" right="0.70866141732283472" top="0.74803149606299213" bottom="0.74803149606299213" header="0.31496062992125984" footer="0.31496062992125984"/>
  <pageSetup paperSize="5" scale="70" fitToWidth="3"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'AM19.Param'!$C$5:$C$8</xm:f>
          </x14:formula1>
          <xm:sqref>D9</xm:sqref>
        </x14:dataValidation>
        <x14:dataValidation type="list" allowBlank="1" showInputMessage="1" showErrorMessage="1">
          <x14:formula1>
            <xm:f>'AM19.Param'!$C$11:$C$45</xm:f>
          </x14:formula1>
          <xm:sqref>D10</xm:sqref>
        </x14:dataValidation>
        <x14:dataValidation type="list" allowBlank="1" showInputMessage="1" showErrorMessage="1">
          <x14:formula1>
            <xm:f>'AM19.Param'!$B$11:$B$45</xm:f>
          </x14:formula1>
          <xm:sqref>D12</xm:sqref>
        </x14:dataValidation>
        <x14:dataValidation type="list" allowBlank="1" showInputMessage="1" showErrorMessage="1">
          <x14:formula1>
            <xm:f>'AM19.Param'!$C$48:$C$51</xm:f>
          </x14:formula1>
          <xm:sqref>D11</xm:sqref>
        </x14:dataValidation>
        <x14:dataValidation type="list" allowBlank="1" showInputMessage="1" showErrorMessage="1">
          <x14:formula1>
            <xm:f>'AM19.Param'!$C$64:$C$108</xm:f>
          </x14:formula1>
          <xm:sqref>G18:G217</xm:sqref>
        </x14:dataValidation>
        <x14:dataValidation type="list" allowBlank="1" showInputMessage="1" showErrorMessage="1">
          <x14:formula1>
            <xm:f>'AM19.Param'!$C$57:$C$61</xm:f>
          </x14:formula1>
          <xm:sqref>E18:E217</xm:sqref>
        </x14:dataValidation>
        <x14:dataValidation type="list" allowBlank="1" showInputMessage="1" showErrorMessage="1">
          <x14:formula1>
            <xm:f>'AM19.Param'!$C$110:$C$327</xm:f>
          </x14:formula1>
          <xm:sqref>L18:L217</xm:sqref>
        </x14:dataValidation>
        <x14:dataValidation type="list" allowBlank="1" showInputMessage="1" showErrorMessage="1">
          <x14:formula1>
            <xm:f>'AM19.Param'!$C$53:$C$55</xm:f>
          </x14:formula1>
          <xm:sqref>C18:C217</xm:sqref>
        </x14:dataValidation>
        <x14:dataValidation type="list" allowBlank="1" showInputMessage="1" showErrorMessage="1">
          <x14:formula1>
            <xm:f>INDIRECT('AM19.Param'!$D$329&amp;INDEX(RatingScaleAreas,MATCH(N18,RatingAgencies,0),))</xm:f>
          </x14:formula1>
          <xm:sqref>O18:O217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AG226"/>
  <sheetViews>
    <sheetView zoomScaleNormal="100" workbookViewId="0"/>
  </sheetViews>
  <sheetFormatPr defaultColWidth="9.140625" defaultRowHeight="12.75" x14ac:dyDescent="0.2"/>
  <cols>
    <col min="1" max="1" width="7.7109375" style="36" customWidth="1"/>
    <col min="2" max="2" width="17.42578125" style="1" customWidth="1"/>
    <col min="3" max="5" width="10.42578125" style="36" customWidth="1"/>
    <col min="6" max="6" width="48.7109375" style="36" customWidth="1"/>
    <col min="7" max="8" width="10.42578125" style="36" customWidth="1"/>
    <col min="9" max="9" width="11.140625" style="36" customWidth="1"/>
    <col min="10" max="10" width="11.7109375" style="36" customWidth="1"/>
    <col min="11" max="16" width="13.28515625" style="36" customWidth="1"/>
    <col min="17" max="17" width="18.5703125" style="36" bestFit="1" customWidth="1"/>
    <col min="18" max="18" width="19.140625" style="36" bestFit="1" customWidth="1"/>
    <col min="19" max="19" width="19.42578125" style="36" bestFit="1" customWidth="1"/>
    <col min="20" max="20" width="19.5703125" style="36" bestFit="1" customWidth="1"/>
    <col min="21" max="21" width="22" style="36" customWidth="1"/>
    <col min="22" max="22" width="16" style="1" customWidth="1"/>
    <col min="23" max="23" width="14.5703125" style="36" customWidth="1"/>
    <col min="24" max="24" width="20.5703125" style="36" customWidth="1"/>
    <col min="25" max="28" width="9.140625" style="36"/>
    <col min="29" max="29" width="9" style="36" customWidth="1"/>
    <col min="30" max="30" width="11.85546875" style="36" customWidth="1"/>
    <col min="31" max="31" width="11.5703125" style="36" customWidth="1"/>
    <col min="32" max="32" width="3.140625" style="36" customWidth="1"/>
    <col min="33" max="33" width="3" style="36" customWidth="1"/>
    <col min="34" max="16384" width="9.140625" style="36"/>
  </cols>
  <sheetData>
    <row r="1" spans="1:33" x14ac:dyDescent="0.2">
      <c r="A1" s="68" t="str">
        <f>IF(OR(ISBLANK('AM19.Entity Input'!D6),'AM19.Entity Input'!D6="-"),"&lt;IAIG's Name&gt;", 'AM19.Entity Input'!D6)</f>
        <v>&lt;IAIG's Name&gt;</v>
      </c>
      <c r="B1" s="42"/>
      <c r="C1" s="70"/>
      <c r="D1" s="70"/>
      <c r="E1" s="70"/>
      <c r="F1" s="70"/>
      <c r="G1" s="29" t="str">
        <f ca="1">HYPERLINK("#"&amp;CELL("address",Version),Version)</f>
        <v>IAIS 2019 Aggregation Method Additional Data Collection-(20190429)</v>
      </c>
      <c r="H1" s="70"/>
      <c r="I1" s="21"/>
      <c r="J1" s="70"/>
      <c r="K1" s="70"/>
      <c r="L1" s="70"/>
      <c r="M1" s="70"/>
      <c r="N1" s="70"/>
      <c r="O1" s="70"/>
      <c r="P1" s="70"/>
      <c r="Q1" s="70"/>
      <c r="R1" s="70"/>
      <c r="S1" s="70"/>
      <c r="T1" s="70"/>
      <c r="U1" s="70"/>
      <c r="V1" s="70"/>
      <c r="W1" s="21"/>
      <c r="X1" s="70"/>
      <c r="Y1" s="70"/>
      <c r="Z1" s="70"/>
      <c r="AA1" s="70"/>
      <c r="AB1" s="70"/>
      <c r="AC1" s="70"/>
      <c r="AD1" s="70"/>
      <c r="AE1" s="22"/>
      <c r="AG1" s="30" t="s">
        <v>365</v>
      </c>
    </row>
    <row r="2" spans="1:33" x14ac:dyDescent="0.2">
      <c r="A2" s="69" t="str">
        <f>IF(ISBLANK('AM19.Entity Input'!D10),"&lt;Currency&gt;",'AM19.Entity Input'!D10&amp;" - ("&amp;IF(ISBLANK('AM19.Entity Input'!D11),"&lt;Unit&gt;",'AM19.Entity Input'!D11)&amp;")")</f>
        <v>&lt;Currency&gt;</v>
      </c>
      <c r="B2" s="71"/>
      <c r="C2" s="326" t="s">
        <v>284</v>
      </c>
      <c r="D2" s="326"/>
      <c r="E2" s="326"/>
      <c r="F2" s="23"/>
      <c r="G2" s="27" t="str">
        <f>IF(ISBLANK('AM19.Entity Input'!D8),"&lt;Reporting Date&gt;","Year "&amp;YEAR('AM19.Entity Input'!D8))&amp;IF(SUM('AM19.Entity Input'!D12)&gt;1," - v"&amp;'AM19.Entity Input'!D12,"")</f>
        <v>&lt;Reporting Date&gt;</v>
      </c>
      <c r="H2" s="23"/>
      <c r="I2" s="24"/>
      <c r="J2" s="23"/>
      <c r="K2" s="23"/>
      <c r="L2" s="23"/>
      <c r="M2" s="23"/>
      <c r="N2" s="23"/>
      <c r="O2" s="23"/>
      <c r="P2" s="23"/>
      <c r="Q2" s="23"/>
      <c r="R2" s="23"/>
      <c r="S2" s="23"/>
      <c r="T2" s="23"/>
      <c r="U2" s="23"/>
      <c r="V2" s="23"/>
      <c r="W2" s="24"/>
      <c r="X2" s="23"/>
      <c r="Y2" s="23"/>
      <c r="Z2" s="23"/>
      <c r="AA2" s="23"/>
      <c r="AB2" s="23"/>
      <c r="AC2" s="23"/>
      <c r="AD2" s="23"/>
      <c r="AE2" s="25"/>
      <c r="AG2" s="30" t="s">
        <v>365</v>
      </c>
    </row>
    <row r="3" spans="1:33" x14ac:dyDescent="0.2">
      <c r="B3" s="36"/>
      <c r="V3" s="36"/>
      <c r="AG3" s="30"/>
    </row>
    <row r="4" spans="1:33" ht="25.5" x14ac:dyDescent="0.2">
      <c r="L4" s="312" t="s">
        <v>458</v>
      </c>
      <c r="M4" s="314"/>
      <c r="Q4" s="333" t="s">
        <v>505</v>
      </c>
      <c r="R4" s="334"/>
      <c r="S4" s="334"/>
      <c r="T4" s="334"/>
      <c r="U4" s="335"/>
      <c r="W4" s="16" t="s">
        <v>248</v>
      </c>
      <c r="Z4" s="312" t="s">
        <v>299</v>
      </c>
      <c r="AA4" s="313"/>
      <c r="AB4" s="313"/>
      <c r="AC4" s="313"/>
      <c r="AD4" s="313"/>
      <c r="AE4" s="314"/>
    </row>
    <row r="5" spans="1:33" ht="191.25" x14ac:dyDescent="0.2">
      <c r="A5" s="72" t="s">
        <v>284</v>
      </c>
      <c r="B5" s="75" t="s">
        <v>249</v>
      </c>
      <c r="C5" s="75" t="s">
        <v>316</v>
      </c>
      <c r="D5" s="75" t="s">
        <v>558</v>
      </c>
      <c r="E5" s="75" t="s">
        <v>314</v>
      </c>
      <c r="F5" s="75" t="s">
        <v>264</v>
      </c>
      <c r="G5" s="75" t="s">
        <v>250</v>
      </c>
      <c r="H5" s="75" t="s">
        <v>300</v>
      </c>
      <c r="I5" s="75" t="s">
        <v>504</v>
      </c>
      <c r="J5" s="75" t="s">
        <v>251</v>
      </c>
      <c r="K5" s="75" t="s">
        <v>512</v>
      </c>
      <c r="L5" s="75" t="s">
        <v>518</v>
      </c>
      <c r="M5" s="75" t="s">
        <v>459</v>
      </c>
      <c r="N5" s="9" t="s">
        <v>290</v>
      </c>
      <c r="O5" s="75" t="s">
        <v>513</v>
      </c>
      <c r="Q5" s="51" t="s">
        <v>303</v>
      </c>
      <c r="R5" s="50" t="s">
        <v>506</v>
      </c>
      <c r="S5" s="50" t="s">
        <v>529</v>
      </c>
      <c r="T5" s="50" t="s">
        <v>507</v>
      </c>
      <c r="U5" s="50" t="s">
        <v>508</v>
      </c>
      <c r="V5" s="50" t="s">
        <v>331</v>
      </c>
      <c r="W5" s="75" t="s">
        <v>332</v>
      </c>
      <c r="Z5" s="75" t="s">
        <v>278</v>
      </c>
      <c r="AA5" s="75" t="s">
        <v>279</v>
      </c>
      <c r="AB5" s="8" t="s">
        <v>280</v>
      </c>
      <c r="AC5" s="75" t="s">
        <v>281</v>
      </c>
      <c r="AD5" s="75" t="s">
        <v>282</v>
      </c>
      <c r="AE5" s="75" t="s">
        <v>283</v>
      </c>
    </row>
    <row r="6" spans="1:33" x14ac:dyDescent="0.2">
      <c r="A6" s="31" t="s">
        <v>420</v>
      </c>
      <c r="B6" s="34">
        <v>1</v>
      </c>
      <c r="C6" s="34">
        <f>B6+1</f>
        <v>2</v>
      </c>
      <c r="D6" s="34">
        <f t="shared" ref="D6:O6" si="0">C6+1</f>
        <v>3</v>
      </c>
      <c r="E6" s="34">
        <f t="shared" si="0"/>
        <v>4</v>
      </c>
      <c r="F6" s="34">
        <f t="shared" si="0"/>
        <v>5</v>
      </c>
      <c r="G6" s="34">
        <f t="shared" si="0"/>
        <v>6</v>
      </c>
      <c r="H6" s="34">
        <f t="shared" si="0"/>
        <v>7</v>
      </c>
      <c r="I6" s="34">
        <f t="shared" si="0"/>
        <v>8</v>
      </c>
      <c r="J6" s="34">
        <f t="shared" si="0"/>
        <v>9</v>
      </c>
      <c r="K6" s="34">
        <f t="shared" si="0"/>
        <v>10</v>
      </c>
      <c r="L6" s="34">
        <f t="shared" si="0"/>
        <v>11</v>
      </c>
      <c r="M6" s="34">
        <f t="shared" si="0"/>
        <v>12</v>
      </c>
      <c r="N6" s="34">
        <f>K6+1</f>
        <v>11</v>
      </c>
      <c r="O6" s="34">
        <f t="shared" si="0"/>
        <v>12</v>
      </c>
      <c r="Q6" s="34">
        <f>12+1</f>
        <v>13</v>
      </c>
      <c r="R6" s="34">
        <f t="shared" ref="R6:W6" si="1">Q6+1</f>
        <v>14</v>
      </c>
      <c r="S6" s="34">
        <f t="shared" si="1"/>
        <v>15</v>
      </c>
      <c r="T6" s="34">
        <f t="shared" si="1"/>
        <v>16</v>
      </c>
      <c r="U6" s="34">
        <f t="shared" si="1"/>
        <v>17</v>
      </c>
      <c r="V6" s="34">
        <f t="shared" si="1"/>
        <v>18</v>
      </c>
      <c r="W6" s="34">
        <f t="shared" si="1"/>
        <v>19</v>
      </c>
      <c r="Z6" s="34">
        <f>W6+1</f>
        <v>20</v>
      </c>
      <c r="AA6" s="34">
        <f>Z6+1</f>
        <v>21</v>
      </c>
      <c r="AB6" s="34">
        <f>AA6+1</f>
        <v>22</v>
      </c>
      <c r="AC6" s="34">
        <f>AB6+1</f>
        <v>23</v>
      </c>
      <c r="AD6" s="34">
        <f>AC6+1</f>
        <v>24</v>
      </c>
      <c r="AE6" s="34">
        <f>AD6+1</f>
        <v>25</v>
      </c>
    </row>
    <row r="7" spans="1:33" x14ac:dyDescent="0.2">
      <c r="A7" s="32">
        <v>1</v>
      </c>
      <c r="B7" s="123" t="str">
        <f>IFERROR(VLOOKUP(C7,'AM19.Entity Input'!D:F,3,FALSE),"")</f>
        <v/>
      </c>
      <c r="C7" s="124"/>
      <c r="D7" s="98"/>
      <c r="E7" s="124"/>
      <c r="F7" s="125" t="str">
        <f>IFERROR(VLOOKUP(C7,'AM19.Entity Input'!D:L,4,FALSE),"")</f>
        <v/>
      </c>
      <c r="G7" s="282"/>
      <c r="H7" s="282"/>
      <c r="I7" s="170"/>
      <c r="J7" s="170"/>
      <c r="K7" s="98"/>
      <c r="L7" s="98"/>
      <c r="M7" s="124"/>
      <c r="N7" s="126">
        <f t="shared" ref="N7:N70" si="2">IFERROR(J7,"-")</f>
        <v>0</v>
      </c>
      <c r="O7" s="127">
        <f>IF(AND(K7="Y",L7="Y"),N7,0)</f>
        <v>0</v>
      </c>
      <c r="Q7" s="265"/>
      <c r="R7" s="262"/>
      <c r="S7" s="262"/>
      <c r="T7" s="262"/>
      <c r="U7" s="262"/>
      <c r="V7" s="138" t="str">
        <f>IF(D7="Senior Debt",J7,"N/A")</f>
        <v>N/A</v>
      </c>
      <c r="W7" s="139" t="str">
        <f t="shared" ref="W7:W70" si="3">IF(Z7,V7,0)</f>
        <v>N/A</v>
      </c>
      <c r="Z7" s="171" t="b">
        <f>AND(AA7:AE7)</f>
        <v>1</v>
      </c>
      <c r="AA7" s="171" t="b">
        <f>OR('AM19.Summary'!C$14="",'AM19.Summary'!C$14="Can Be Either",AND('AM19.Summary'!C$14="Must Be Structural",Q7="Structural"),AND('AM19.Summary'!C$14="Must be Contractual",Q7="Contractual"))</f>
        <v>1</v>
      </c>
      <c r="AB7" s="171" t="b">
        <f>OR('AM19.Summary'!C$15="",'AM19.Summary'!C$15="Can Be Y or N",AND('AM19.Summary'!C$15="Must Be Y",R7="Y"),AND('AM19.Summary'!C$15="Must be N",R7="N"))</f>
        <v>1</v>
      </c>
      <c r="AC7" s="171" t="b">
        <f>OR('AM19.Summary'!C$16="",'AM19.Summary'!C$16="Can Be Y or N",AND('AM19.Summary'!C$16="Must Be Y",S7="Y"),AND('AM19.Summary'!C$16="Must be N",S7="N"))</f>
        <v>1</v>
      </c>
      <c r="AD7" s="171" t="b">
        <f>OR('AM19.Summary'!C$17="",'AM19.Summary'!C$17="Can Be Y or N",AND('AM19.Summary'!C$17="Must Be Y",T7="Y"),AND('AM19.Summary'!C$17="Must be N",T7="N"))</f>
        <v>1</v>
      </c>
      <c r="AE7" s="171" t="b">
        <f>OR('AM19.Summary'!C$18="",'AM19.Summary'!C$18="Can Be Y or N",AND('AM19.Summary'!C$18="Must Be Y",U7="Y"),AND('AM19.Summary'!C$18="Must be N",U7="N"))</f>
        <v>1</v>
      </c>
    </row>
    <row r="8" spans="1:33" x14ac:dyDescent="0.2">
      <c r="A8" s="32">
        <v>2</v>
      </c>
      <c r="B8" s="128" t="str">
        <f>IFERROR(VLOOKUP(C8,'AM19.Entity Input'!D:F,3,FALSE),"")</f>
        <v/>
      </c>
      <c r="C8" s="129"/>
      <c r="D8" s="77"/>
      <c r="E8" s="129"/>
      <c r="F8" s="130" t="str">
        <f>IFERROR(VLOOKUP(C8,'AM19.Entity Input'!D:L,4,FALSE),"")</f>
        <v/>
      </c>
      <c r="G8" s="283"/>
      <c r="H8" s="283"/>
      <c r="I8" s="172"/>
      <c r="J8" s="172"/>
      <c r="K8" s="77"/>
      <c r="L8" s="77"/>
      <c r="M8" s="129"/>
      <c r="N8" s="131">
        <f t="shared" si="2"/>
        <v>0</v>
      </c>
      <c r="O8" s="132">
        <f t="shared" ref="O8:O71" si="4">IF(AND(K8="Y",L8="Y"),N8,0)</f>
        <v>0</v>
      </c>
      <c r="Q8" s="266"/>
      <c r="R8" s="77"/>
      <c r="S8" s="77"/>
      <c r="T8" s="77"/>
      <c r="U8" s="77"/>
      <c r="V8" s="131" t="str">
        <f t="shared" ref="V8:V71" si="5">IF(D8="Senior Debt",J8,"N/A")</f>
        <v>N/A</v>
      </c>
      <c r="W8" s="140" t="str">
        <f t="shared" si="3"/>
        <v>N/A</v>
      </c>
      <c r="Z8" s="171" t="b">
        <f t="shared" ref="Z8:Z71" si="6">AND(AA8:AE8)</f>
        <v>1</v>
      </c>
      <c r="AA8" s="171" t="b">
        <f>OR('AM19.Summary'!C$14="",'AM19.Summary'!C$14="Can Be Either",AND('AM19.Summary'!C$14="Must Be Structural",Q8="Structural"),AND('AM19.Summary'!C$14="Must be Contractual",Q8="Contractual"))</f>
        <v>1</v>
      </c>
      <c r="AB8" s="171" t="b">
        <f>OR('AM19.Summary'!C$15="",'AM19.Summary'!C$15="Can Be Y or N",AND('AM19.Summary'!C$15="Must Be Y",R8="Y"),AND('AM19.Summary'!C$15="Must be N",R8="N"))</f>
        <v>1</v>
      </c>
      <c r="AC8" s="171" t="b">
        <f>OR('AM19.Summary'!C$16="",'AM19.Summary'!C$16="Can Be Y or N",AND('AM19.Summary'!C$16="Must Be Y",S8="Y"),AND('AM19.Summary'!C$16="Must be N",S8="N"))</f>
        <v>1</v>
      </c>
      <c r="AD8" s="171" t="b">
        <f>OR('AM19.Summary'!C$17="",'AM19.Summary'!C$17="Can Be Y or N",AND('AM19.Summary'!C$17="Must Be Y",T8="Y"),AND('AM19.Summary'!C$17="Must be N",T8="N"))</f>
        <v>1</v>
      </c>
      <c r="AE8" s="171" t="b">
        <f>OR('AM19.Summary'!C$18="",'AM19.Summary'!C$18="Can Be Y or N",AND('AM19.Summary'!C$18="Must Be Y",U8="Y"),AND('AM19.Summary'!C$18="Must be N",U8="N"))</f>
        <v>1</v>
      </c>
    </row>
    <row r="9" spans="1:33" x14ac:dyDescent="0.2">
      <c r="A9" s="32">
        <v>3</v>
      </c>
      <c r="B9" s="128" t="str">
        <f>IFERROR(VLOOKUP(C9,'AM19.Entity Input'!D:F,3,FALSE),"")</f>
        <v/>
      </c>
      <c r="C9" s="129"/>
      <c r="D9" s="77"/>
      <c r="E9" s="129"/>
      <c r="F9" s="130" t="str">
        <f>IFERROR(VLOOKUP(C9,'AM19.Entity Input'!D:L,4,FALSE),"")</f>
        <v/>
      </c>
      <c r="G9" s="283"/>
      <c r="H9" s="283"/>
      <c r="I9" s="172"/>
      <c r="J9" s="172"/>
      <c r="K9" s="77"/>
      <c r="L9" s="77"/>
      <c r="M9" s="129"/>
      <c r="N9" s="131">
        <f t="shared" si="2"/>
        <v>0</v>
      </c>
      <c r="O9" s="132">
        <f t="shared" si="4"/>
        <v>0</v>
      </c>
      <c r="Q9" s="266"/>
      <c r="R9" s="77"/>
      <c r="S9" s="77"/>
      <c r="T9" s="77"/>
      <c r="U9" s="77"/>
      <c r="V9" s="131" t="str">
        <f t="shared" si="5"/>
        <v>N/A</v>
      </c>
      <c r="W9" s="140" t="str">
        <f t="shared" si="3"/>
        <v>N/A</v>
      </c>
      <c r="Z9" s="171" t="b">
        <f t="shared" si="6"/>
        <v>1</v>
      </c>
      <c r="AA9" s="171" t="b">
        <f>OR('AM19.Summary'!C$14="",'AM19.Summary'!C$14="Can Be Either",AND('AM19.Summary'!C$14="Must Be Structural",Q9="Structural"),AND('AM19.Summary'!C$14="Must be Contractual",Q9="Contractual"))</f>
        <v>1</v>
      </c>
      <c r="AB9" s="171" t="b">
        <f>OR('AM19.Summary'!C$15="",'AM19.Summary'!C$15="Can Be Y or N",AND('AM19.Summary'!C$15="Must Be Y",R9="Y"),AND('AM19.Summary'!C$15="Must be N",R9="N"))</f>
        <v>1</v>
      </c>
      <c r="AC9" s="171" t="b">
        <f>OR('AM19.Summary'!C$16="",'AM19.Summary'!C$16="Can Be Y or N",AND('AM19.Summary'!C$16="Must Be Y",S9="Y"),AND('AM19.Summary'!C$16="Must be N",S9="N"))</f>
        <v>1</v>
      </c>
      <c r="AD9" s="171" t="b">
        <f>OR('AM19.Summary'!C$17="",'AM19.Summary'!C$17="Can Be Y or N",AND('AM19.Summary'!C$17="Must Be Y",T9="Y"),AND('AM19.Summary'!C$17="Must be N",T9="N"))</f>
        <v>1</v>
      </c>
      <c r="AE9" s="171" t="b">
        <f>OR('AM19.Summary'!C$18="",'AM19.Summary'!C$18="Can Be Y or N",AND('AM19.Summary'!C$18="Must Be Y",U9="Y"),AND('AM19.Summary'!C$18="Must be N",U9="N"))</f>
        <v>1</v>
      </c>
    </row>
    <row r="10" spans="1:33" x14ac:dyDescent="0.2">
      <c r="A10" s="32">
        <v>4</v>
      </c>
      <c r="B10" s="128" t="str">
        <f>IFERROR(VLOOKUP(C10,'AM19.Entity Input'!D:F,3,FALSE),"")</f>
        <v/>
      </c>
      <c r="C10" s="129"/>
      <c r="D10" s="77"/>
      <c r="E10" s="129"/>
      <c r="F10" s="130" t="str">
        <f>IFERROR(VLOOKUP(C10,'AM19.Entity Input'!D:L,4,FALSE),"")</f>
        <v/>
      </c>
      <c r="G10" s="283"/>
      <c r="H10" s="283"/>
      <c r="I10" s="172"/>
      <c r="J10" s="172"/>
      <c r="K10" s="77"/>
      <c r="L10" s="77"/>
      <c r="M10" s="129"/>
      <c r="N10" s="131">
        <f t="shared" si="2"/>
        <v>0</v>
      </c>
      <c r="O10" s="132">
        <f t="shared" si="4"/>
        <v>0</v>
      </c>
      <c r="Q10" s="266"/>
      <c r="R10" s="77"/>
      <c r="S10" s="77"/>
      <c r="T10" s="77"/>
      <c r="U10" s="77"/>
      <c r="V10" s="131" t="str">
        <f t="shared" si="5"/>
        <v>N/A</v>
      </c>
      <c r="W10" s="140" t="str">
        <f t="shared" si="3"/>
        <v>N/A</v>
      </c>
      <c r="Z10" s="171" t="b">
        <f t="shared" si="6"/>
        <v>1</v>
      </c>
      <c r="AA10" s="171" t="b">
        <f>OR('AM19.Summary'!C$14="",'AM19.Summary'!C$14="Can Be Either",AND('AM19.Summary'!C$14="Must Be Structural",Q10="Structural"),AND('AM19.Summary'!C$14="Must be Contractual",Q10="Contractual"))</f>
        <v>1</v>
      </c>
      <c r="AB10" s="171" t="b">
        <f>OR('AM19.Summary'!C$15="",'AM19.Summary'!C$15="Can Be Y or N",AND('AM19.Summary'!C$15="Must Be Y",R10="Y"),AND('AM19.Summary'!C$15="Must be N",R10="N"))</f>
        <v>1</v>
      </c>
      <c r="AC10" s="171" t="b">
        <f>OR('AM19.Summary'!C$16="",'AM19.Summary'!C$16="Can Be Y or N",AND('AM19.Summary'!C$16="Must Be Y",S10="Y"),AND('AM19.Summary'!C$16="Must be N",S10="N"))</f>
        <v>1</v>
      </c>
      <c r="AD10" s="171" t="b">
        <f>OR('AM19.Summary'!C$17="",'AM19.Summary'!C$17="Can Be Y or N",AND('AM19.Summary'!C$17="Must Be Y",T10="Y"),AND('AM19.Summary'!C$17="Must be N",T10="N"))</f>
        <v>1</v>
      </c>
      <c r="AE10" s="171" t="b">
        <f>OR('AM19.Summary'!C$18="",'AM19.Summary'!C$18="Can Be Y or N",AND('AM19.Summary'!C$18="Must Be Y",U10="Y"),AND('AM19.Summary'!C$18="Must be N",U10="N"))</f>
        <v>1</v>
      </c>
    </row>
    <row r="11" spans="1:33" x14ac:dyDescent="0.2">
      <c r="A11" s="32">
        <v>5</v>
      </c>
      <c r="B11" s="128" t="str">
        <f>IFERROR(VLOOKUP(C11,'AM19.Entity Input'!D:F,3,FALSE),"")</f>
        <v/>
      </c>
      <c r="C11" s="129"/>
      <c r="D11" s="77"/>
      <c r="E11" s="129"/>
      <c r="F11" s="130" t="str">
        <f>IFERROR(VLOOKUP(C11,'AM19.Entity Input'!D:L,4,FALSE),"")</f>
        <v/>
      </c>
      <c r="G11" s="283"/>
      <c r="H11" s="283"/>
      <c r="I11" s="172"/>
      <c r="J11" s="172"/>
      <c r="K11" s="77"/>
      <c r="L11" s="77"/>
      <c r="M11" s="129"/>
      <c r="N11" s="131">
        <f t="shared" si="2"/>
        <v>0</v>
      </c>
      <c r="O11" s="132">
        <f t="shared" si="4"/>
        <v>0</v>
      </c>
      <c r="Q11" s="266"/>
      <c r="R11" s="77"/>
      <c r="S11" s="77"/>
      <c r="T11" s="77"/>
      <c r="U11" s="77"/>
      <c r="V11" s="131" t="str">
        <f t="shared" si="5"/>
        <v>N/A</v>
      </c>
      <c r="W11" s="140" t="str">
        <f t="shared" si="3"/>
        <v>N/A</v>
      </c>
      <c r="Z11" s="171" t="b">
        <f t="shared" si="6"/>
        <v>1</v>
      </c>
      <c r="AA11" s="171" t="b">
        <f>OR('AM19.Summary'!C$14="",'AM19.Summary'!C$14="Can Be Either",AND('AM19.Summary'!C$14="Must Be Structural",Q11="Structural"),AND('AM19.Summary'!C$14="Must be Contractual",Q11="Contractual"))</f>
        <v>1</v>
      </c>
      <c r="AB11" s="171" t="b">
        <f>OR('AM19.Summary'!C$15="",'AM19.Summary'!C$15="Can Be Y or N",AND('AM19.Summary'!C$15="Must Be Y",R11="Y"),AND('AM19.Summary'!C$15="Must be N",R11="N"))</f>
        <v>1</v>
      </c>
      <c r="AC11" s="171" t="b">
        <f>OR('AM19.Summary'!C$16="",'AM19.Summary'!C$16="Can Be Y or N",AND('AM19.Summary'!C$16="Must Be Y",S11="Y"),AND('AM19.Summary'!C$16="Must be N",S11="N"))</f>
        <v>1</v>
      </c>
      <c r="AD11" s="171" t="b">
        <f>OR('AM19.Summary'!C$17="",'AM19.Summary'!C$17="Can Be Y or N",AND('AM19.Summary'!C$17="Must Be Y",T11="Y"),AND('AM19.Summary'!C$17="Must be N",T11="N"))</f>
        <v>1</v>
      </c>
      <c r="AE11" s="171" t="b">
        <f>OR('AM19.Summary'!C$18="",'AM19.Summary'!C$18="Can Be Y or N",AND('AM19.Summary'!C$18="Must Be Y",U11="Y"),AND('AM19.Summary'!C$18="Must be N",U11="N"))</f>
        <v>1</v>
      </c>
    </row>
    <row r="12" spans="1:33" x14ac:dyDescent="0.2">
      <c r="A12" s="35">
        <f>A11+1</f>
        <v>6</v>
      </c>
      <c r="B12" s="128" t="str">
        <f>IFERROR(VLOOKUP(C12,'AM19.Entity Input'!D:F,3,FALSE),"")</f>
        <v/>
      </c>
      <c r="C12" s="129"/>
      <c r="D12" s="77"/>
      <c r="E12" s="129"/>
      <c r="F12" s="130" t="str">
        <f>IFERROR(VLOOKUP(C12,'AM19.Entity Input'!D:L,4,FALSE),"")</f>
        <v/>
      </c>
      <c r="G12" s="283"/>
      <c r="H12" s="283"/>
      <c r="I12" s="172"/>
      <c r="J12" s="172"/>
      <c r="K12" s="77"/>
      <c r="L12" s="77"/>
      <c r="M12" s="129"/>
      <c r="N12" s="131">
        <f t="shared" si="2"/>
        <v>0</v>
      </c>
      <c r="O12" s="132">
        <f t="shared" si="4"/>
        <v>0</v>
      </c>
      <c r="Q12" s="266"/>
      <c r="R12" s="77"/>
      <c r="S12" s="77"/>
      <c r="T12" s="77"/>
      <c r="U12" s="77"/>
      <c r="V12" s="131" t="str">
        <f t="shared" si="5"/>
        <v>N/A</v>
      </c>
      <c r="W12" s="140" t="str">
        <f t="shared" si="3"/>
        <v>N/A</v>
      </c>
      <c r="Z12" s="171" t="b">
        <f t="shared" si="6"/>
        <v>1</v>
      </c>
      <c r="AA12" s="171" t="b">
        <f>OR('AM19.Summary'!C$14="",'AM19.Summary'!C$14="Can Be Either",AND('AM19.Summary'!C$14="Must Be Structural",Q12="Structural"),AND('AM19.Summary'!C$14="Must be Contractual",Q12="Contractual"))</f>
        <v>1</v>
      </c>
      <c r="AB12" s="171" t="b">
        <f>OR('AM19.Summary'!C$15="",'AM19.Summary'!C$15="Can Be Y or N",AND('AM19.Summary'!C$15="Must Be Y",R12="Y"),AND('AM19.Summary'!C$15="Must be N",R12="N"))</f>
        <v>1</v>
      </c>
      <c r="AC12" s="171" t="b">
        <f>OR('AM19.Summary'!C$16="",'AM19.Summary'!C$16="Can Be Y or N",AND('AM19.Summary'!C$16="Must Be Y",S12="Y"),AND('AM19.Summary'!C$16="Must be N",S12="N"))</f>
        <v>1</v>
      </c>
      <c r="AD12" s="171" t="b">
        <f>OR('AM19.Summary'!C$17="",'AM19.Summary'!C$17="Can Be Y or N",AND('AM19.Summary'!C$17="Must Be Y",T12="Y"),AND('AM19.Summary'!C$17="Must be N",T12="N"))</f>
        <v>1</v>
      </c>
      <c r="AE12" s="171" t="b">
        <f>OR('AM19.Summary'!C$18="",'AM19.Summary'!C$18="Can Be Y or N",AND('AM19.Summary'!C$18="Must Be Y",U12="Y"),AND('AM19.Summary'!C$18="Must be N",U12="N"))</f>
        <v>1</v>
      </c>
    </row>
    <row r="13" spans="1:33" x14ac:dyDescent="0.2">
      <c r="A13" s="35">
        <f t="shared" ref="A13:A76" si="7">A12+1</f>
        <v>7</v>
      </c>
      <c r="B13" s="128" t="str">
        <f>IFERROR(VLOOKUP(C13,'AM19.Entity Input'!D:F,3,FALSE),"")</f>
        <v/>
      </c>
      <c r="C13" s="129"/>
      <c r="D13" s="77"/>
      <c r="E13" s="129"/>
      <c r="F13" s="130" t="str">
        <f>IFERROR(VLOOKUP(C13,'AM19.Entity Input'!D:L,4,FALSE),"")</f>
        <v/>
      </c>
      <c r="G13" s="283"/>
      <c r="H13" s="283"/>
      <c r="I13" s="172"/>
      <c r="J13" s="172"/>
      <c r="K13" s="77"/>
      <c r="L13" s="77"/>
      <c r="M13" s="129"/>
      <c r="N13" s="131">
        <f t="shared" si="2"/>
        <v>0</v>
      </c>
      <c r="O13" s="132">
        <f t="shared" si="4"/>
        <v>0</v>
      </c>
      <c r="Q13" s="266"/>
      <c r="R13" s="77"/>
      <c r="S13" s="77"/>
      <c r="T13" s="77"/>
      <c r="U13" s="77"/>
      <c r="V13" s="131" t="str">
        <f t="shared" si="5"/>
        <v>N/A</v>
      </c>
      <c r="W13" s="140" t="str">
        <f t="shared" si="3"/>
        <v>N/A</v>
      </c>
      <c r="Z13" s="171" t="b">
        <f t="shared" si="6"/>
        <v>1</v>
      </c>
      <c r="AA13" s="171" t="b">
        <f>OR('AM19.Summary'!C$14="",'AM19.Summary'!C$14="Can Be Either",AND('AM19.Summary'!C$14="Must Be Structural",Q13="Structural"),AND('AM19.Summary'!C$14="Must be Contractual",Q13="Contractual"))</f>
        <v>1</v>
      </c>
      <c r="AB13" s="171" t="b">
        <f>OR('AM19.Summary'!C$15="",'AM19.Summary'!C$15="Can Be Y or N",AND('AM19.Summary'!C$15="Must Be Y",R13="Y"),AND('AM19.Summary'!C$15="Must be N",R13="N"))</f>
        <v>1</v>
      </c>
      <c r="AC13" s="171" t="b">
        <f>OR('AM19.Summary'!C$16="",'AM19.Summary'!C$16="Can Be Y or N",AND('AM19.Summary'!C$16="Must Be Y",S13="Y"),AND('AM19.Summary'!C$16="Must be N",S13="N"))</f>
        <v>1</v>
      </c>
      <c r="AD13" s="171" t="b">
        <f>OR('AM19.Summary'!C$17="",'AM19.Summary'!C$17="Can Be Y or N",AND('AM19.Summary'!C$17="Must Be Y",T13="Y"),AND('AM19.Summary'!C$17="Must be N",T13="N"))</f>
        <v>1</v>
      </c>
      <c r="AE13" s="171" t="b">
        <f>OR('AM19.Summary'!C$18="",'AM19.Summary'!C$18="Can Be Y or N",AND('AM19.Summary'!C$18="Must Be Y",U13="Y"),AND('AM19.Summary'!C$18="Must be N",U13="N"))</f>
        <v>1</v>
      </c>
    </row>
    <row r="14" spans="1:33" x14ac:dyDescent="0.2">
      <c r="A14" s="35">
        <f t="shared" si="7"/>
        <v>8</v>
      </c>
      <c r="B14" s="128" t="str">
        <f>IFERROR(VLOOKUP(C14,'AM19.Entity Input'!D:F,3,FALSE),"")</f>
        <v/>
      </c>
      <c r="C14" s="129"/>
      <c r="D14" s="77"/>
      <c r="E14" s="129"/>
      <c r="F14" s="130" t="str">
        <f>IFERROR(VLOOKUP(C14,'AM19.Entity Input'!D:L,4,FALSE),"")</f>
        <v/>
      </c>
      <c r="G14" s="283"/>
      <c r="H14" s="283"/>
      <c r="I14" s="172"/>
      <c r="J14" s="172"/>
      <c r="K14" s="77"/>
      <c r="L14" s="77"/>
      <c r="M14" s="129"/>
      <c r="N14" s="131">
        <f t="shared" si="2"/>
        <v>0</v>
      </c>
      <c r="O14" s="132">
        <f t="shared" si="4"/>
        <v>0</v>
      </c>
      <c r="Q14" s="266"/>
      <c r="R14" s="77"/>
      <c r="S14" s="77"/>
      <c r="T14" s="77"/>
      <c r="U14" s="77"/>
      <c r="V14" s="131" t="str">
        <f t="shared" si="5"/>
        <v>N/A</v>
      </c>
      <c r="W14" s="140" t="str">
        <f t="shared" si="3"/>
        <v>N/A</v>
      </c>
      <c r="Z14" s="171" t="b">
        <f t="shared" si="6"/>
        <v>1</v>
      </c>
      <c r="AA14" s="171" t="b">
        <f>OR('AM19.Summary'!C$14="",'AM19.Summary'!C$14="Can Be Either",AND('AM19.Summary'!C$14="Must Be Structural",Q14="Structural"),AND('AM19.Summary'!C$14="Must be Contractual",Q14="Contractual"))</f>
        <v>1</v>
      </c>
      <c r="AB14" s="171" t="b">
        <f>OR('AM19.Summary'!C$15="",'AM19.Summary'!C$15="Can Be Y or N",AND('AM19.Summary'!C$15="Must Be Y",R14="Y"),AND('AM19.Summary'!C$15="Must be N",R14="N"))</f>
        <v>1</v>
      </c>
      <c r="AC14" s="171" t="b">
        <f>OR('AM19.Summary'!C$16="",'AM19.Summary'!C$16="Can Be Y or N",AND('AM19.Summary'!C$16="Must Be Y",S14="Y"),AND('AM19.Summary'!C$16="Must be N",S14="N"))</f>
        <v>1</v>
      </c>
      <c r="AD14" s="171" t="b">
        <f>OR('AM19.Summary'!C$17="",'AM19.Summary'!C$17="Can Be Y or N",AND('AM19.Summary'!C$17="Must Be Y",T14="Y"),AND('AM19.Summary'!C$17="Must be N",T14="N"))</f>
        <v>1</v>
      </c>
      <c r="AE14" s="171" t="b">
        <f>OR('AM19.Summary'!C$18="",'AM19.Summary'!C$18="Can Be Y or N",AND('AM19.Summary'!C$18="Must Be Y",U14="Y"),AND('AM19.Summary'!C$18="Must be N",U14="N"))</f>
        <v>1</v>
      </c>
    </row>
    <row r="15" spans="1:33" x14ac:dyDescent="0.2">
      <c r="A15" s="35">
        <f t="shared" si="7"/>
        <v>9</v>
      </c>
      <c r="B15" s="128" t="str">
        <f>IFERROR(VLOOKUP(C15,'AM19.Entity Input'!D:F,3,FALSE),"")</f>
        <v/>
      </c>
      <c r="C15" s="129"/>
      <c r="D15" s="77"/>
      <c r="E15" s="129"/>
      <c r="F15" s="130" t="str">
        <f>IFERROR(VLOOKUP(C15,'AM19.Entity Input'!D:L,4,FALSE),"")</f>
        <v/>
      </c>
      <c r="G15" s="283"/>
      <c r="H15" s="283"/>
      <c r="I15" s="172"/>
      <c r="J15" s="172"/>
      <c r="K15" s="77"/>
      <c r="L15" s="77"/>
      <c r="M15" s="129"/>
      <c r="N15" s="131">
        <f t="shared" si="2"/>
        <v>0</v>
      </c>
      <c r="O15" s="132">
        <f t="shared" si="4"/>
        <v>0</v>
      </c>
      <c r="Q15" s="266"/>
      <c r="R15" s="77"/>
      <c r="S15" s="77"/>
      <c r="T15" s="77"/>
      <c r="U15" s="77"/>
      <c r="V15" s="131" t="str">
        <f t="shared" si="5"/>
        <v>N/A</v>
      </c>
      <c r="W15" s="140" t="str">
        <f t="shared" si="3"/>
        <v>N/A</v>
      </c>
      <c r="Z15" s="171" t="b">
        <f t="shared" si="6"/>
        <v>1</v>
      </c>
      <c r="AA15" s="171" t="b">
        <f>OR('AM19.Summary'!C$14="",'AM19.Summary'!C$14="Can Be Either",AND('AM19.Summary'!C$14="Must Be Structural",Q15="Structural"),AND('AM19.Summary'!C$14="Must be Contractual",Q15="Contractual"))</f>
        <v>1</v>
      </c>
      <c r="AB15" s="171" t="b">
        <f>OR('AM19.Summary'!C$15="",'AM19.Summary'!C$15="Can Be Y or N",AND('AM19.Summary'!C$15="Must Be Y",R15="Y"),AND('AM19.Summary'!C$15="Must be N",R15="N"))</f>
        <v>1</v>
      </c>
      <c r="AC15" s="171" t="b">
        <f>OR('AM19.Summary'!C$16="",'AM19.Summary'!C$16="Can Be Y or N",AND('AM19.Summary'!C$16="Must Be Y",S15="Y"),AND('AM19.Summary'!C$16="Must be N",S15="N"))</f>
        <v>1</v>
      </c>
      <c r="AD15" s="171" t="b">
        <f>OR('AM19.Summary'!C$17="",'AM19.Summary'!C$17="Can Be Y or N",AND('AM19.Summary'!C$17="Must Be Y",T15="Y"),AND('AM19.Summary'!C$17="Must be N",T15="N"))</f>
        <v>1</v>
      </c>
      <c r="AE15" s="171" t="b">
        <f>OR('AM19.Summary'!C$18="",'AM19.Summary'!C$18="Can Be Y or N",AND('AM19.Summary'!C$18="Must Be Y",U15="Y"),AND('AM19.Summary'!C$18="Must be N",U15="N"))</f>
        <v>1</v>
      </c>
    </row>
    <row r="16" spans="1:33" x14ac:dyDescent="0.2">
      <c r="A16" s="35">
        <f t="shared" si="7"/>
        <v>10</v>
      </c>
      <c r="B16" s="128" t="str">
        <f>IFERROR(VLOOKUP(C16,'AM19.Entity Input'!D:F,3,FALSE),"")</f>
        <v/>
      </c>
      <c r="C16" s="129"/>
      <c r="D16" s="77"/>
      <c r="E16" s="129"/>
      <c r="F16" s="130" t="str">
        <f>IFERROR(VLOOKUP(C16,'AM19.Entity Input'!D:L,4,FALSE),"")</f>
        <v/>
      </c>
      <c r="G16" s="283"/>
      <c r="H16" s="283"/>
      <c r="I16" s="172"/>
      <c r="J16" s="172"/>
      <c r="K16" s="77"/>
      <c r="L16" s="77"/>
      <c r="M16" s="129"/>
      <c r="N16" s="131">
        <f t="shared" si="2"/>
        <v>0</v>
      </c>
      <c r="O16" s="132">
        <f t="shared" si="4"/>
        <v>0</v>
      </c>
      <c r="Q16" s="266"/>
      <c r="R16" s="77"/>
      <c r="S16" s="77"/>
      <c r="T16" s="77"/>
      <c r="U16" s="77"/>
      <c r="V16" s="131" t="str">
        <f t="shared" si="5"/>
        <v>N/A</v>
      </c>
      <c r="W16" s="140" t="str">
        <f t="shared" si="3"/>
        <v>N/A</v>
      </c>
      <c r="Z16" s="171" t="b">
        <f t="shared" si="6"/>
        <v>1</v>
      </c>
      <c r="AA16" s="171" t="b">
        <f>OR('AM19.Summary'!C$14="",'AM19.Summary'!C$14="Can Be Either",AND('AM19.Summary'!C$14="Must Be Structural",Q16="Structural"),AND('AM19.Summary'!C$14="Must be Contractual",Q16="Contractual"))</f>
        <v>1</v>
      </c>
      <c r="AB16" s="171" t="b">
        <f>OR('AM19.Summary'!C$15="",'AM19.Summary'!C$15="Can Be Y or N",AND('AM19.Summary'!C$15="Must Be Y",R16="Y"),AND('AM19.Summary'!C$15="Must be N",R16="N"))</f>
        <v>1</v>
      </c>
      <c r="AC16" s="171" t="b">
        <f>OR('AM19.Summary'!C$16="",'AM19.Summary'!C$16="Can Be Y or N",AND('AM19.Summary'!C$16="Must Be Y",S16="Y"),AND('AM19.Summary'!C$16="Must be N",S16="N"))</f>
        <v>1</v>
      </c>
      <c r="AD16" s="171" t="b">
        <f>OR('AM19.Summary'!C$17="",'AM19.Summary'!C$17="Can Be Y or N",AND('AM19.Summary'!C$17="Must Be Y",T16="Y"),AND('AM19.Summary'!C$17="Must be N",T16="N"))</f>
        <v>1</v>
      </c>
      <c r="AE16" s="171" t="b">
        <f>OR('AM19.Summary'!C$18="",'AM19.Summary'!C$18="Can Be Y or N",AND('AM19.Summary'!C$18="Must Be Y",U16="Y"),AND('AM19.Summary'!C$18="Must be N",U16="N"))</f>
        <v>1</v>
      </c>
    </row>
    <row r="17" spans="1:31" x14ac:dyDescent="0.2">
      <c r="A17" s="35">
        <f t="shared" si="7"/>
        <v>11</v>
      </c>
      <c r="B17" s="128" t="str">
        <f>IFERROR(VLOOKUP(C17,'AM19.Entity Input'!D:F,3,FALSE),"")</f>
        <v/>
      </c>
      <c r="C17" s="129"/>
      <c r="D17" s="77"/>
      <c r="E17" s="129"/>
      <c r="F17" s="130" t="str">
        <f>IFERROR(VLOOKUP(C17,'AM19.Entity Input'!D:L,4,FALSE),"")</f>
        <v/>
      </c>
      <c r="G17" s="283"/>
      <c r="H17" s="283"/>
      <c r="I17" s="172"/>
      <c r="J17" s="172"/>
      <c r="K17" s="77"/>
      <c r="L17" s="77"/>
      <c r="M17" s="129"/>
      <c r="N17" s="131">
        <f t="shared" si="2"/>
        <v>0</v>
      </c>
      <c r="O17" s="132">
        <f t="shared" si="4"/>
        <v>0</v>
      </c>
      <c r="Q17" s="266"/>
      <c r="R17" s="77"/>
      <c r="S17" s="77"/>
      <c r="T17" s="77"/>
      <c r="U17" s="77"/>
      <c r="V17" s="131" t="str">
        <f t="shared" si="5"/>
        <v>N/A</v>
      </c>
      <c r="W17" s="140" t="str">
        <f t="shared" si="3"/>
        <v>N/A</v>
      </c>
      <c r="Z17" s="171" t="b">
        <f t="shared" si="6"/>
        <v>1</v>
      </c>
      <c r="AA17" s="171" t="b">
        <f>OR('AM19.Summary'!C$14="",'AM19.Summary'!C$14="Can Be Either",AND('AM19.Summary'!C$14="Must Be Structural",Q17="Structural"),AND('AM19.Summary'!C$14="Must be Contractual",Q17="Contractual"))</f>
        <v>1</v>
      </c>
      <c r="AB17" s="171" t="b">
        <f>OR('AM19.Summary'!C$15="",'AM19.Summary'!C$15="Can Be Y or N",AND('AM19.Summary'!C$15="Must Be Y",R17="Y"),AND('AM19.Summary'!C$15="Must be N",R17="N"))</f>
        <v>1</v>
      </c>
      <c r="AC17" s="171" t="b">
        <f>OR('AM19.Summary'!C$16="",'AM19.Summary'!C$16="Can Be Y or N",AND('AM19.Summary'!C$16="Must Be Y",S17="Y"),AND('AM19.Summary'!C$16="Must be N",S17="N"))</f>
        <v>1</v>
      </c>
      <c r="AD17" s="171" t="b">
        <f>OR('AM19.Summary'!C$17="",'AM19.Summary'!C$17="Can Be Y or N",AND('AM19.Summary'!C$17="Must Be Y",T17="Y"),AND('AM19.Summary'!C$17="Must be N",T17="N"))</f>
        <v>1</v>
      </c>
      <c r="AE17" s="171" t="b">
        <f>OR('AM19.Summary'!C$18="",'AM19.Summary'!C$18="Can Be Y or N",AND('AM19.Summary'!C$18="Must Be Y",U17="Y"),AND('AM19.Summary'!C$18="Must be N",U17="N"))</f>
        <v>1</v>
      </c>
    </row>
    <row r="18" spans="1:31" x14ac:dyDescent="0.2">
      <c r="A18" s="35">
        <f t="shared" si="7"/>
        <v>12</v>
      </c>
      <c r="B18" s="128" t="str">
        <f>IFERROR(VLOOKUP(C18,'AM19.Entity Input'!D:F,3,FALSE),"")</f>
        <v/>
      </c>
      <c r="C18" s="129"/>
      <c r="D18" s="77"/>
      <c r="E18" s="129"/>
      <c r="F18" s="130" t="str">
        <f>IFERROR(VLOOKUP(C18,'AM19.Entity Input'!D:L,4,FALSE),"")</f>
        <v/>
      </c>
      <c r="G18" s="283"/>
      <c r="H18" s="283"/>
      <c r="I18" s="172"/>
      <c r="J18" s="172"/>
      <c r="K18" s="77"/>
      <c r="L18" s="77"/>
      <c r="M18" s="129"/>
      <c r="N18" s="131">
        <f t="shared" si="2"/>
        <v>0</v>
      </c>
      <c r="O18" s="132">
        <f t="shared" si="4"/>
        <v>0</v>
      </c>
      <c r="Q18" s="266"/>
      <c r="R18" s="77"/>
      <c r="S18" s="77"/>
      <c r="T18" s="77"/>
      <c r="U18" s="77"/>
      <c r="V18" s="131" t="str">
        <f t="shared" si="5"/>
        <v>N/A</v>
      </c>
      <c r="W18" s="140" t="str">
        <f t="shared" si="3"/>
        <v>N/A</v>
      </c>
      <c r="Z18" s="171" t="b">
        <f t="shared" si="6"/>
        <v>1</v>
      </c>
      <c r="AA18" s="171" t="b">
        <f>OR('AM19.Summary'!C$14="",'AM19.Summary'!C$14="Can Be Either",AND('AM19.Summary'!C$14="Must Be Structural",Q18="Structural"),AND('AM19.Summary'!C$14="Must be Contractual",Q18="Contractual"))</f>
        <v>1</v>
      </c>
      <c r="AB18" s="171" t="b">
        <f>OR('AM19.Summary'!C$15="",'AM19.Summary'!C$15="Can Be Y or N",AND('AM19.Summary'!C$15="Must Be Y",R18="Y"),AND('AM19.Summary'!C$15="Must be N",R18="N"))</f>
        <v>1</v>
      </c>
      <c r="AC18" s="171" t="b">
        <f>OR('AM19.Summary'!C$16="",'AM19.Summary'!C$16="Can Be Y or N",AND('AM19.Summary'!C$16="Must Be Y",S18="Y"),AND('AM19.Summary'!C$16="Must be N",S18="N"))</f>
        <v>1</v>
      </c>
      <c r="AD18" s="171" t="b">
        <f>OR('AM19.Summary'!C$17="",'AM19.Summary'!C$17="Can Be Y or N",AND('AM19.Summary'!C$17="Must Be Y",T18="Y"),AND('AM19.Summary'!C$17="Must be N",T18="N"))</f>
        <v>1</v>
      </c>
      <c r="AE18" s="171" t="b">
        <f>OR('AM19.Summary'!C$18="",'AM19.Summary'!C$18="Can Be Y or N",AND('AM19.Summary'!C$18="Must Be Y",U18="Y"),AND('AM19.Summary'!C$18="Must be N",U18="N"))</f>
        <v>1</v>
      </c>
    </row>
    <row r="19" spans="1:31" x14ac:dyDescent="0.2">
      <c r="A19" s="35">
        <f t="shared" si="7"/>
        <v>13</v>
      </c>
      <c r="B19" s="128" t="str">
        <f>IFERROR(VLOOKUP(C19,'AM19.Entity Input'!D:F,3,FALSE),"")</f>
        <v/>
      </c>
      <c r="C19" s="129"/>
      <c r="D19" s="77"/>
      <c r="E19" s="129"/>
      <c r="F19" s="130" t="str">
        <f>IFERROR(VLOOKUP(C19,'AM19.Entity Input'!D:L,4,FALSE),"")</f>
        <v/>
      </c>
      <c r="G19" s="283"/>
      <c r="H19" s="283"/>
      <c r="I19" s="172"/>
      <c r="J19" s="172"/>
      <c r="K19" s="77"/>
      <c r="L19" s="77"/>
      <c r="M19" s="129"/>
      <c r="N19" s="131">
        <f t="shared" si="2"/>
        <v>0</v>
      </c>
      <c r="O19" s="132">
        <f t="shared" si="4"/>
        <v>0</v>
      </c>
      <c r="Q19" s="266"/>
      <c r="R19" s="77"/>
      <c r="S19" s="77"/>
      <c r="T19" s="77"/>
      <c r="U19" s="77"/>
      <c r="V19" s="131" t="str">
        <f t="shared" si="5"/>
        <v>N/A</v>
      </c>
      <c r="W19" s="140" t="str">
        <f t="shared" si="3"/>
        <v>N/A</v>
      </c>
      <c r="Z19" s="171" t="b">
        <f t="shared" si="6"/>
        <v>1</v>
      </c>
      <c r="AA19" s="171" t="b">
        <f>OR('AM19.Summary'!C$14="",'AM19.Summary'!C$14="Can Be Either",AND('AM19.Summary'!C$14="Must Be Structural",Q19="Structural"),AND('AM19.Summary'!C$14="Must be Contractual",Q19="Contractual"))</f>
        <v>1</v>
      </c>
      <c r="AB19" s="171" t="b">
        <f>OR('AM19.Summary'!C$15="",'AM19.Summary'!C$15="Can Be Y or N",AND('AM19.Summary'!C$15="Must Be Y",R19="Y"),AND('AM19.Summary'!C$15="Must be N",R19="N"))</f>
        <v>1</v>
      </c>
      <c r="AC19" s="171" t="b">
        <f>OR('AM19.Summary'!C$16="",'AM19.Summary'!C$16="Can Be Y or N",AND('AM19.Summary'!C$16="Must Be Y",S19="Y"),AND('AM19.Summary'!C$16="Must be N",S19="N"))</f>
        <v>1</v>
      </c>
      <c r="AD19" s="171" t="b">
        <f>OR('AM19.Summary'!C$17="",'AM19.Summary'!C$17="Can Be Y or N",AND('AM19.Summary'!C$17="Must Be Y",T19="Y"),AND('AM19.Summary'!C$17="Must be N",T19="N"))</f>
        <v>1</v>
      </c>
      <c r="AE19" s="171" t="b">
        <f>OR('AM19.Summary'!C$18="",'AM19.Summary'!C$18="Can Be Y or N",AND('AM19.Summary'!C$18="Must Be Y",U19="Y"),AND('AM19.Summary'!C$18="Must be N",U19="N"))</f>
        <v>1</v>
      </c>
    </row>
    <row r="20" spans="1:31" x14ac:dyDescent="0.2">
      <c r="A20" s="35">
        <f t="shared" si="7"/>
        <v>14</v>
      </c>
      <c r="B20" s="128" t="str">
        <f>IFERROR(VLOOKUP(C20,'AM19.Entity Input'!D:F,3,FALSE),"")</f>
        <v/>
      </c>
      <c r="C20" s="129"/>
      <c r="D20" s="77"/>
      <c r="E20" s="129"/>
      <c r="F20" s="130" t="str">
        <f>IFERROR(VLOOKUP(C20,'AM19.Entity Input'!D:L,4,FALSE),"")</f>
        <v/>
      </c>
      <c r="G20" s="283"/>
      <c r="H20" s="283"/>
      <c r="I20" s="172"/>
      <c r="J20" s="172"/>
      <c r="K20" s="77"/>
      <c r="L20" s="77"/>
      <c r="M20" s="129"/>
      <c r="N20" s="131">
        <f t="shared" si="2"/>
        <v>0</v>
      </c>
      <c r="O20" s="132">
        <f t="shared" si="4"/>
        <v>0</v>
      </c>
      <c r="Q20" s="266"/>
      <c r="R20" s="77"/>
      <c r="S20" s="77"/>
      <c r="T20" s="77"/>
      <c r="U20" s="77"/>
      <c r="V20" s="131" t="str">
        <f t="shared" si="5"/>
        <v>N/A</v>
      </c>
      <c r="W20" s="140" t="str">
        <f t="shared" si="3"/>
        <v>N/A</v>
      </c>
      <c r="Z20" s="171" t="b">
        <f t="shared" si="6"/>
        <v>1</v>
      </c>
      <c r="AA20" s="171" t="b">
        <f>OR('AM19.Summary'!C$14="",'AM19.Summary'!C$14="Can Be Either",AND('AM19.Summary'!C$14="Must Be Structural",Q20="Structural"),AND('AM19.Summary'!C$14="Must be Contractual",Q20="Contractual"))</f>
        <v>1</v>
      </c>
      <c r="AB20" s="171" t="b">
        <f>OR('AM19.Summary'!C$15="",'AM19.Summary'!C$15="Can Be Y or N",AND('AM19.Summary'!C$15="Must Be Y",R20="Y"),AND('AM19.Summary'!C$15="Must be N",R20="N"))</f>
        <v>1</v>
      </c>
      <c r="AC20" s="171" t="b">
        <f>OR('AM19.Summary'!C$16="",'AM19.Summary'!C$16="Can Be Y or N",AND('AM19.Summary'!C$16="Must Be Y",S20="Y"),AND('AM19.Summary'!C$16="Must be N",S20="N"))</f>
        <v>1</v>
      </c>
      <c r="AD20" s="171" t="b">
        <f>OR('AM19.Summary'!C$17="",'AM19.Summary'!C$17="Can Be Y or N",AND('AM19.Summary'!C$17="Must Be Y",T20="Y"),AND('AM19.Summary'!C$17="Must be N",T20="N"))</f>
        <v>1</v>
      </c>
      <c r="AE20" s="171" t="b">
        <f>OR('AM19.Summary'!C$18="",'AM19.Summary'!C$18="Can Be Y or N",AND('AM19.Summary'!C$18="Must Be Y",U20="Y"),AND('AM19.Summary'!C$18="Must be N",U20="N"))</f>
        <v>1</v>
      </c>
    </row>
    <row r="21" spans="1:31" x14ac:dyDescent="0.2">
      <c r="A21" s="35">
        <f t="shared" si="7"/>
        <v>15</v>
      </c>
      <c r="B21" s="128" t="str">
        <f>IFERROR(VLOOKUP(C21,'AM19.Entity Input'!D:F,3,FALSE),"")</f>
        <v/>
      </c>
      <c r="C21" s="129"/>
      <c r="D21" s="77"/>
      <c r="E21" s="129"/>
      <c r="F21" s="130" t="str">
        <f>IFERROR(VLOOKUP(C21,'AM19.Entity Input'!D:L,4,FALSE),"")</f>
        <v/>
      </c>
      <c r="G21" s="283"/>
      <c r="H21" s="283"/>
      <c r="I21" s="172"/>
      <c r="J21" s="172"/>
      <c r="K21" s="77"/>
      <c r="L21" s="77"/>
      <c r="M21" s="129"/>
      <c r="N21" s="131">
        <f t="shared" si="2"/>
        <v>0</v>
      </c>
      <c r="O21" s="132">
        <f t="shared" si="4"/>
        <v>0</v>
      </c>
      <c r="Q21" s="266"/>
      <c r="R21" s="77"/>
      <c r="S21" s="77"/>
      <c r="T21" s="77"/>
      <c r="U21" s="77"/>
      <c r="V21" s="131" t="str">
        <f t="shared" si="5"/>
        <v>N/A</v>
      </c>
      <c r="W21" s="140" t="str">
        <f t="shared" si="3"/>
        <v>N/A</v>
      </c>
      <c r="Z21" s="171" t="b">
        <f t="shared" si="6"/>
        <v>1</v>
      </c>
      <c r="AA21" s="171" t="b">
        <f>OR('AM19.Summary'!C$14="",'AM19.Summary'!C$14="Can Be Either",AND('AM19.Summary'!C$14="Must Be Structural",Q21="Structural"),AND('AM19.Summary'!C$14="Must be Contractual",Q21="Contractual"))</f>
        <v>1</v>
      </c>
      <c r="AB21" s="171" t="b">
        <f>OR('AM19.Summary'!C$15="",'AM19.Summary'!C$15="Can Be Y or N",AND('AM19.Summary'!C$15="Must Be Y",R21="Y"),AND('AM19.Summary'!C$15="Must be N",R21="N"))</f>
        <v>1</v>
      </c>
      <c r="AC21" s="171" t="b">
        <f>OR('AM19.Summary'!C$16="",'AM19.Summary'!C$16="Can Be Y or N",AND('AM19.Summary'!C$16="Must Be Y",S21="Y"),AND('AM19.Summary'!C$16="Must be N",S21="N"))</f>
        <v>1</v>
      </c>
      <c r="AD21" s="171" t="b">
        <f>OR('AM19.Summary'!C$17="",'AM19.Summary'!C$17="Can Be Y or N",AND('AM19.Summary'!C$17="Must Be Y",T21="Y"),AND('AM19.Summary'!C$17="Must be N",T21="N"))</f>
        <v>1</v>
      </c>
      <c r="AE21" s="171" t="b">
        <f>OR('AM19.Summary'!C$18="",'AM19.Summary'!C$18="Can Be Y or N",AND('AM19.Summary'!C$18="Must Be Y",U21="Y"),AND('AM19.Summary'!C$18="Must be N",U21="N"))</f>
        <v>1</v>
      </c>
    </row>
    <row r="22" spans="1:31" x14ac:dyDescent="0.2">
      <c r="A22" s="35">
        <f t="shared" si="7"/>
        <v>16</v>
      </c>
      <c r="B22" s="128" t="str">
        <f>IFERROR(VLOOKUP(C22,'AM19.Entity Input'!D:F,3,FALSE),"")</f>
        <v/>
      </c>
      <c r="C22" s="129"/>
      <c r="D22" s="77"/>
      <c r="E22" s="129"/>
      <c r="F22" s="130" t="str">
        <f>IFERROR(VLOOKUP(C22,'AM19.Entity Input'!D:L,4,FALSE),"")</f>
        <v/>
      </c>
      <c r="G22" s="283"/>
      <c r="H22" s="283"/>
      <c r="I22" s="172"/>
      <c r="J22" s="172"/>
      <c r="K22" s="77"/>
      <c r="L22" s="77"/>
      <c r="M22" s="129"/>
      <c r="N22" s="131">
        <f t="shared" si="2"/>
        <v>0</v>
      </c>
      <c r="O22" s="132">
        <f t="shared" si="4"/>
        <v>0</v>
      </c>
      <c r="Q22" s="266"/>
      <c r="R22" s="77"/>
      <c r="S22" s="77"/>
      <c r="T22" s="77"/>
      <c r="U22" s="77"/>
      <c r="V22" s="131" t="str">
        <f t="shared" si="5"/>
        <v>N/A</v>
      </c>
      <c r="W22" s="140" t="str">
        <f t="shared" si="3"/>
        <v>N/A</v>
      </c>
      <c r="Z22" s="171" t="b">
        <f t="shared" si="6"/>
        <v>1</v>
      </c>
      <c r="AA22" s="171" t="b">
        <f>OR('AM19.Summary'!C$14="",'AM19.Summary'!C$14="Can Be Either",AND('AM19.Summary'!C$14="Must Be Structural",Q22="Structural"),AND('AM19.Summary'!C$14="Must be Contractual",Q22="Contractual"))</f>
        <v>1</v>
      </c>
      <c r="AB22" s="171" t="b">
        <f>OR('AM19.Summary'!C$15="",'AM19.Summary'!C$15="Can Be Y or N",AND('AM19.Summary'!C$15="Must Be Y",R22="Y"),AND('AM19.Summary'!C$15="Must be N",R22="N"))</f>
        <v>1</v>
      </c>
      <c r="AC22" s="171" t="b">
        <f>OR('AM19.Summary'!C$16="",'AM19.Summary'!C$16="Can Be Y or N",AND('AM19.Summary'!C$16="Must Be Y",S22="Y"),AND('AM19.Summary'!C$16="Must be N",S22="N"))</f>
        <v>1</v>
      </c>
      <c r="AD22" s="171" t="b">
        <f>OR('AM19.Summary'!C$17="",'AM19.Summary'!C$17="Can Be Y or N",AND('AM19.Summary'!C$17="Must Be Y",T22="Y"),AND('AM19.Summary'!C$17="Must be N",T22="N"))</f>
        <v>1</v>
      </c>
      <c r="AE22" s="171" t="b">
        <f>OR('AM19.Summary'!C$18="",'AM19.Summary'!C$18="Can Be Y or N",AND('AM19.Summary'!C$18="Must Be Y",U22="Y"),AND('AM19.Summary'!C$18="Must be N",U22="N"))</f>
        <v>1</v>
      </c>
    </row>
    <row r="23" spans="1:31" x14ac:dyDescent="0.2">
      <c r="A23" s="35">
        <f t="shared" si="7"/>
        <v>17</v>
      </c>
      <c r="B23" s="128" t="str">
        <f>IFERROR(VLOOKUP(C23,'AM19.Entity Input'!D:F,3,FALSE),"")</f>
        <v/>
      </c>
      <c r="C23" s="129"/>
      <c r="D23" s="77"/>
      <c r="E23" s="129"/>
      <c r="F23" s="130" t="str">
        <f>IFERROR(VLOOKUP(C23,'AM19.Entity Input'!D:L,4,FALSE),"")</f>
        <v/>
      </c>
      <c r="G23" s="283"/>
      <c r="H23" s="283"/>
      <c r="I23" s="172"/>
      <c r="J23" s="172"/>
      <c r="K23" s="77"/>
      <c r="L23" s="77"/>
      <c r="M23" s="129"/>
      <c r="N23" s="131">
        <f t="shared" si="2"/>
        <v>0</v>
      </c>
      <c r="O23" s="132">
        <f t="shared" si="4"/>
        <v>0</v>
      </c>
      <c r="Q23" s="266"/>
      <c r="R23" s="77"/>
      <c r="S23" s="77"/>
      <c r="T23" s="77"/>
      <c r="U23" s="77"/>
      <c r="V23" s="131" t="str">
        <f t="shared" si="5"/>
        <v>N/A</v>
      </c>
      <c r="W23" s="140" t="str">
        <f t="shared" si="3"/>
        <v>N/A</v>
      </c>
      <c r="Z23" s="171" t="b">
        <f t="shared" si="6"/>
        <v>1</v>
      </c>
      <c r="AA23" s="171" t="b">
        <f>OR('AM19.Summary'!C$14="",'AM19.Summary'!C$14="Can Be Either",AND('AM19.Summary'!C$14="Must Be Structural",Q23="Structural"),AND('AM19.Summary'!C$14="Must be Contractual",Q23="Contractual"))</f>
        <v>1</v>
      </c>
      <c r="AB23" s="171" t="b">
        <f>OR('AM19.Summary'!C$15="",'AM19.Summary'!C$15="Can Be Y or N",AND('AM19.Summary'!C$15="Must Be Y",R23="Y"),AND('AM19.Summary'!C$15="Must be N",R23="N"))</f>
        <v>1</v>
      </c>
      <c r="AC23" s="171" t="b">
        <f>OR('AM19.Summary'!C$16="",'AM19.Summary'!C$16="Can Be Y or N",AND('AM19.Summary'!C$16="Must Be Y",S23="Y"),AND('AM19.Summary'!C$16="Must be N",S23="N"))</f>
        <v>1</v>
      </c>
      <c r="AD23" s="171" t="b">
        <f>OR('AM19.Summary'!C$17="",'AM19.Summary'!C$17="Can Be Y or N",AND('AM19.Summary'!C$17="Must Be Y",T23="Y"),AND('AM19.Summary'!C$17="Must be N",T23="N"))</f>
        <v>1</v>
      </c>
      <c r="AE23" s="171" t="b">
        <f>OR('AM19.Summary'!C$18="",'AM19.Summary'!C$18="Can Be Y or N",AND('AM19.Summary'!C$18="Must Be Y",U23="Y"),AND('AM19.Summary'!C$18="Must be N",U23="N"))</f>
        <v>1</v>
      </c>
    </row>
    <row r="24" spans="1:31" x14ac:dyDescent="0.2">
      <c r="A24" s="35">
        <f t="shared" si="7"/>
        <v>18</v>
      </c>
      <c r="B24" s="128" t="str">
        <f>IFERROR(VLOOKUP(C24,'AM19.Entity Input'!D:F,3,FALSE),"")</f>
        <v/>
      </c>
      <c r="C24" s="129"/>
      <c r="D24" s="77"/>
      <c r="E24" s="129"/>
      <c r="F24" s="130" t="str">
        <f>IFERROR(VLOOKUP(C24,'AM19.Entity Input'!D:L,4,FALSE),"")</f>
        <v/>
      </c>
      <c r="G24" s="283"/>
      <c r="H24" s="283"/>
      <c r="I24" s="172"/>
      <c r="J24" s="172"/>
      <c r="K24" s="77"/>
      <c r="L24" s="77"/>
      <c r="M24" s="129"/>
      <c r="N24" s="131">
        <f t="shared" si="2"/>
        <v>0</v>
      </c>
      <c r="O24" s="132">
        <f t="shared" si="4"/>
        <v>0</v>
      </c>
      <c r="Q24" s="266"/>
      <c r="R24" s="77"/>
      <c r="S24" s="77"/>
      <c r="T24" s="77"/>
      <c r="U24" s="77"/>
      <c r="V24" s="131" t="str">
        <f t="shared" si="5"/>
        <v>N/A</v>
      </c>
      <c r="W24" s="140" t="str">
        <f t="shared" si="3"/>
        <v>N/A</v>
      </c>
      <c r="Z24" s="171" t="b">
        <f t="shared" si="6"/>
        <v>1</v>
      </c>
      <c r="AA24" s="171" t="b">
        <f>OR('AM19.Summary'!C$14="",'AM19.Summary'!C$14="Can Be Either",AND('AM19.Summary'!C$14="Must Be Structural",Q24="Structural"),AND('AM19.Summary'!C$14="Must be Contractual",Q24="Contractual"))</f>
        <v>1</v>
      </c>
      <c r="AB24" s="171" t="b">
        <f>OR('AM19.Summary'!C$15="",'AM19.Summary'!C$15="Can Be Y or N",AND('AM19.Summary'!C$15="Must Be Y",R24="Y"),AND('AM19.Summary'!C$15="Must be N",R24="N"))</f>
        <v>1</v>
      </c>
      <c r="AC24" s="171" t="b">
        <f>OR('AM19.Summary'!C$16="",'AM19.Summary'!C$16="Can Be Y or N",AND('AM19.Summary'!C$16="Must Be Y",S24="Y"),AND('AM19.Summary'!C$16="Must be N",S24="N"))</f>
        <v>1</v>
      </c>
      <c r="AD24" s="171" t="b">
        <f>OR('AM19.Summary'!C$17="",'AM19.Summary'!C$17="Can Be Y or N",AND('AM19.Summary'!C$17="Must Be Y",T24="Y"),AND('AM19.Summary'!C$17="Must be N",T24="N"))</f>
        <v>1</v>
      </c>
      <c r="AE24" s="171" t="b">
        <f>OR('AM19.Summary'!C$18="",'AM19.Summary'!C$18="Can Be Y or N",AND('AM19.Summary'!C$18="Must Be Y",U24="Y"),AND('AM19.Summary'!C$18="Must be N",U24="N"))</f>
        <v>1</v>
      </c>
    </row>
    <row r="25" spans="1:31" x14ac:dyDescent="0.2">
      <c r="A25" s="35">
        <f t="shared" si="7"/>
        <v>19</v>
      </c>
      <c r="B25" s="128" t="str">
        <f>IFERROR(VLOOKUP(C25,'AM19.Entity Input'!D:F,3,FALSE),"")</f>
        <v/>
      </c>
      <c r="C25" s="129"/>
      <c r="D25" s="77"/>
      <c r="E25" s="129"/>
      <c r="F25" s="130" t="str">
        <f>IFERROR(VLOOKUP(C25,'AM19.Entity Input'!D:L,4,FALSE),"")</f>
        <v/>
      </c>
      <c r="G25" s="283"/>
      <c r="H25" s="283"/>
      <c r="I25" s="172"/>
      <c r="J25" s="172"/>
      <c r="K25" s="77"/>
      <c r="L25" s="77"/>
      <c r="M25" s="129"/>
      <c r="N25" s="131">
        <f t="shared" si="2"/>
        <v>0</v>
      </c>
      <c r="O25" s="132">
        <f t="shared" si="4"/>
        <v>0</v>
      </c>
      <c r="Q25" s="266"/>
      <c r="R25" s="77"/>
      <c r="S25" s="77"/>
      <c r="T25" s="77"/>
      <c r="U25" s="77"/>
      <c r="V25" s="131" t="str">
        <f t="shared" si="5"/>
        <v>N/A</v>
      </c>
      <c r="W25" s="140" t="str">
        <f t="shared" si="3"/>
        <v>N/A</v>
      </c>
      <c r="Z25" s="171" t="b">
        <f t="shared" si="6"/>
        <v>1</v>
      </c>
      <c r="AA25" s="171" t="b">
        <f>OR('AM19.Summary'!C$14="",'AM19.Summary'!C$14="Can Be Either",AND('AM19.Summary'!C$14="Must Be Structural",Q25="Structural"),AND('AM19.Summary'!C$14="Must be Contractual",Q25="Contractual"))</f>
        <v>1</v>
      </c>
      <c r="AB25" s="171" t="b">
        <f>OR('AM19.Summary'!C$15="",'AM19.Summary'!C$15="Can Be Y or N",AND('AM19.Summary'!C$15="Must Be Y",R25="Y"),AND('AM19.Summary'!C$15="Must be N",R25="N"))</f>
        <v>1</v>
      </c>
      <c r="AC25" s="171" t="b">
        <f>OR('AM19.Summary'!C$16="",'AM19.Summary'!C$16="Can Be Y or N",AND('AM19.Summary'!C$16="Must Be Y",S25="Y"),AND('AM19.Summary'!C$16="Must be N",S25="N"))</f>
        <v>1</v>
      </c>
      <c r="AD25" s="171" t="b">
        <f>OR('AM19.Summary'!C$17="",'AM19.Summary'!C$17="Can Be Y or N",AND('AM19.Summary'!C$17="Must Be Y",T25="Y"),AND('AM19.Summary'!C$17="Must be N",T25="N"))</f>
        <v>1</v>
      </c>
      <c r="AE25" s="171" t="b">
        <f>OR('AM19.Summary'!C$18="",'AM19.Summary'!C$18="Can Be Y or N",AND('AM19.Summary'!C$18="Must Be Y",U25="Y"),AND('AM19.Summary'!C$18="Must be N",U25="N"))</f>
        <v>1</v>
      </c>
    </row>
    <row r="26" spans="1:31" x14ac:dyDescent="0.2">
      <c r="A26" s="35">
        <f t="shared" si="7"/>
        <v>20</v>
      </c>
      <c r="B26" s="128" t="str">
        <f>IFERROR(VLOOKUP(C26,'AM19.Entity Input'!D:F,3,FALSE),"")</f>
        <v/>
      </c>
      <c r="C26" s="129"/>
      <c r="D26" s="77"/>
      <c r="E26" s="129"/>
      <c r="F26" s="130" t="str">
        <f>IFERROR(VLOOKUP(C26,'AM19.Entity Input'!D:L,4,FALSE),"")</f>
        <v/>
      </c>
      <c r="G26" s="283"/>
      <c r="H26" s="283"/>
      <c r="I26" s="172"/>
      <c r="J26" s="172"/>
      <c r="K26" s="77"/>
      <c r="L26" s="77"/>
      <c r="M26" s="129"/>
      <c r="N26" s="131">
        <f t="shared" si="2"/>
        <v>0</v>
      </c>
      <c r="O26" s="132">
        <f t="shared" si="4"/>
        <v>0</v>
      </c>
      <c r="Q26" s="266"/>
      <c r="R26" s="77"/>
      <c r="S26" s="77"/>
      <c r="T26" s="77"/>
      <c r="U26" s="77"/>
      <c r="V26" s="131" t="str">
        <f t="shared" si="5"/>
        <v>N/A</v>
      </c>
      <c r="W26" s="140" t="str">
        <f t="shared" si="3"/>
        <v>N/A</v>
      </c>
      <c r="Z26" s="171" t="b">
        <f t="shared" si="6"/>
        <v>1</v>
      </c>
      <c r="AA26" s="171" t="b">
        <f>OR('AM19.Summary'!C$14="",'AM19.Summary'!C$14="Can Be Either",AND('AM19.Summary'!C$14="Must Be Structural",Q26="Structural"),AND('AM19.Summary'!C$14="Must be Contractual",Q26="Contractual"))</f>
        <v>1</v>
      </c>
      <c r="AB26" s="171" t="b">
        <f>OR('AM19.Summary'!C$15="",'AM19.Summary'!C$15="Can Be Y or N",AND('AM19.Summary'!C$15="Must Be Y",R26="Y"),AND('AM19.Summary'!C$15="Must be N",R26="N"))</f>
        <v>1</v>
      </c>
      <c r="AC26" s="171" t="b">
        <f>OR('AM19.Summary'!C$16="",'AM19.Summary'!C$16="Can Be Y or N",AND('AM19.Summary'!C$16="Must Be Y",S26="Y"),AND('AM19.Summary'!C$16="Must be N",S26="N"))</f>
        <v>1</v>
      </c>
      <c r="AD26" s="171" t="b">
        <f>OR('AM19.Summary'!C$17="",'AM19.Summary'!C$17="Can Be Y or N",AND('AM19.Summary'!C$17="Must Be Y",T26="Y"),AND('AM19.Summary'!C$17="Must be N",T26="N"))</f>
        <v>1</v>
      </c>
      <c r="AE26" s="171" t="b">
        <f>OR('AM19.Summary'!C$18="",'AM19.Summary'!C$18="Can Be Y or N",AND('AM19.Summary'!C$18="Must Be Y",U26="Y"),AND('AM19.Summary'!C$18="Must be N",U26="N"))</f>
        <v>1</v>
      </c>
    </row>
    <row r="27" spans="1:31" x14ac:dyDescent="0.2">
      <c r="A27" s="35">
        <f t="shared" si="7"/>
        <v>21</v>
      </c>
      <c r="B27" s="128" t="str">
        <f>IFERROR(VLOOKUP(C27,'AM19.Entity Input'!D:F,3,FALSE),"")</f>
        <v/>
      </c>
      <c r="C27" s="129"/>
      <c r="D27" s="77"/>
      <c r="E27" s="129"/>
      <c r="F27" s="130" t="str">
        <f>IFERROR(VLOOKUP(C27,'AM19.Entity Input'!D:L,4,FALSE),"")</f>
        <v/>
      </c>
      <c r="G27" s="283"/>
      <c r="H27" s="283"/>
      <c r="I27" s="172"/>
      <c r="J27" s="172"/>
      <c r="K27" s="77"/>
      <c r="L27" s="77"/>
      <c r="M27" s="129"/>
      <c r="N27" s="131">
        <f t="shared" si="2"/>
        <v>0</v>
      </c>
      <c r="O27" s="132">
        <f t="shared" si="4"/>
        <v>0</v>
      </c>
      <c r="Q27" s="266"/>
      <c r="R27" s="77"/>
      <c r="S27" s="77"/>
      <c r="T27" s="77"/>
      <c r="U27" s="77"/>
      <c r="V27" s="131" t="str">
        <f t="shared" si="5"/>
        <v>N/A</v>
      </c>
      <c r="W27" s="140" t="str">
        <f t="shared" si="3"/>
        <v>N/A</v>
      </c>
      <c r="Z27" s="171" t="b">
        <f t="shared" si="6"/>
        <v>1</v>
      </c>
      <c r="AA27" s="171" t="b">
        <f>OR('AM19.Summary'!C$14="",'AM19.Summary'!C$14="Can Be Either",AND('AM19.Summary'!C$14="Must Be Structural",Q27="Structural"),AND('AM19.Summary'!C$14="Must be Contractual",Q27="Contractual"))</f>
        <v>1</v>
      </c>
      <c r="AB27" s="171" t="b">
        <f>OR('AM19.Summary'!C$15="",'AM19.Summary'!C$15="Can Be Y or N",AND('AM19.Summary'!C$15="Must Be Y",R27="Y"),AND('AM19.Summary'!C$15="Must be N",R27="N"))</f>
        <v>1</v>
      </c>
      <c r="AC27" s="171" t="b">
        <f>OR('AM19.Summary'!C$16="",'AM19.Summary'!C$16="Can Be Y or N",AND('AM19.Summary'!C$16="Must Be Y",S27="Y"),AND('AM19.Summary'!C$16="Must be N",S27="N"))</f>
        <v>1</v>
      </c>
      <c r="AD27" s="171" t="b">
        <f>OR('AM19.Summary'!C$17="",'AM19.Summary'!C$17="Can Be Y or N",AND('AM19.Summary'!C$17="Must Be Y",T27="Y"),AND('AM19.Summary'!C$17="Must be N",T27="N"))</f>
        <v>1</v>
      </c>
      <c r="AE27" s="171" t="b">
        <f>OR('AM19.Summary'!C$18="",'AM19.Summary'!C$18="Can Be Y or N",AND('AM19.Summary'!C$18="Must Be Y",U27="Y"),AND('AM19.Summary'!C$18="Must be N",U27="N"))</f>
        <v>1</v>
      </c>
    </row>
    <row r="28" spans="1:31" x14ac:dyDescent="0.2">
      <c r="A28" s="35">
        <f t="shared" si="7"/>
        <v>22</v>
      </c>
      <c r="B28" s="128" t="str">
        <f>IFERROR(VLOOKUP(C28,'AM19.Entity Input'!D:F,3,FALSE),"")</f>
        <v/>
      </c>
      <c r="C28" s="129"/>
      <c r="D28" s="77"/>
      <c r="E28" s="129"/>
      <c r="F28" s="130" t="str">
        <f>IFERROR(VLOOKUP(C28,'AM19.Entity Input'!D:L,4,FALSE),"")</f>
        <v/>
      </c>
      <c r="G28" s="283"/>
      <c r="H28" s="283"/>
      <c r="I28" s="172"/>
      <c r="J28" s="172"/>
      <c r="K28" s="77"/>
      <c r="L28" s="77"/>
      <c r="M28" s="129"/>
      <c r="N28" s="131">
        <f t="shared" si="2"/>
        <v>0</v>
      </c>
      <c r="O28" s="132">
        <f t="shared" si="4"/>
        <v>0</v>
      </c>
      <c r="Q28" s="266"/>
      <c r="R28" s="77"/>
      <c r="S28" s="77"/>
      <c r="T28" s="77"/>
      <c r="U28" s="77"/>
      <c r="V28" s="131" t="str">
        <f t="shared" si="5"/>
        <v>N/A</v>
      </c>
      <c r="W28" s="140" t="str">
        <f t="shared" si="3"/>
        <v>N/A</v>
      </c>
      <c r="Z28" s="171" t="b">
        <f t="shared" si="6"/>
        <v>1</v>
      </c>
      <c r="AA28" s="171" t="b">
        <f>OR('AM19.Summary'!C$14="",'AM19.Summary'!C$14="Can Be Either",AND('AM19.Summary'!C$14="Must Be Structural",Q28="Structural"),AND('AM19.Summary'!C$14="Must be Contractual",Q28="Contractual"))</f>
        <v>1</v>
      </c>
      <c r="AB28" s="171" t="b">
        <f>OR('AM19.Summary'!C$15="",'AM19.Summary'!C$15="Can Be Y or N",AND('AM19.Summary'!C$15="Must Be Y",R28="Y"),AND('AM19.Summary'!C$15="Must be N",R28="N"))</f>
        <v>1</v>
      </c>
      <c r="AC28" s="171" t="b">
        <f>OR('AM19.Summary'!C$16="",'AM19.Summary'!C$16="Can Be Y or N",AND('AM19.Summary'!C$16="Must Be Y",S28="Y"),AND('AM19.Summary'!C$16="Must be N",S28="N"))</f>
        <v>1</v>
      </c>
      <c r="AD28" s="171" t="b">
        <f>OR('AM19.Summary'!C$17="",'AM19.Summary'!C$17="Can Be Y or N",AND('AM19.Summary'!C$17="Must Be Y",T28="Y"),AND('AM19.Summary'!C$17="Must be N",T28="N"))</f>
        <v>1</v>
      </c>
      <c r="AE28" s="171" t="b">
        <f>OR('AM19.Summary'!C$18="",'AM19.Summary'!C$18="Can Be Y or N",AND('AM19.Summary'!C$18="Must Be Y",U28="Y"),AND('AM19.Summary'!C$18="Must be N",U28="N"))</f>
        <v>1</v>
      </c>
    </row>
    <row r="29" spans="1:31" x14ac:dyDescent="0.2">
      <c r="A29" s="35">
        <f t="shared" si="7"/>
        <v>23</v>
      </c>
      <c r="B29" s="128" t="str">
        <f>IFERROR(VLOOKUP(C29,'AM19.Entity Input'!D:F,3,FALSE),"")</f>
        <v/>
      </c>
      <c r="C29" s="129"/>
      <c r="D29" s="77"/>
      <c r="E29" s="129"/>
      <c r="F29" s="130" t="str">
        <f>IFERROR(VLOOKUP(C29,'AM19.Entity Input'!D:L,4,FALSE),"")</f>
        <v/>
      </c>
      <c r="G29" s="283"/>
      <c r="H29" s="283"/>
      <c r="I29" s="172"/>
      <c r="J29" s="172"/>
      <c r="K29" s="77"/>
      <c r="L29" s="77"/>
      <c r="M29" s="129"/>
      <c r="N29" s="131">
        <f t="shared" si="2"/>
        <v>0</v>
      </c>
      <c r="O29" s="132">
        <f t="shared" si="4"/>
        <v>0</v>
      </c>
      <c r="Q29" s="266"/>
      <c r="R29" s="77"/>
      <c r="S29" s="77"/>
      <c r="T29" s="77"/>
      <c r="U29" s="77"/>
      <c r="V29" s="131" t="str">
        <f t="shared" si="5"/>
        <v>N/A</v>
      </c>
      <c r="W29" s="140" t="str">
        <f t="shared" si="3"/>
        <v>N/A</v>
      </c>
      <c r="Z29" s="171" t="b">
        <f t="shared" si="6"/>
        <v>1</v>
      </c>
      <c r="AA29" s="171" t="b">
        <f>OR('AM19.Summary'!C$14="",'AM19.Summary'!C$14="Can Be Either",AND('AM19.Summary'!C$14="Must Be Structural",Q29="Structural"),AND('AM19.Summary'!C$14="Must be Contractual",Q29="Contractual"))</f>
        <v>1</v>
      </c>
      <c r="AB29" s="171" t="b">
        <f>OR('AM19.Summary'!C$15="",'AM19.Summary'!C$15="Can Be Y or N",AND('AM19.Summary'!C$15="Must Be Y",R29="Y"),AND('AM19.Summary'!C$15="Must be N",R29="N"))</f>
        <v>1</v>
      </c>
      <c r="AC29" s="171" t="b">
        <f>OR('AM19.Summary'!C$16="",'AM19.Summary'!C$16="Can Be Y or N",AND('AM19.Summary'!C$16="Must Be Y",S29="Y"),AND('AM19.Summary'!C$16="Must be N",S29="N"))</f>
        <v>1</v>
      </c>
      <c r="AD29" s="171" t="b">
        <f>OR('AM19.Summary'!C$17="",'AM19.Summary'!C$17="Can Be Y or N",AND('AM19.Summary'!C$17="Must Be Y",T29="Y"),AND('AM19.Summary'!C$17="Must be N",T29="N"))</f>
        <v>1</v>
      </c>
      <c r="AE29" s="171" t="b">
        <f>OR('AM19.Summary'!C$18="",'AM19.Summary'!C$18="Can Be Y or N",AND('AM19.Summary'!C$18="Must Be Y",U29="Y"),AND('AM19.Summary'!C$18="Must be N",U29="N"))</f>
        <v>1</v>
      </c>
    </row>
    <row r="30" spans="1:31" x14ac:dyDescent="0.2">
      <c r="A30" s="35">
        <f t="shared" si="7"/>
        <v>24</v>
      </c>
      <c r="B30" s="128" t="str">
        <f>IFERROR(VLOOKUP(C30,'AM19.Entity Input'!D:F,3,FALSE),"")</f>
        <v/>
      </c>
      <c r="C30" s="129"/>
      <c r="D30" s="77"/>
      <c r="E30" s="129"/>
      <c r="F30" s="130" t="str">
        <f>IFERROR(VLOOKUP(C30,'AM19.Entity Input'!D:L,4,FALSE),"")</f>
        <v/>
      </c>
      <c r="G30" s="283"/>
      <c r="H30" s="283"/>
      <c r="I30" s="172"/>
      <c r="J30" s="172"/>
      <c r="K30" s="77"/>
      <c r="L30" s="77"/>
      <c r="M30" s="129"/>
      <c r="N30" s="131">
        <f t="shared" si="2"/>
        <v>0</v>
      </c>
      <c r="O30" s="132">
        <f t="shared" si="4"/>
        <v>0</v>
      </c>
      <c r="Q30" s="266"/>
      <c r="R30" s="77"/>
      <c r="S30" s="77"/>
      <c r="T30" s="77"/>
      <c r="U30" s="77"/>
      <c r="V30" s="131" t="str">
        <f t="shared" si="5"/>
        <v>N/A</v>
      </c>
      <c r="W30" s="140" t="str">
        <f t="shared" si="3"/>
        <v>N/A</v>
      </c>
      <c r="Z30" s="171" t="b">
        <f t="shared" si="6"/>
        <v>1</v>
      </c>
      <c r="AA30" s="171" t="b">
        <f>OR('AM19.Summary'!C$14="",'AM19.Summary'!C$14="Can Be Either",AND('AM19.Summary'!C$14="Must Be Structural",Q30="Structural"),AND('AM19.Summary'!C$14="Must be Contractual",Q30="Contractual"))</f>
        <v>1</v>
      </c>
      <c r="AB30" s="171" t="b">
        <f>OR('AM19.Summary'!C$15="",'AM19.Summary'!C$15="Can Be Y or N",AND('AM19.Summary'!C$15="Must Be Y",R30="Y"),AND('AM19.Summary'!C$15="Must be N",R30="N"))</f>
        <v>1</v>
      </c>
      <c r="AC30" s="171" t="b">
        <f>OR('AM19.Summary'!C$16="",'AM19.Summary'!C$16="Can Be Y or N",AND('AM19.Summary'!C$16="Must Be Y",S30="Y"),AND('AM19.Summary'!C$16="Must be N",S30="N"))</f>
        <v>1</v>
      </c>
      <c r="AD30" s="171" t="b">
        <f>OR('AM19.Summary'!C$17="",'AM19.Summary'!C$17="Can Be Y or N",AND('AM19.Summary'!C$17="Must Be Y",T30="Y"),AND('AM19.Summary'!C$17="Must be N",T30="N"))</f>
        <v>1</v>
      </c>
      <c r="AE30" s="171" t="b">
        <f>OR('AM19.Summary'!C$18="",'AM19.Summary'!C$18="Can Be Y or N",AND('AM19.Summary'!C$18="Must Be Y",U30="Y"),AND('AM19.Summary'!C$18="Must be N",U30="N"))</f>
        <v>1</v>
      </c>
    </row>
    <row r="31" spans="1:31" x14ac:dyDescent="0.2">
      <c r="A31" s="35">
        <f t="shared" si="7"/>
        <v>25</v>
      </c>
      <c r="B31" s="128" t="str">
        <f>IFERROR(VLOOKUP(C31,'AM19.Entity Input'!D:F,3,FALSE),"")</f>
        <v/>
      </c>
      <c r="C31" s="129"/>
      <c r="D31" s="77"/>
      <c r="E31" s="129"/>
      <c r="F31" s="130" t="str">
        <f>IFERROR(VLOOKUP(C31,'AM19.Entity Input'!D:L,4,FALSE),"")</f>
        <v/>
      </c>
      <c r="G31" s="283"/>
      <c r="H31" s="283"/>
      <c r="I31" s="172"/>
      <c r="J31" s="172"/>
      <c r="K31" s="77"/>
      <c r="L31" s="77"/>
      <c r="M31" s="129"/>
      <c r="N31" s="131">
        <f t="shared" si="2"/>
        <v>0</v>
      </c>
      <c r="O31" s="132">
        <f t="shared" si="4"/>
        <v>0</v>
      </c>
      <c r="Q31" s="266"/>
      <c r="R31" s="77"/>
      <c r="S31" s="77"/>
      <c r="T31" s="77"/>
      <c r="U31" s="77"/>
      <c r="V31" s="131" t="str">
        <f t="shared" si="5"/>
        <v>N/A</v>
      </c>
      <c r="W31" s="140" t="str">
        <f t="shared" si="3"/>
        <v>N/A</v>
      </c>
      <c r="Z31" s="171" t="b">
        <f t="shared" si="6"/>
        <v>1</v>
      </c>
      <c r="AA31" s="171" t="b">
        <f>OR('AM19.Summary'!C$14="",'AM19.Summary'!C$14="Can Be Either",AND('AM19.Summary'!C$14="Must Be Structural",Q31="Structural"),AND('AM19.Summary'!C$14="Must be Contractual",Q31="Contractual"))</f>
        <v>1</v>
      </c>
      <c r="AB31" s="171" t="b">
        <f>OR('AM19.Summary'!C$15="",'AM19.Summary'!C$15="Can Be Y or N",AND('AM19.Summary'!C$15="Must Be Y",R31="Y"),AND('AM19.Summary'!C$15="Must be N",R31="N"))</f>
        <v>1</v>
      </c>
      <c r="AC31" s="171" t="b">
        <f>OR('AM19.Summary'!C$16="",'AM19.Summary'!C$16="Can Be Y or N",AND('AM19.Summary'!C$16="Must Be Y",S31="Y"),AND('AM19.Summary'!C$16="Must be N",S31="N"))</f>
        <v>1</v>
      </c>
      <c r="AD31" s="171" t="b">
        <f>OR('AM19.Summary'!C$17="",'AM19.Summary'!C$17="Can Be Y or N",AND('AM19.Summary'!C$17="Must Be Y",T31="Y"),AND('AM19.Summary'!C$17="Must be N",T31="N"))</f>
        <v>1</v>
      </c>
      <c r="AE31" s="171" t="b">
        <f>OR('AM19.Summary'!C$18="",'AM19.Summary'!C$18="Can Be Y or N",AND('AM19.Summary'!C$18="Must Be Y",U31="Y"),AND('AM19.Summary'!C$18="Must be N",U31="N"))</f>
        <v>1</v>
      </c>
    </row>
    <row r="32" spans="1:31" x14ac:dyDescent="0.2">
      <c r="A32" s="35">
        <f t="shared" si="7"/>
        <v>26</v>
      </c>
      <c r="B32" s="128" t="str">
        <f>IFERROR(VLOOKUP(C32,'AM19.Entity Input'!D:F,3,FALSE),"")</f>
        <v/>
      </c>
      <c r="C32" s="129"/>
      <c r="D32" s="77"/>
      <c r="E32" s="129"/>
      <c r="F32" s="130" t="str">
        <f>IFERROR(VLOOKUP(C32,'AM19.Entity Input'!D:L,4,FALSE),"")</f>
        <v/>
      </c>
      <c r="G32" s="283"/>
      <c r="H32" s="283"/>
      <c r="I32" s="172"/>
      <c r="J32" s="172"/>
      <c r="K32" s="77"/>
      <c r="L32" s="77"/>
      <c r="M32" s="129"/>
      <c r="N32" s="131">
        <f t="shared" si="2"/>
        <v>0</v>
      </c>
      <c r="O32" s="132">
        <f t="shared" si="4"/>
        <v>0</v>
      </c>
      <c r="Q32" s="266"/>
      <c r="R32" s="77"/>
      <c r="S32" s="77"/>
      <c r="T32" s="77"/>
      <c r="U32" s="77"/>
      <c r="V32" s="131" t="str">
        <f t="shared" si="5"/>
        <v>N/A</v>
      </c>
      <c r="W32" s="140" t="str">
        <f t="shared" si="3"/>
        <v>N/A</v>
      </c>
      <c r="Z32" s="171" t="b">
        <f t="shared" si="6"/>
        <v>1</v>
      </c>
      <c r="AA32" s="171" t="b">
        <f>OR('AM19.Summary'!C$14="",'AM19.Summary'!C$14="Can Be Either",AND('AM19.Summary'!C$14="Must Be Structural",Q32="Structural"),AND('AM19.Summary'!C$14="Must be Contractual",Q32="Contractual"))</f>
        <v>1</v>
      </c>
      <c r="AB32" s="171" t="b">
        <f>OR('AM19.Summary'!C$15="",'AM19.Summary'!C$15="Can Be Y or N",AND('AM19.Summary'!C$15="Must Be Y",R32="Y"),AND('AM19.Summary'!C$15="Must be N",R32="N"))</f>
        <v>1</v>
      </c>
      <c r="AC32" s="171" t="b">
        <f>OR('AM19.Summary'!C$16="",'AM19.Summary'!C$16="Can Be Y or N",AND('AM19.Summary'!C$16="Must Be Y",S32="Y"),AND('AM19.Summary'!C$16="Must be N",S32="N"))</f>
        <v>1</v>
      </c>
      <c r="AD32" s="171" t="b">
        <f>OR('AM19.Summary'!C$17="",'AM19.Summary'!C$17="Can Be Y or N",AND('AM19.Summary'!C$17="Must Be Y",T32="Y"),AND('AM19.Summary'!C$17="Must be N",T32="N"))</f>
        <v>1</v>
      </c>
      <c r="AE32" s="171" t="b">
        <f>OR('AM19.Summary'!C$18="",'AM19.Summary'!C$18="Can Be Y or N",AND('AM19.Summary'!C$18="Must Be Y",U32="Y"),AND('AM19.Summary'!C$18="Must be N",U32="N"))</f>
        <v>1</v>
      </c>
    </row>
    <row r="33" spans="1:31" x14ac:dyDescent="0.2">
      <c r="A33" s="35">
        <f t="shared" si="7"/>
        <v>27</v>
      </c>
      <c r="B33" s="128" t="str">
        <f>IFERROR(VLOOKUP(C33,'AM19.Entity Input'!D:F,3,FALSE),"")</f>
        <v/>
      </c>
      <c r="C33" s="129"/>
      <c r="D33" s="77"/>
      <c r="E33" s="129"/>
      <c r="F33" s="130" t="str">
        <f>IFERROR(VLOOKUP(C33,'AM19.Entity Input'!D:L,4,FALSE),"")</f>
        <v/>
      </c>
      <c r="G33" s="283"/>
      <c r="H33" s="283"/>
      <c r="I33" s="172"/>
      <c r="J33" s="172"/>
      <c r="K33" s="77"/>
      <c r="L33" s="77"/>
      <c r="M33" s="129"/>
      <c r="N33" s="131">
        <f t="shared" si="2"/>
        <v>0</v>
      </c>
      <c r="O33" s="132">
        <f t="shared" si="4"/>
        <v>0</v>
      </c>
      <c r="Q33" s="266"/>
      <c r="R33" s="77"/>
      <c r="S33" s="77"/>
      <c r="T33" s="77"/>
      <c r="U33" s="77"/>
      <c r="V33" s="131" t="str">
        <f t="shared" si="5"/>
        <v>N/A</v>
      </c>
      <c r="W33" s="140" t="str">
        <f t="shared" si="3"/>
        <v>N/A</v>
      </c>
      <c r="Z33" s="171" t="b">
        <f t="shared" si="6"/>
        <v>1</v>
      </c>
      <c r="AA33" s="171" t="b">
        <f>OR('AM19.Summary'!C$14="",'AM19.Summary'!C$14="Can Be Either",AND('AM19.Summary'!C$14="Must Be Structural",Q33="Structural"),AND('AM19.Summary'!C$14="Must be Contractual",Q33="Contractual"))</f>
        <v>1</v>
      </c>
      <c r="AB33" s="171" t="b">
        <f>OR('AM19.Summary'!C$15="",'AM19.Summary'!C$15="Can Be Y or N",AND('AM19.Summary'!C$15="Must Be Y",R33="Y"),AND('AM19.Summary'!C$15="Must be N",R33="N"))</f>
        <v>1</v>
      </c>
      <c r="AC33" s="171" t="b">
        <f>OR('AM19.Summary'!C$16="",'AM19.Summary'!C$16="Can Be Y or N",AND('AM19.Summary'!C$16="Must Be Y",S33="Y"),AND('AM19.Summary'!C$16="Must be N",S33="N"))</f>
        <v>1</v>
      </c>
      <c r="AD33" s="171" t="b">
        <f>OR('AM19.Summary'!C$17="",'AM19.Summary'!C$17="Can Be Y or N",AND('AM19.Summary'!C$17="Must Be Y",T33="Y"),AND('AM19.Summary'!C$17="Must be N",T33="N"))</f>
        <v>1</v>
      </c>
      <c r="AE33" s="171" t="b">
        <f>OR('AM19.Summary'!C$18="",'AM19.Summary'!C$18="Can Be Y or N",AND('AM19.Summary'!C$18="Must Be Y",U33="Y"),AND('AM19.Summary'!C$18="Must be N",U33="N"))</f>
        <v>1</v>
      </c>
    </row>
    <row r="34" spans="1:31" x14ac:dyDescent="0.2">
      <c r="A34" s="35">
        <f t="shared" si="7"/>
        <v>28</v>
      </c>
      <c r="B34" s="128" t="str">
        <f>IFERROR(VLOOKUP(C34,'AM19.Entity Input'!D:F,3,FALSE),"")</f>
        <v/>
      </c>
      <c r="C34" s="129"/>
      <c r="D34" s="77"/>
      <c r="E34" s="129"/>
      <c r="F34" s="130" t="str">
        <f>IFERROR(VLOOKUP(C34,'AM19.Entity Input'!D:L,4,FALSE),"")</f>
        <v/>
      </c>
      <c r="G34" s="283"/>
      <c r="H34" s="283"/>
      <c r="I34" s="172"/>
      <c r="J34" s="172"/>
      <c r="K34" s="77"/>
      <c r="L34" s="77"/>
      <c r="M34" s="129"/>
      <c r="N34" s="131">
        <f t="shared" si="2"/>
        <v>0</v>
      </c>
      <c r="O34" s="132">
        <f t="shared" si="4"/>
        <v>0</v>
      </c>
      <c r="Q34" s="266"/>
      <c r="R34" s="77"/>
      <c r="S34" s="77"/>
      <c r="T34" s="77"/>
      <c r="U34" s="77"/>
      <c r="V34" s="131" t="str">
        <f t="shared" si="5"/>
        <v>N/A</v>
      </c>
      <c r="W34" s="140" t="str">
        <f t="shared" si="3"/>
        <v>N/A</v>
      </c>
      <c r="Z34" s="171" t="b">
        <f t="shared" si="6"/>
        <v>1</v>
      </c>
      <c r="AA34" s="171" t="b">
        <f>OR('AM19.Summary'!C$14="",'AM19.Summary'!C$14="Can Be Either",AND('AM19.Summary'!C$14="Must Be Structural",Q34="Structural"),AND('AM19.Summary'!C$14="Must be Contractual",Q34="Contractual"))</f>
        <v>1</v>
      </c>
      <c r="AB34" s="171" t="b">
        <f>OR('AM19.Summary'!C$15="",'AM19.Summary'!C$15="Can Be Y or N",AND('AM19.Summary'!C$15="Must Be Y",R34="Y"),AND('AM19.Summary'!C$15="Must be N",R34="N"))</f>
        <v>1</v>
      </c>
      <c r="AC34" s="171" t="b">
        <f>OR('AM19.Summary'!C$16="",'AM19.Summary'!C$16="Can Be Y or N",AND('AM19.Summary'!C$16="Must Be Y",S34="Y"),AND('AM19.Summary'!C$16="Must be N",S34="N"))</f>
        <v>1</v>
      </c>
      <c r="AD34" s="171" t="b">
        <f>OR('AM19.Summary'!C$17="",'AM19.Summary'!C$17="Can Be Y or N",AND('AM19.Summary'!C$17="Must Be Y",T34="Y"),AND('AM19.Summary'!C$17="Must be N",T34="N"))</f>
        <v>1</v>
      </c>
      <c r="AE34" s="171" t="b">
        <f>OR('AM19.Summary'!C$18="",'AM19.Summary'!C$18="Can Be Y or N",AND('AM19.Summary'!C$18="Must Be Y",U34="Y"),AND('AM19.Summary'!C$18="Must be N",U34="N"))</f>
        <v>1</v>
      </c>
    </row>
    <row r="35" spans="1:31" x14ac:dyDescent="0.2">
      <c r="A35" s="35">
        <f t="shared" si="7"/>
        <v>29</v>
      </c>
      <c r="B35" s="128" t="str">
        <f>IFERROR(VLOOKUP(C35,'AM19.Entity Input'!D:F,3,FALSE),"")</f>
        <v/>
      </c>
      <c r="C35" s="129"/>
      <c r="D35" s="77"/>
      <c r="E35" s="129"/>
      <c r="F35" s="130" t="str">
        <f>IFERROR(VLOOKUP(C35,'AM19.Entity Input'!D:L,4,FALSE),"")</f>
        <v/>
      </c>
      <c r="G35" s="283"/>
      <c r="H35" s="283"/>
      <c r="I35" s="172"/>
      <c r="J35" s="172"/>
      <c r="K35" s="77"/>
      <c r="L35" s="77"/>
      <c r="M35" s="129"/>
      <c r="N35" s="131">
        <f t="shared" si="2"/>
        <v>0</v>
      </c>
      <c r="O35" s="132">
        <f t="shared" si="4"/>
        <v>0</v>
      </c>
      <c r="Q35" s="266"/>
      <c r="R35" s="77"/>
      <c r="S35" s="77"/>
      <c r="T35" s="77"/>
      <c r="U35" s="77"/>
      <c r="V35" s="131" t="str">
        <f t="shared" si="5"/>
        <v>N/A</v>
      </c>
      <c r="W35" s="140" t="str">
        <f t="shared" si="3"/>
        <v>N/A</v>
      </c>
      <c r="Z35" s="171" t="b">
        <f t="shared" si="6"/>
        <v>1</v>
      </c>
      <c r="AA35" s="171" t="b">
        <f>OR('AM19.Summary'!C$14="",'AM19.Summary'!C$14="Can Be Either",AND('AM19.Summary'!C$14="Must Be Structural",Q35="Structural"),AND('AM19.Summary'!C$14="Must be Contractual",Q35="Contractual"))</f>
        <v>1</v>
      </c>
      <c r="AB35" s="171" t="b">
        <f>OR('AM19.Summary'!C$15="",'AM19.Summary'!C$15="Can Be Y or N",AND('AM19.Summary'!C$15="Must Be Y",R35="Y"),AND('AM19.Summary'!C$15="Must be N",R35="N"))</f>
        <v>1</v>
      </c>
      <c r="AC35" s="171" t="b">
        <f>OR('AM19.Summary'!C$16="",'AM19.Summary'!C$16="Can Be Y or N",AND('AM19.Summary'!C$16="Must Be Y",S35="Y"),AND('AM19.Summary'!C$16="Must be N",S35="N"))</f>
        <v>1</v>
      </c>
      <c r="AD35" s="171" t="b">
        <f>OR('AM19.Summary'!C$17="",'AM19.Summary'!C$17="Can Be Y or N",AND('AM19.Summary'!C$17="Must Be Y",T35="Y"),AND('AM19.Summary'!C$17="Must be N",T35="N"))</f>
        <v>1</v>
      </c>
      <c r="AE35" s="171" t="b">
        <f>OR('AM19.Summary'!C$18="",'AM19.Summary'!C$18="Can Be Y or N",AND('AM19.Summary'!C$18="Must Be Y",U35="Y"),AND('AM19.Summary'!C$18="Must be N",U35="N"))</f>
        <v>1</v>
      </c>
    </row>
    <row r="36" spans="1:31" x14ac:dyDescent="0.2">
      <c r="A36" s="35">
        <f t="shared" si="7"/>
        <v>30</v>
      </c>
      <c r="B36" s="128" t="str">
        <f>IFERROR(VLOOKUP(C36,'AM19.Entity Input'!D:F,3,FALSE),"")</f>
        <v/>
      </c>
      <c r="C36" s="129"/>
      <c r="D36" s="77"/>
      <c r="E36" s="129"/>
      <c r="F36" s="130" t="str">
        <f>IFERROR(VLOOKUP(C36,'AM19.Entity Input'!D:L,4,FALSE),"")</f>
        <v/>
      </c>
      <c r="G36" s="283"/>
      <c r="H36" s="283"/>
      <c r="I36" s="172"/>
      <c r="J36" s="172"/>
      <c r="K36" s="77"/>
      <c r="L36" s="77"/>
      <c r="M36" s="129"/>
      <c r="N36" s="131">
        <f t="shared" si="2"/>
        <v>0</v>
      </c>
      <c r="O36" s="132">
        <f t="shared" si="4"/>
        <v>0</v>
      </c>
      <c r="Q36" s="266"/>
      <c r="R36" s="77"/>
      <c r="S36" s="77"/>
      <c r="T36" s="77"/>
      <c r="U36" s="77"/>
      <c r="V36" s="131" t="str">
        <f t="shared" si="5"/>
        <v>N/A</v>
      </c>
      <c r="W36" s="140" t="str">
        <f t="shared" si="3"/>
        <v>N/A</v>
      </c>
      <c r="Z36" s="171" t="b">
        <f t="shared" si="6"/>
        <v>1</v>
      </c>
      <c r="AA36" s="171" t="b">
        <f>OR('AM19.Summary'!C$14="",'AM19.Summary'!C$14="Can Be Either",AND('AM19.Summary'!C$14="Must Be Structural",Q36="Structural"),AND('AM19.Summary'!C$14="Must be Contractual",Q36="Contractual"))</f>
        <v>1</v>
      </c>
      <c r="AB36" s="171" t="b">
        <f>OR('AM19.Summary'!C$15="",'AM19.Summary'!C$15="Can Be Y or N",AND('AM19.Summary'!C$15="Must Be Y",R36="Y"),AND('AM19.Summary'!C$15="Must be N",R36="N"))</f>
        <v>1</v>
      </c>
      <c r="AC36" s="171" t="b">
        <f>OR('AM19.Summary'!C$16="",'AM19.Summary'!C$16="Can Be Y or N",AND('AM19.Summary'!C$16="Must Be Y",S36="Y"),AND('AM19.Summary'!C$16="Must be N",S36="N"))</f>
        <v>1</v>
      </c>
      <c r="AD36" s="171" t="b">
        <f>OR('AM19.Summary'!C$17="",'AM19.Summary'!C$17="Can Be Y or N",AND('AM19.Summary'!C$17="Must Be Y",T36="Y"),AND('AM19.Summary'!C$17="Must be N",T36="N"))</f>
        <v>1</v>
      </c>
      <c r="AE36" s="171" t="b">
        <f>OR('AM19.Summary'!C$18="",'AM19.Summary'!C$18="Can Be Y or N",AND('AM19.Summary'!C$18="Must Be Y",U36="Y"),AND('AM19.Summary'!C$18="Must be N",U36="N"))</f>
        <v>1</v>
      </c>
    </row>
    <row r="37" spans="1:31" x14ac:dyDescent="0.2">
      <c r="A37" s="35">
        <f t="shared" si="7"/>
        <v>31</v>
      </c>
      <c r="B37" s="128" t="str">
        <f>IFERROR(VLOOKUP(C37,'AM19.Entity Input'!D:F,3,FALSE),"")</f>
        <v/>
      </c>
      <c r="C37" s="129"/>
      <c r="D37" s="77"/>
      <c r="E37" s="129"/>
      <c r="F37" s="130" t="str">
        <f>IFERROR(VLOOKUP(C37,'AM19.Entity Input'!D:L,4,FALSE),"")</f>
        <v/>
      </c>
      <c r="G37" s="283"/>
      <c r="H37" s="283"/>
      <c r="I37" s="172"/>
      <c r="J37" s="172"/>
      <c r="K37" s="77"/>
      <c r="L37" s="77"/>
      <c r="M37" s="129"/>
      <c r="N37" s="131">
        <f t="shared" si="2"/>
        <v>0</v>
      </c>
      <c r="O37" s="132">
        <f t="shared" si="4"/>
        <v>0</v>
      </c>
      <c r="Q37" s="266"/>
      <c r="R37" s="77"/>
      <c r="S37" s="77"/>
      <c r="T37" s="77"/>
      <c r="U37" s="77"/>
      <c r="V37" s="131" t="str">
        <f t="shared" si="5"/>
        <v>N/A</v>
      </c>
      <c r="W37" s="140" t="str">
        <f t="shared" si="3"/>
        <v>N/A</v>
      </c>
      <c r="Z37" s="171" t="b">
        <f t="shared" si="6"/>
        <v>1</v>
      </c>
      <c r="AA37" s="171" t="b">
        <f>OR('AM19.Summary'!C$14="",'AM19.Summary'!C$14="Can Be Either",AND('AM19.Summary'!C$14="Must Be Structural",Q37="Structural"),AND('AM19.Summary'!C$14="Must be Contractual",Q37="Contractual"))</f>
        <v>1</v>
      </c>
      <c r="AB37" s="171" t="b">
        <f>OR('AM19.Summary'!C$15="",'AM19.Summary'!C$15="Can Be Y or N",AND('AM19.Summary'!C$15="Must Be Y",R37="Y"),AND('AM19.Summary'!C$15="Must be N",R37="N"))</f>
        <v>1</v>
      </c>
      <c r="AC37" s="171" t="b">
        <f>OR('AM19.Summary'!C$16="",'AM19.Summary'!C$16="Can Be Y or N",AND('AM19.Summary'!C$16="Must Be Y",S37="Y"),AND('AM19.Summary'!C$16="Must be N",S37="N"))</f>
        <v>1</v>
      </c>
      <c r="AD37" s="171" t="b">
        <f>OR('AM19.Summary'!C$17="",'AM19.Summary'!C$17="Can Be Y or N",AND('AM19.Summary'!C$17="Must Be Y",T37="Y"),AND('AM19.Summary'!C$17="Must be N",T37="N"))</f>
        <v>1</v>
      </c>
      <c r="AE37" s="171" t="b">
        <f>OR('AM19.Summary'!C$18="",'AM19.Summary'!C$18="Can Be Y or N",AND('AM19.Summary'!C$18="Must Be Y",U37="Y"),AND('AM19.Summary'!C$18="Must be N",U37="N"))</f>
        <v>1</v>
      </c>
    </row>
    <row r="38" spans="1:31" x14ac:dyDescent="0.2">
      <c r="A38" s="35">
        <f t="shared" si="7"/>
        <v>32</v>
      </c>
      <c r="B38" s="128" t="str">
        <f>IFERROR(VLOOKUP(C38,'AM19.Entity Input'!D:F,3,FALSE),"")</f>
        <v/>
      </c>
      <c r="C38" s="129"/>
      <c r="D38" s="77"/>
      <c r="E38" s="129"/>
      <c r="F38" s="130" t="str">
        <f>IFERROR(VLOOKUP(C38,'AM19.Entity Input'!D:L,4,FALSE),"")</f>
        <v/>
      </c>
      <c r="G38" s="283"/>
      <c r="H38" s="283"/>
      <c r="I38" s="172"/>
      <c r="J38" s="172"/>
      <c r="K38" s="77"/>
      <c r="L38" s="77"/>
      <c r="M38" s="129"/>
      <c r="N38" s="131">
        <f t="shared" si="2"/>
        <v>0</v>
      </c>
      <c r="O38" s="132">
        <f t="shared" si="4"/>
        <v>0</v>
      </c>
      <c r="Q38" s="266"/>
      <c r="R38" s="77"/>
      <c r="S38" s="77"/>
      <c r="T38" s="77"/>
      <c r="U38" s="77"/>
      <c r="V38" s="131" t="str">
        <f t="shared" si="5"/>
        <v>N/A</v>
      </c>
      <c r="W38" s="140" t="str">
        <f t="shared" si="3"/>
        <v>N/A</v>
      </c>
      <c r="Z38" s="171" t="b">
        <f t="shared" si="6"/>
        <v>1</v>
      </c>
      <c r="AA38" s="171" t="b">
        <f>OR('AM19.Summary'!C$14="",'AM19.Summary'!C$14="Can Be Either",AND('AM19.Summary'!C$14="Must Be Structural",Q38="Structural"),AND('AM19.Summary'!C$14="Must be Contractual",Q38="Contractual"))</f>
        <v>1</v>
      </c>
      <c r="AB38" s="171" t="b">
        <f>OR('AM19.Summary'!C$15="",'AM19.Summary'!C$15="Can Be Y or N",AND('AM19.Summary'!C$15="Must Be Y",R38="Y"),AND('AM19.Summary'!C$15="Must be N",R38="N"))</f>
        <v>1</v>
      </c>
      <c r="AC38" s="171" t="b">
        <f>OR('AM19.Summary'!C$16="",'AM19.Summary'!C$16="Can Be Y or N",AND('AM19.Summary'!C$16="Must Be Y",S38="Y"),AND('AM19.Summary'!C$16="Must be N",S38="N"))</f>
        <v>1</v>
      </c>
      <c r="AD38" s="171" t="b">
        <f>OR('AM19.Summary'!C$17="",'AM19.Summary'!C$17="Can Be Y or N",AND('AM19.Summary'!C$17="Must Be Y",T38="Y"),AND('AM19.Summary'!C$17="Must be N",T38="N"))</f>
        <v>1</v>
      </c>
      <c r="AE38" s="171" t="b">
        <f>OR('AM19.Summary'!C$18="",'AM19.Summary'!C$18="Can Be Y or N",AND('AM19.Summary'!C$18="Must Be Y",U38="Y"),AND('AM19.Summary'!C$18="Must be N",U38="N"))</f>
        <v>1</v>
      </c>
    </row>
    <row r="39" spans="1:31" x14ac:dyDescent="0.2">
      <c r="A39" s="35">
        <f t="shared" si="7"/>
        <v>33</v>
      </c>
      <c r="B39" s="128" t="str">
        <f>IFERROR(VLOOKUP(C39,'AM19.Entity Input'!D:F,3,FALSE),"")</f>
        <v/>
      </c>
      <c r="C39" s="129"/>
      <c r="D39" s="77"/>
      <c r="E39" s="129"/>
      <c r="F39" s="130" t="str">
        <f>IFERROR(VLOOKUP(C39,'AM19.Entity Input'!D:L,4,FALSE),"")</f>
        <v/>
      </c>
      <c r="G39" s="283"/>
      <c r="H39" s="283"/>
      <c r="I39" s="172"/>
      <c r="J39" s="172"/>
      <c r="K39" s="77"/>
      <c r="L39" s="77"/>
      <c r="M39" s="129"/>
      <c r="N39" s="131">
        <f t="shared" si="2"/>
        <v>0</v>
      </c>
      <c r="O39" s="132">
        <f t="shared" si="4"/>
        <v>0</v>
      </c>
      <c r="Q39" s="266"/>
      <c r="R39" s="77"/>
      <c r="S39" s="77"/>
      <c r="T39" s="77"/>
      <c r="U39" s="77"/>
      <c r="V39" s="131" t="str">
        <f t="shared" si="5"/>
        <v>N/A</v>
      </c>
      <c r="W39" s="140" t="str">
        <f t="shared" si="3"/>
        <v>N/A</v>
      </c>
      <c r="Z39" s="171" t="b">
        <f t="shared" si="6"/>
        <v>1</v>
      </c>
      <c r="AA39" s="171" t="b">
        <f>OR('AM19.Summary'!C$14="",'AM19.Summary'!C$14="Can Be Either",AND('AM19.Summary'!C$14="Must Be Structural",Q39="Structural"),AND('AM19.Summary'!C$14="Must be Contractual",Q39="Contractual"))</f>
        <v>1</v>
      </c>
      <c r="AB39" s="171" t="b">
        <f>OR('AM19.Summary'!C$15="",'AM19.Summary'!C$15="Can Be Y or N",AND('AM19.Summary'!C$15="Must Be Y",R39="Y"),AND('AM19.Summary'!C$15="Must be N",R39="N"))</f>
        <v>1</v>
      </c>
      <c r="AC39" s="171" t="b">
        <f>OR('AM19.Summary'!C$16="",'AM19.Summary'!C$16="Can Be Y or N",AND('AM19.Summary'!C$16="Must Be Y",S39="Y"),AND('AM19.Summary'!C$16="Must be N",S39="N"))</f>
        <v>1</v>
      </c>
      <c r="AD39" s="171" t="b">
        <f>OR('AM19.Summary'!C$17="",'AM19.Summary'!C$17="Can Be Y or N",AND('AM19.Summary'!C$17="Must Be Y",T39="Y"),AND('AM19.Summary'!C$17="Must be N",T39="N"))</f>
        <v>1</v>
      </c>
      <c r="AE39" s="171" t="b">
        <f>OR('AM19.Summary'!C$18="",'AM19.Summary'!C$18="Can Be Y or N",AND('AM19.Summary'!C$18="Must Be Y",U39="Y"),AND('AM19.Summary'!C$18="Must be N",U39="N"))</f>
        <v>1</v>
      </c>
    </row>
    <row r="40" spans="1:31" x14ac:dyDescent="0.2">
      <c r="A40" s="35">
        <f t="shared" si="7"/>
        <v>34</v>
      </c>
      <c r="B40" s="128" t="str">
        <f>IFERROR(VLOOKUP(C40,'AM19.Entity Input'!D:F,3,FALSE),"")</f>
        <v/>
      </c>
      <c r="C40" s="129"/>
      <c r="D40" s="77"/>
      <c r="E40" s="129"/>
      <c r="F40" s="130" t="str">
        <f>IFERROR(VLOOKUP(C40,'AM19.Entity Input'!D:L,4,FALSE),"")</f>
        <v/>
      </c>
      <c r="G40" s="283"/>
      <c r="H40" s="283"/>
      <c r="I40" s="172"/>
      <c r="J40" s="172"/>
      <c r="K40" s="77"/>
      <c r="L40" s="77"/>
      <c r="M40" s="129"/>
      <c r="N40" s="131">
        <f t="shared" si="2"/>
        <v>0</v>
      </c>
      <c r="O40" s="132">
        <f t="shared" si="4"/>
        <v>0</v>
      </c>
      <c r="Q40" s="266"/>
      <c r="R40" s="77"/>
      <c r="S40" s="77"/>
      <c r="T40" s="77"/>
      <c r="U40" s="77"/>
      <c r="V40" s="131" t="str">
        <f t="shared" si="5"/>
        <v>N/A</v>
      </c>
      <c r="W40" s="140" t="str">
        <f t="shared" si="3"/>
        <v>N/A</v>
      </c>
      <c r="Z40" s="171" t="b">
        <f t="shared" si="6"/>
        <v>1</v>
      </c>
      <c r="AA40" s="171" t="b">
        <f>OR('AM19.Summary'!C$14="",'AM19.Summary'!C$14="Can Be Either",AND('AM19.Summary'!C$14="Must Be Structural",Q40="Structural"),AND('AM19.Summary'!C$14="Must be Contractual",Q40="Contractual"))</f>
        <v>1</v>
      </c>
      <c r="AB40" s="171" t="b">
        <f>OR('AM19.Summary'!C$15="",'AM19.Summary'!C$15="Can Be Y or N",AND('AM19.Summary'!C$15="Must Be Y",R40="Y"),AND('AM19.Summary'!C$15="Must be N",R40="N"))</f>
        <v>1</v>
      </c>
      <c r="AC40" s="171" t="b">
        <f>OR('AM19.Summary'!C$16="",'AM19.Summary'!C$16="Can Be Y or N",AND('AM19.Summary'!C$16="Must Be Y",S40="Y"),AND('AM19.Summary'!C$16="Must be N",S40="N"))</f>
        <v>1</v>
      </c>
      <c r="AD40" s="171" t="b">
        <f>OR('AM19.Summary'!C$17="",'AM19.Summary'!C$17="Can Be Y or N",AND('AM19.Summary'!C$17="Must Be Y",T40="Y"),AND('AM19.Summary'!C$17="Must be N",T40="N"))</f>
        <v>1</v>
      </c>
      <c r="AE40" s="171" t="b">
        <f>OR('AM19.Summary'!C$18="",'AM19.Summary'!C$18="Can Be Y or N",AND('AM19.Summary'!C$18="Must Be Y",U40="Y"),AND('AM19.Summary'!C$18="Must be N",U40="N"))</f>
        <v>1</v>
      </c>
    </row>
    <row r="41" spans="1:31" x14ac:dyDescent="0.2">
      <c r="A41" s="35">
        <f t="shared" si="7"/>
        <v>35</v>
      </c>
      <c r="B41" s="128" t="str">
        <f>IFERROR(VLOOKUP(C41,'AM19.Entity Input'!D:F,3,FALSE),"")</f>
        <v/>
      </c>
      <c r="C41" s="129"/>
      <c r="D41" s="77"/>
      <c r="E41" s="129"/>
      <c r="F41" s="130" t="str">
        <f>IFERROR(VLOOKUP(C41,'AM19.Entity Input'!D:L,4,FALSE),"")</f>
        <v/>
      </c>
      <c r="G41" s="283"/>
      <c r="H41" s="283"/>
      <c r="I41" s="172"/>
      <c r="J41" s="172"/>
      <c r="K41" s="77"/>
      <c r="L41" s="77"/>
      <c r="M41" s="129"/>
      <c r="N41" s="131">
        <f t="shared" si="2"/>
        <v>0</v>
      </c>
      <c r="O41" s="132">
        <f t="shared" si="4"/>
        <v>0</v>
      </c>
      <c r="Q41" s="266"/>
      <c r="R41" s="77"/>
      <c r="S41" s="77"/>
      <c r="T41" s="77"/>
      <c r="U41" s="77"/>
      <c r="V41" s="131" t="str">
        <f t="shared" si="5"/>
        <v>N/A</v>
      </c>
      <c r="W41" s="140" t="str">
        <f t="shared" si="3"/>
        <v>N/A</v>
      </c>
      <c r="Z41" s="171" t="b">
        <f t="shared" si="6"/>
        <v>1</v>
      </c>
      <c r="AA41" s="171" t="b">
        <f>OR('AM19.Summary'!C$14="",'AM19.Summary'!C$14="Can Be Either",AND('AM19.Summary'!C$14="Must Be Structural",Q41="Structural"),AND('AM19.Summary'!C$14="Must be Contractual",Q41="Contractual"))</f>
        <v>1</v>
      </c>
      <c r="AB41" s="171" t="b">
        <f>OR('AM19.Summary'!C$15="",'AM19.Summary'!C$15="Can Be Y or N",AND('AM19.Summary'!C$15="Must Be Y",R41="Y"),AND('AM19.Summary'!C$15="Must be N",R41="N"))</f>
        <v>1</v>
      </c>
      <c r="AC41" s="171" t="b">
        <f>OR('AM19.Summary'!C$16="",'AM19.Summary'!C$16="Can Be Y or N",AND('AM19.Summary'!C$16="Must Be Y",S41="Y"),AND('AM19.Summary'!C$16="Must be N",S41="N"))</f>
        <v>1</v>
      </c>
      <c r="AD41" s="171" t="b">
        <f>OR('AM19.Summary'!C$17="",'AM19.Summary'!C$17="Can Be Y or N",AND('AM19.Summary'!C$17="Must Be Y",T41="Y"),AND('AM19.Summary'!C$17="Must be N",T41="N"))</f>
        <v>1</v>
      </c>
      <c r="AE41" s="171" t="b">
        <f>OR('AM19.Summary'!C$18="",'AM19.Summary'!C$18="Can Be Y or N",AND('AM19.Summary'!C$18="Must Be Y",U41="Y"),AND('AM19.Summary'!C$18="Must be N",U41="N"))</f>
        <v>1</v>
      </c>
    </row>
    <row r="42" spans="1:31" x14ac:dyDescent="0.2">
      <c r="A42" s="35">
        <f t="shared" si="7"/>
        <v>36</v>
      </c>
      <c r="B42" s="128" t="str">
        <f>IFERROR(VLOOKUP(C42,'AM19.Entity Input'!D:F,3,FALSE),"")</f>
        <v/>
      </c>
      <c r="C42" s="129"/>
      <c r="D42" s="77"/>
      <c r="E42" s="129"/>
      <c r="F42" s="130" t="str">
        <f>IFERROR(VLOOKUP(C42,'AM19.Entity Input'!D:L,4,FALSE),"")</f>
        <v/>
      </c>
      <c r="G42" s="283"/>
      <c r="H42" s="283"/>
      <c r="I42" s="172"/>
      <c r="J42" s="172"/>
      <c r="K42" s="77"/>
      <c r="L42" s="77"/>
      <c r="M42" s="129"/>
      <c r="N42" s="131">
        <f t="shared" si="2"/>
        <v>0</v>
      </c>
      <c r="O42" s="132">
        <f t="shared" si="4"/>
        <v>0</v>
      </c>
      <c r="Q42" s="266"/>
      <c r="R42" s="77"/>
      <c r="S42" s="77"/>
      <c r="T42" s="77"/>
      <c r="U42" s="77"/>
      <c r="V42" s="131" t="str">
        <f t="shared" si="5"/>
        <v>N/A</v>
      </c>
      <c r="W42" s="140" t="str">
        <f t="shared" si="3"/>
        <v>N/A</v>
      </c>
      <c r="Z42" s="171" t="b">
        <f t="shared" si="6"/>
        <v>1</v>
      </c>
      <c r="AA42" s="171" t="b">
        <f>OR('AM19.Summary'!C$14="",'AM19.Summary'!C$14="Can Be Either",AND('AM19.Summary'!C$14="Must Be Structural",Q42="Structural"),AND('AM19.Summary'!C$14="Must be Contractual",Q42="Contractual"))</f>
        <v>1</v>
      </c>
      <c r="AB42" s="171" t="b">
        <f>OR('AM19.Summary'!C$15="",'AM19.Summary'!C$15="Can Be Y or N",AND('AM19.Summary'!C$15="Must Be Y",R42="Y"),AND('AM19.Summary'!C$15="Must be N",R42="N"))</f>
        <v>1</v>
      </c>
      <c r="AC42" s="171" t="b">
        <f>OR('AM19.Summary'!C$16="",'AM19.Summary'!C$16="Can Be Y or N",AND('AM19.Summary'!C$16="Must Be Y",S42="Y"),AND('AM19.Summary'!C$16="Must be N",S42="N"))</f>
        <v>1</v>
      </c>
      <c r="AD42" s="171" t="b">
        <f>OR('AM19.Summary'!C$17="",'AM19.Summary'!C$17="Can Be Y or N",AND('AM19.Summary'!C$17="Must Be Y",T42="Y"),AND('AM19.Summary'!C$17="Must be N",T42="N"))</f>
        <v>1</v>
      </c>
      <c r="AE42" s="171" t="b">
        <f>OR('AM19.Summary'!C$18="",'AM19.Summary'!C$18="Can Be Y or N",AND('AM19.Summary'!C$18="Must Be Y",U42="Y"),AND('AM19.Summary'!C$18="Must be N",U42="N"))</f>
        <v>1</v>
      </c>
    </row>
    <row r="43" spans="1:31" x14ac:dyDescent="0.2">
      <c r="A43" s="35">
        <f t="shared" si="7"/>
        <v>37</v>
      </c>
      <c r="B43" s="128" t="str">
        <f>IFERROR(VLOOKUP(C43,'AM19.Entity Input'!D:F,3,FALSE),"")</f>
        <v/>
      </c>
      <c r="C43" s="129"/>
      <c r="D43" s="77"/>
      <c r="E43" s="129"/>
      <c r="F43" s="130" t="str">
        <f>IFERROR(VLOOKUP(C43,'AM19.Entity Input'!D:L,4,FALSE),"")</f>
        <v/>
      </c>
      <c r="G43" s="283"/>
      <c r="H43" s="283"/>
      <c r="I43" s="172"/>
      <c r="J43" s="172"/>
      <c r="K43" s="77"/>
      <c r="L43" s="77"/>
      <c r="M43" s="129"/>
      <c r="N43" s="131">
        <f t="shared" si="2"/>
        <v>0</v>
      </c>
      <c r="O43" s="132">
        <f t="shared" si="4"/>
        <v>0</v>
      </c>
      <c r="Q43" s="266"/>
      <c r="R43" s="77"/>
      <c r="S43" s="77"/>
      <c r="T43" s="77"/>
      <c r="U43" s="77"/>
      <c r="V43" s="131" t="str">
        <f t="shared" si="5"/>
        <v>N/A</v>
      </c>
      <c r="W43" s="140" t="str">
        <f t="shared" si="3"/>
        <v>N/A</v>
      </c>
      <c r="Z43" s="171" t="b">
        <f t="shared" si="6"/>
        <v>1</v>
      </c>
      <c r="AA43" s="171" t="b">
        <f>OR('AM19.Summary'!C$14="",'AM19.Summary'!C$14="Can Be Either",AND('AM19.Summary'!C$14="Must Be Structural",Q43="Structural"),AND('AM19.Summary'!C$14="Must be Contractual",Q43="Contractual"))</f>
        <v>1</v>
      </c>
      <c r="AB43" s="171" t="b">
        <f>OR('AM19.Summary'!C$15="",'AM19.Summary'!C$15="Can Be Y or N",AND('AM19.Summary'!C$15="Must Be Y",R43="Y"),AND('AM19.Summary'!C$15="Must be N",R43="N"))</f>
        <v>1</v>
      </c>
      <c r="AC43" s="171" t="b">
        <f>OR('AM19.Summary'!C$16="",'AM19.Summary'!C$16="Can Be Y or N",AND('AM19.Summary'!C$16="Must Be Y",S43="Y"),AND('AM19.Summary'!C$16="Must be N",S43="N"))</f>
        <v>1</v>
      </c>
      <c r="AD43" s="171" t="b">
        <f>OR('AM19.Summary'!C$17="",'AM19.Summary'!C$17="Can Be Y or N",AND('AM19.Summary'!C$17="Must Be Y",T43="Y"),AND('AM19.Summary'!C$17="Must be N",T43="N"))</f>
        <v>1</v>
      </c>
      <c r="AE43" s="171" t="b">
        <f>OR('AM19.Summary'!C$18="",'AM19.Summary'!C$18="Can Be Y or N",AND('AM19.Summary'!C$18="Must Be Y",U43="Y"),AND('AM19.Summary'!C$18="Must be N",U43="N"))</f>
        <v>1</v>
      </c>
    </row>
    <row r="44" spans="1:31" x14ac:dyDescent="0.2">
      <c r="A44" s="35">
        <f t="shared" si="7"/>
        <v>38</v>
      </c>
      <c r="B44" s="128" t="str">
        <f>IFERROR(VLOOKUP(C44,'AM19.Entity Input'!D:F,3,FALSE),"")</f>
        <v/>
      </c>
      <c r="C44" s="129"/>
      <c r="D44" s="77"/>
      <c r="E44" s="129"/>
      <c r="F44" s="130" t="str">
        <f>IFERROR(VLOOKUP(C44,'AM19.Entity Input'!D:L,4,FALSE),"")</f>
        <v/>
      </c>
      <c r="G44" s="283"/>
      <c r="H44" s="283"/>
      <c r="I44" s="172"/>
      <c r="J44" s="172"/>
      <c r="K44" s="77"/>
      <c r="L44" s="77"/>
      <c r="M44" s="129"/>
      <c r="N44" s="131">
        <f t="shared" si="2"/>
        <v>0</v>
      </c>
      <c r="O44" s="132">
        <f t="shared" si="4"/>
        <v>0</v>
      </c>
      <c r="Q44" s="266"/>
      <c r="R44" s="77"/>
      <c r="S44" s="77"/>
      <c r="T44" s="77"/>
      <c r="U44" s="77"/>
      <c r="V44" s="131" t="str">
        <f t="shared" si="5"/>
        <v>N/A</v>
      </c>
      <c r="W44" s="140" t="str">
        <f t="shared" si="3"/>
        <v>N/A</v>
      </c>
      <c r="Z44" s="171" t="b">
        <f t="shared" si="6"/>
        <v>1</v>
      </c>
      <c r="AA44" s="171" t="b">
        <f>OR('AM19.Summary'!C$14="",'AM19.Summary'!C$14="Can Be Either",AND('AM19.Summary'!C$14="Must Be Structural",Q44="Structural"),AND('AM19.Summary'!C$14="Must be Contractual",Q44="Contractual"))</f>
        <v>1</v>
      </c>
      <c r="AB44" s="171" t="b">
        <f>OR('AM19.Summary'!C$15="",'AM19.Summary'!C$15="Can Be Y or N",AND('AM19.Summary'!C$15="Must Be Y",R44="Y"),AND('AM19.Summary'!C$15="Must be N",R44="N"))</f>
        <v>1</v>
      </c>
      <c r="AC44" s="171" t="b">
        <f>OR('AM19.Summary'!C$16="",'AM19.Summary'!C$16="Can Be Y or N",AND('AM19.Summary'!C$16="Must Be Y",S44="Y"),AND('AM19.Summary'!C$16="Must be N",S44="N"))</f>
        <v>1</v>
      </c>
      <c r="AD44" s="171" t="b">
        <f>OR('AM19.Summary'!C$17="",'AM19.Summary'!C$17="Can Be Y or N",AND('AM19.Summary'!C$17="Must Be Y",T44="Y"),AND('AM19.Summary'!C$17="Must be N",T44="N"))</f>
        <v>1</v>
      </c>
      <c r="AE44" s="171" t="b">
        <f>OR('AM19.Summary'!C$18="",'AM19.Summary'!C$18="Can Be Y or N",AND('AM19.Summary'!C$18="Must Be Y",U44="Y"),AND('AM19.Summary'!C$18="Must be N",U44="N"))</f>
        <v>1</v>
      </c>
    </row>
    <row r="45" spans="1:31" x14ac:dyDescent="0.2">
      <c r="A45" s="35">
        <f t="shared" si="7"/>
        <v>39</v>
      </c>
      <c r="B45" s="128" t="str">
        <f>IFERROR(VLOOKUP(C45,'AM19.Entity Input'!D:F,3,FALSE),"")</f>
        <v/>
      </c>
      <c r="C45" s="129"/>
      <c r="D45" s="77"/>
      <c r="E45" s="129"/>
      <c r="F45" s="130" t="str">
        <f>IFERROR(VLOOKUP(C45,'AM19.Entity Input'!D:L,4,FALSE),"")</f>
        <v/>
      </c>
      <c r="G45" s="283"/>
      <c r="H45" s="283"/>
      <c r="I45" s="172"/>
      <c r="J45" s="172"/>
      <c r="K45" s="77"/>
      <c r="L45" s="77"/>
      <c r="M45" s="129"/>
      <c r="N45" s="131">
        <f t="shared" si="2"/>
        <v>0</v>
      </c>
      <c r="O45" s="132">
        <f t="shared" si="4"/>
        <v>0</v>
      </c>
      <c r="Q45" s="266"/>
      <c r="R45" s="77"/>
      <c r="S45" s="77"/>
      <c r="T45" s="77"/>
      <c r="U45" s="77"/>
      <c r="V45" s="131" t="str">
        <f t="shared" si="5"/>
        <v>N/A</v>
      </c>
      <c r="W45" s="140" t="str">
        <f t="shared" si="3"/>
        <v>N/A</v>
      </c>
      <c r="Z45" s="171" t="b">
        <f t="shared" si="6"/>
        <v>1</v>
      </c>
      <c r="AA45" s="171" t="b">
        <f>OR('AM19.Summary'!C$14="",'AM19.Summary'!C$14="Can Be Either",AND('AM19.Summary'!C$14="Must Be Structural",Q45="Structural"),AND('AM19.Summary'!C$14="Must be Contractual",Q45="Contractual"))</f>
        <v>1</v>
      </c>
      <c r="AB45" s="171" t="b">
        <f>OR('AM19.Summary'!C$15="",'AM19.Summary'!C$15="Can Be Y or N",AND('AM19.Summary'!C$15="Must Be Y",R45="Y"),AND('AM19.Summary'!C$15="Must be N",R45="N"))</f>
        <v>1</v>
      </c>
      <c r="AC45" s="171" t="b">
        <f>OR('AM19.Summary'!C$16="",'AM19.Summary'!C$16="Can Be Y or N",AND('AM19.Summary'!C$16="Must Be Y",S45="Y"),AND('AM19.Summary'!C$16="Must be N",S45="N"))</f>
        <v>1</v>
      </c>
      <c r="AD45" s="171" t="b">
        <f>OR('AM19.Summary'!C$17="",'AM19.Summary'!C$17="Can Be Y or N",AND('AM19.Summary'!C$17="Must Be Y",T45="Y"),AND('AM19.Summary'!C$17="Must be N",T45="N"))</f>
        <v>1</v>
      </c>
      <c r="AE45" s="171" t="b">
        <f>OR('AM19.Summary'!C$18="",'AM19.Summary'!C$18="Can Be Y or N",AND('AM19.Summary'!C$18="Must Be Y",U45="Y"),AND('AM19.Summary'!C$18="Must be N",U45="N"))</f>
        <v>1</v>
      </c>
    </row>
    <row r="46" spans="1:31" x14ac:dyDescent="0.2">
      <c r="A46" s="35">
        <f t="shared" si="7"/>
        <v>40</v>
      </c>
      <c r="B46" s="128" t="str">
        <f>IFERROR(VLOOKUP(C46,'AM19.Entity Input'!D:F,3,FALSE),"")</f>
        <v/>
      </c>
      <c r="C46" s="129"/>
      <c r="D46" s="77"/>
      <c r="E46" s="129"/>
      <c r="F46" s="130" t="str">
        <f>IFERROR(VLOOKUP(C46,'AM19.Entity Input'!D:L,4,FALSE),"")</f>
        <v/>
      </c>
      <c r="G46" s="283"/>
      <c r="H46" s="283"/>
      <c r="I46" s="172"/>
      <c r="J46" s="172"/>
      <c r="K46" s="77"/>
      <c r="L46" s="77"/>
      <c r="M46" s="129"/>
      <c r="N46" s="131">
        <f t="shared" si="2"/>
        <v>0</v>
      </c>
      <c r="O46" s="132">
        <f t="shared" si="4"/>
        <v>0</v>
      </c>
      <c r="Q46" s="266"/>
      <c r="R46" s="77"/>
      <c r="S46" s="77"/>
      <c r="T46" s="77"/>
      <c r="U46" s="77"/>
      <c r="V46" s="131" t="str">
        <f t="shared" si="5"/>
        <v>N/A</v>
      </c>
      <c r="W46" s="140" t="str">
        <f t="shared" si="3"/>
        <v>N/A</v>
      </c>
      <c r="Z46" s="171" t="b">
        <f t="shared" si="6"/>
        <v>1</v>
      </c>
      <c r="AA46" s="171" t="b">
        <f>OR('AM19.Summary'!C$14="",'AM19.Summary'!C$14="Can Be Either",AND('AM19.Summary'!C$14="Must Be Structural",Q46="Structural"),AND('AM19.Summary'!C$14="Must be Contractual",Q46="Contractual"))</f>
        <v>1</v>
      </c>
      <c r="AB46" s="171" t="b">
        <f>OR('AM19.Summary'!C$15="",'AM19.Summary'!C$15="Can Be Y or N",AND('AM19.Summary'!C$15="Must Be Y",R46="Y"),AND('AM19.Summary'!C$15="Must be N",R46="N"))</f>
        <v>1</v>
      </c>
      <c r="AC46" s="171" t="b">
        <f>OR('AM19.Summary'!C$16="",'AM19.Summary'!C$16="Can Be Y or N",AND('AM19.Summary'!C$16="Must Be Y",S46="Y"),AND('AM19.Summary'!C$16="Must be N",S46="N"))</f>
        <v>1</v>
      </c>
      <c r="AD46" s="171" t="b">
        <f>OR('AM19.Summary'!C$17="",'AM19.Summary'!C$17="Can Be Y or N",AND('AM19.Summary'!C$17="Must Be Y",T46="Y"),AND('AM19.Summary'!C$17="Must be N",T46="N"))</f>
        <v>1</v>
      </c>
      <c r="AE46" s="171" t="b">
        <f>OR('AM19.Summary'!C$18="",'AM19.Summary'!C$18="Can Be Y or N",AND('AM19.Summary'!C$18="Must Be Y",U46="Y"),AND('AM19.Summary'!C$18="Must be N",U46="N"))</f>
        <v>1</v>
      </c>
    </row>
    <row r="47" spans="1:31" x14ac:dyDescent="0.2">
      <c r="A47" s="35">
        <f t="shared" si="7"/>
        <v>41</v>
      </c>
      <c r="B47" s="128" t="str">
        <f>IFERROR(VLOOKUP(C47,'AM19.Entity Input'!D:F,3,FALSE),"")</f>
        <v/>
      </c>
      <c r="C47" s="129"/>
      <c r="D47" s="77"/>
      <c r="E47" s="129"/>
      <c r="F47" s="130" t="str">
        <f>IFERROR(VLOOKUP(C47,'AM19.Entity Input'!D:L,4,FALSE),"")</f>
        <v/>
      </c>
      <c r="G47" s="283"/>
      <c r="H47" s="283"/>
      <c r="I47" s="172"/>
      <c r="J47" s="172"/>
      <c r="K47" s="77"/>
      <c r="L47" s="77"/>
      <c r="M47" s="129"/>
      <c r="N47" s="131">
        <f t="shared" si="2"/>
        <v>0</v>
      </c>
      <c r="O47" s="132">
        <f t="shared" si="4"/>
        <v>0</v>
      </c>
      <c r="Q47" s="266"/>
      <c r="R47" s="77"/>
      <c r="S47" s="77"/>
      <c r="T47" s="77"/>
      <c r="U47" s="77"/>
      <c r="V47" s="131" t="str">
        <f t="shared" si="5"/>
        <v>N/A</v>
      </c>
      <c r="W47" s="140" t="str">
        <f t="shared" si="3"/>
        <v>N/A</v>
      </c>
      <c r="Z47" s="171" t="b">
        <f t="shared" si="6"/>
        <v>1</v>
      </c>
      <c r="AA47" s="171" t="b">
        <f>OR('AM19.Summary'!C$14="",'AM19.Summary'!C$14="Can Be Either",AND('AM19.Summary'!C$14="Must Be Structural",Q47="Structural"),AND('AM19.Summary'!C$14="Must be Contractual",Q47="Contractual"))</f>
        <v>1</v>
      </c>
      <c r="AB47" s="171" t="b">
        <f>OR('AM19.Summary'!C$15="",'AM19.Summary'!C$15="Can Be Y or N",AND('AM19.Summary'!C$15="Must Be Y",R47="Y"),AND('AM19.Summary'!C$15="Must be N",R47="N"))</f>
        <v>1</v>
      </c>
      <c r="AC47" s="171" t="b">
        <f>OR('AM19.Summary'!C$16="",'AM19.Summary'!C$16="Can Be Y or N",AND('AM19.Summary'!C$16="Must Be Y",S47="Y"),AND('AM19.Summary'!C$16="Must be N",S47="N"))</f>
        <v>1</v>
      </c>
      <c r="AD47" s="171" t="b">
        <f>OR('AM19.Summary'!C$17="",'AM19.Summary'!C$17="Can Be Y or N",AND('AM19.Summary'!C$17="Must Be Y",T47="Y"),AND('AM19.Summary'!C$17="Must be N",T47="N"))</f>
        <v>1</v>
      </c>
      <c r="AE47" s="171" t="b">
        <f>OR('AM19.Summary'!C$18="",'AM19.Summary'!C$18="Can Be Y or N",AND('AM19.Summary'!C$18="Must Be Y",U47="Y"),AND('AM19.Summary'!C$18="Must be N",U47="N"))</f>
        <v>1</v>
      </c>
    </row>
    <row r="48" spans="1:31" x14ac:dyDescent="0.2">
      <c r="A48" s="35">
        <f t="shared" si="7"/>
        <v>42</v>
      </c>
      <c r="B48" s="128" t="str">
        <f>IFERROR(VLOOKUP(C48,'AM19.Entity Input'!D:F,3,FALSE),"")</f>
        <v/>
      </c>
      <c r="C48" s="129"/>
      <c r="D48" s="77"/>
      <c r="E48" s="129"/>
      <c r="F48" s="130" t="str">
        <f>IFERROR(VLOOKUP(C48,'AM19.Entity Input'!D:L,4,FALSE),"")</f>
        <v/>
      </c>
      <c r="G48" s="283"/>
      <c r="H48" s="283"/>
      <c r="I48" s="172"/>
      <c r="J48" s="172"/>
      <c r="K48" s="77"/>
      <c r="L48" s="77"/>
      <c r="M48" s="129"/>
      <c r="N48" s="131">
        <f t="shared" si="2"/>
        <v>0</v>
      </c>
      <c r="O48" s="132">
        <f t="shared" si="4"/>
        <v>0</v>
      </c>
      <c r="Q48" s="266"/>
      <c r="R48" s="77"/>
      <c r="S48" s="77"/>
      <c r="T48" s="77"/>
      <c r="U48" s="77"/>
      <c r="V48" s="131" t="str">
        <f t="shared" si="5"/>
        <v>N/A</v>
      </c>
      <c r="W48" s="140" t="str">
        <f t="shared" si="3"/>
        <v>N/A</v>
      </c>
      <c r="Z48" s="171" t="b">
        <f t="shared" si="6"/>
        <v>1</v>
      </c>
      <c r="AA48" s="171" t="b">
        <f>OR('AM19.Summary'!C$14="",'AM19.Summary'!C$14="Can Be Either",AND('AM19.Summary'!C$14="Must Be Structural",Q48="Structural"),AND('AM19.Summary'!C$14="Must be Contractual",Q48="Contractual"))</f>
        <v>1</v>
      </c>
      <c r="AB48" s="171" t="b">
        <f>OR('AM19.Summary'!C$15="",'AM19.Summary'!C$15="Can Be Y or N",AND('AM19.Summary'!C$15="Must Be Y",R48="Y"),AND('AM19.Summary'!C$15="Must be N",R48="N"))</f>
        <v>1</v>
      </c>
      <c r="AC48" s="171" t="b">
        <f>OR('AM19.Summary'!C$16="",'AM19.Summary'!C$16="Can Be Y or N",AND('AM19.Summary'!C$16="Must Be Y",S48="Y"),AND('AM19.Summary'!C$16="Must be N",S48="N"))</f>
        <v>1</v>
      </c>
      <c r="AD48" s="171" t="b">
        <f>OR('AM19.Summary'!C$17="",'AM19.Summary'!C$17="Can Be Y or N",AND('AM19.Summary'!C$17="Must Be Y",T48="Y"),AND('AM19.Summary'!C$17="Must be N",T48="N"))</f>
        <v>1</v>
      </c>
      <c r="AE48" s="171" t="b">
        <f>OR('AM19.Summary'!C$18="",'AM19.Summary'!C$18="Can Be Y or N",AND('AM19.Summary'!C$18="Must Be Y",U48="Y"),AND('AM19.Summary'!C$18="Must be N",U48="N"))</f>
        <v>1</v>
      </c>
    </row>
    <row r="49" spans="1:31" x14ac:dyDescent="0.2">
      <c r="A49" s="35">
        <f t="shared" si="7"/>
        <v>43</v>
      </c>
      <c r="B49" s="128" t="str">
        <f>IFERROR(VLOOKUP(C49,'AM19.Entity Input'!D:F,3,FALSE),"")</f>
        <v/>
      </c>
      <c r="C49" s="129"/>
      <c r="D49" s="77"/>
      <c r="E49" s="129"/>
      <c r="F49" s="130" t="str">
        <f>IFERROR(VLOOKUP(C49,'AM19.Entity Input'!D:L,4,FALSE),"")</f>
        <v/>
      </c>
      <c r="G49" s="283"/>
      <c r="H49" s="283"/>
      <c r="I49" s="172"/>
      <c r="J49" s="172"/>
      <c r="K49" s="77"/>
      <c r="L49" s="77"/>
      <c r="M49" s="129"/>
      <c r="N49" s="131">
        <f t="shared" si="2"/>
        <v>0</v>
      </c>
      <c r="O49" s="132">
        <f t="shared" si="4"/>
        <v>0</v>
      </c>
      <c r="Q49" s="266"/>
      <c r="R49" s="77"/>
      <c r="S49" s="77"/>
      <c r="T49" s="77"/>
      <c r="U49" s="77"/>
      <c r="V49" s="131" t="str">
        <f t="shared" si="5"/>
        <v>N/A</v>
      </c>
      <c r="W49" s="140" t="str">
        <f t="shared" si="3"/>
        <v>N/A</v>
      </c>
      <c r="Z49" s="171" t="b">
        <f t="shared" si="6"/>
        <v>1</v>
      </c>
      <c r="AA49" s="171" t="b">
        <f>OR('AM19.Summary'!C$14="",'AM19.Summary'!C$14="Can Be Either",AND('AM19.Summary'!C$14="Must Be Structural",Q49="Structural"),AND('AM19.Summary'!C$14="Must be Contractual",Q49="Contractual"))</f>
        <v>1</v>
      </c>
      <c r="AB49" s="171" t="b">
        <f>OR('AM19.Summary'!C$15="",'AM19.Summary'!C$15="Can Be Y or N",AND('AM19.Summary'!C$15="Must Be Y",R49="Y"),AND('AM19.Summary'!C$15="Must be N",R49="N"))</f>
        <v>1</v>
      </c>
      <c r="AC49" s="171" t="b">
        <f>OR('AM19.Summary'!C$16="",'AM19.Summary'!C$16="Can Be Y or N",AND('AM19.Summary'!C$16="Must Be Y",S49="Y"),AND('AM19.Summary'!C$16="Must be N",S49="N"))</f>
        <v>1</v>
      </c>
      <c r="AD49" s="171" t="b">
        <f>OR('AM19.Summary'!C$17="",'AM19.Summary'!C$17="Can Be Y or N",AND('AM19.Summary'!C$17="Must Be Y",T49="Y"),AND('AM19.Summary'!C$17="Must be N",T49="N"))</f>
        <v>1</v>
      </c>
      <c r="AE49" s="171" t="b">
        <f>OR('AM19.Summary'!C$18="",'AM19.Summary'!C$18="Can Be Y or N",AND('AM19.Summary'!C$18="Must Be Y",U49="Y"),AND('AM19.Summary'!C$18="Must be N",U49="N"))</f>
        <v>1</v>
      </c>
    </row>
    <row r="50" spans="1:31" x14ac:dyDescent="0.2">
      <c r="A50" s="35">
        <f t="shared" si="7"/>
        <v>44</v>
      </c>
      <c r="B50" s="128" t="str">
        <f>IFERROR(VLOOKUP(C50,'AM19.Entity Input'!D:F,3,FALSE),"")</f>
        <v/>
      </c>
      <c r="C50" s="129"/>
      <c r="D50" s="77"/>
      <c r="E50" s="129"/>
      <c r="F50" s="130" t="str">
        <f>IFERROR(VLOOKUP(C50,'AM19.Entity Input'!D:L,4,FALSE),"")</f>
        <v/>
      </c>
      <c r="G50" s="283"/>
      <c r="H50" s="283"/>
      <c r="I50" s="172"/>
      <c r="J50" s="172"/>
      <c r="K50" s="77"/>
      <c r="L50" s="77"/>
      <c r="M50" s="129"/>
      <c r="N50" s="131">
        <f t="shared" si="2"/>
        <v>0</v>
      </c>
      <c r="O50" s="132">
        <f t="shared" si="4"/>
        <v>0</v>
      </c>
      <c r="Q50" s="266"/>
      <c r="R50" s="77"/>
      <c r="S50" s="77"/>
      <c r="T50" s="77"/>
      <c r="U50" s="77"/>
      <c r="V50" s="131" t="str">
        <f t="shared" si="5"/>
        <v>N/A</v>
      </c>
      <c r="W50" s="140" t="str">
        <f t="shared" si="3"/>
        <v>N/A</v>
      </c>
      <c r="Z50" s="171" t="b">
        <f t="shared" si="6"/>
        <v>1</v>
      </c>
      <c r="AA50" s="171" t="b">
        <f>OR('AM19.Summary'!C$14="",'AM19.Summary'!C$14="Can Be Either",AND('AM19.Summary'!C$14="Must Be Structural",Q50="Structural"),AND('AM19.Summary'!C$14="Must be Contractual",Q50="Contractual"))</f>
        <v>1</v>
      </c>
      <c r="AB50" s="171" t="b">
        <f>OR('AM19.Summary'!C$15="",'AM19.Summary'!C$15="Can Be Y or N",AND('AM19.Summary'!C$15="Must Be Y",R50="Y"),AND('AM19.Summary'!C$15="Must be N",R50="N"))</f>
        <v>1</v>
      </c>
      <c r="AC50" s="171" t="b">
        <f>OR('AM19.Summary'!C$16="",'AM19.Summary'!C$16="Can Be Y or N",AND('AM19.Summary'!C$16="Must Be Y",S50="Y"),AND('AM19.Summary'!C$16="Must be N",S50="N"))</f>
        <v>1</v>
      </c>
      <c r="AD50" s="171" t="b">
        <f>OR('AM19.Summary'!C$17="",'AM19.Summary'!C$17="Can Be Y or N",AND('AM19.Summary'!C$17="Must Be Y",T50="Y"),AND('AM19.Summary'!C$17="Must be N",T50="N"))</f>
        <v>1</v>
      </c>
      <c r="AE50" s="171" t="b">
        <f>OR('AM19.Summary'!C$18="",'AM19.Summary'!C$18="Can Be Y or N",AND('AM19.Summary'!C$18="Must Be Y",U50="Y"),AND('AM19.Summary'!C$18="Must be N",U50="N"))</f>
        <v>1</v>
      </c>
    </row>
    <row r="51" spans="1:31" x14ac:dyDescent="0.2">
      <c r="A51" s="35">
        <f t="shared" si="7"/>
        <v>45</v>
      </c>
      <c r="B51" s="128" t="str">
        <f>IFERROR(VLOOKUP(C51,'AM19.Entity Input'!D:F,3,FALSE),"")</f>
        <v/>
      </c>
      <c r="C51" s="129"/>
      <c r="D51" s="77"/>
      <c r="E51" s="129"/>
      <c r="F51" s="130" t="str">
        <f>IFERROR(VLOOKUP(C51,'AM19.Entity Input'!D:L,4,FALSE),"")</f>
        <v/>
      </c>
      <c r="G51" s="283"/>
      <c r="H51" s="283"/>
      <c r="I51" s="172"/>
      <c r="J51" s="172"/>
      <c r="K51" s="77"/>
      <c r="L51" s="77"/>
      <c r="M51" s="129"/>
      <c r="N51" s="131">
        <f t="shared" si="2"/>
        <v>0</v>
      </c>
      <c r="O51" s="132">
        <f t="shared" si="4"/>
        <v>0</v>
      </c>
      <c r="Q51" s="266"/>
      <c r="R51" s="77"/>
      <c r="S51" s="77"/>
      <c r="T51" s="77"/>
      <c r="U51" s="77"/>
      <c r="V51" s="131" t="str">
        <f t="shared" si="5"/>
        <v>N/A</v>
      </c>
      <c r="W51" s="140" t="str">
        <f t="shared" si="3"/>
        <v>N/A</v>
      </c>
      <c r="Z51" s="171" t="b">
        <f t="shared" si="6"/>
        <v>1</v>
      </c>
      <c r="AA51" s="171" t="b">
        <f>OR('AM19.Summary'!C$14="",'AM19.Summary'!C$14="Can Be Either",AND('AM19.Summary'!C$14="Must Be Structural",Q51="Structural"),AND('AM19.Summary'!C$14="Must be Contractual",Q51="Contractual"))</f>
        <v>1</v>
      </c>
      <c r="AB51" s="171" t="b">
        <f>OR('AM19.Summary'!C$15="",'AM19.Summary'!C$15="Can Be Y or N",AND('AM19.Summary'!C$15="Must Be Y",R51="Y"),AND('AM19.Summary'!C$15="Must be N",R51="N"))</f>
        <v>1</v>
      </c>
      <c r="AC51" s="171" t="b">
        <f>OR('AM19.Summary'!C$16="",'AM19.Summary'!C$16="Can Be Y or N",AND('AM19.Summary'!C$16="Must Be Y",S51="Y"),AND('AM19.Summary'!C$16="Must be N",S51="N"))</f>
        <v>1</v>
      </c>
      <c r="AD51" s="171" t="b">
        <f>OR('AM19.Summary'!C$17="",'AM19.Summary'!C$17="Can Be Y or N",AND('AM19.Summary'!C$17="Must Be Y",T51="Y"),AND('AM19.Summary'!C$17="Must be N",T51="N"))</f>
        <v>1</v>
      </c>
      <c r="AE51" s="171" t="b">
        <f>OR('AM19.Summary'!C$18="",'AM19.Summary'!C$18="Can Be Y or N",AND('AM19.Summary'!C$18="Must Be Y",U51="Y"),AND('AM19.Summary'!C$18="Must be N",U51="N"))</f>
        <v>1</v>
      </c>
    </row>
    <row r="52" spans="1:31" x14ac:dyDescent="0.2">
      <c r="A52" s="35">
        <f t="shared" si="7"/>
        <v>46</v>
      </c>
      <c r="B52" s="128" t="str">
        <f>IFERROR(VLOOKUP(C52,'AM19.Entity Input'!D:F,3,FALSE),"")</f>
        <v/>
      </c>
      <c r="C52" s="129"/>
      <c r="D52" s="77"/>
      <c r="E52" s="129"/>
      <c r="F52" s="130" t="str">
        <f>IFERROR(VLOOKUP(C52,'AM19.Entity Input'!D:L,4,FALSE),"")</f>
        <v/>
      </c>
      <c r="G52" s="283"/>
      <c r="H52" s="283"/>
      <c r="I52" s="172"/>
      <c r="J52" s="172"/>
      <c r="K52" s="77"/>
      <c r="L52" s="77"/>
      <c r="M52" s="129"/>
      <c r="N52" s="131">
        <f t="shared" si="2"/>
        <v>0</v>
      </c>
      <c r="O52" s="132">
        <f t="shared" si="4"/>
        <v>0</v>
      </c>
      <c r="Q52" s="266"/>
      <c r="R52" s="77"/>
      <c r="S52" s="77"/>
      <c r="T52" s="77"/>
      <c r="U52" s="77"/>
      <c r="V52" s="131" t="str">
        <f t="shared" si="5"/>
        <v>N/A</v>
      </c>
      <c r="W52" s="140" t="str">
        <f t="shared" si="3"/>
        <v>N/A</v>
      </c>
      <c r="Z52" s="171" t="b">
        <f t="shared" si="6"/>
        <v>1</v>
      </c>
      <c r="AA52" s="171" t="b">
        <f>OR('AM19.Summary'!C$14="",'AM19.Summary'!C$14="Can Be Either",AND('AM19.Summary'!C$14="Must Be Structural",Q52="Structural"),AND('AM19.Summary'!C$14="Must be Contractual",Q52="Contractual"))</f>
        <v>1</v>
      </c>
      <c r="AB52" s="171" t="b">
        <f>OR('AM19.Summary'!C$15="",'AM19.Summary'!C$15="Can Be Y or N",AND('AM19.Summary'!C$15="Must Be Y",R52="Y"),AND('AM19.Summary'!C$15="Must be N",R52="N"))</f>
        <v>1</v>
      </c>
      <c r="AC52" s="171" t="b">
        <f>OR('AM19.Summary'!C$16="",'AM19.Summary'!C$16="Can Be Y or N",AND('AM19.Summary'!C$16="Must Be Y",S52="Y"),AND('AM19.Summary'!C$16="Must be N",S52="N"))</f>
        <v>1</v>
      </c>
      <c r="AD52" s="171" t="b">
        <f>OR('AM19.Summary'!C$17="",'AM19.Summary'!C$17="Can Be Y or N",AND('AM19.Summary'!C$17="Must Be Y",T52="Y"),AND('AM19.Summary'!C$17="Must be N",T52="N"))</f>
        <v>1</v>
      </c>
      <c r="AE52" s="171" t="b">
        <f>OR('AM19.Summary'!C$18="",'AM19.Summary'!C$18="Can Be Y or N",AND('AM19.Summary'!C$18="Must Be Y",U52="Y"),AND('AM19.Summary'!C$18="Must be N",U52="N"))</f>
        <v>1</v>
      </c>
    </row>
    <row r="53" spans="1:31" x14ac:dyDescent="0.2">
      <c r="A53" s="35">
        <f t="shared" si="7"/>
        <v>47</v>
      </c>
      <c r="B53" s="128" t="str">
        <f>IFERROR(VLOOKUP(C53,'AM19.Entity Input'!D:F,3,FALSE),"")</f>
        <v/>
      </c>
      <c r="C53" s="129"/>
      <c r="D53" s="77"/>
      <c r="E53" s="129"/>
      <c r="F53" s="130" t="str">
        <f>IFERROR(VLOOKUP(C53,'AM19.Entity Input'!D:L,4,FALSE),"")</f>
        <v/>
      </c>
      <c r="G53" s="283"/>
      <c r="H53" s="283"/>
      <c r="I53" s="172"/>
      <c r="J53" s="172"/>
      <c r="K53" s="77"/>
      <c r="L53" s="77"/>
      <c r="M53" s="129"/>
      <c r="N53" s="131">
        <f t="shared" si="2"/>
        <v>0</v>
      </c>
      <c r="O53" s="132">
        <f t="shared" si="4"/>
        <v>0</v>
      </c>
      <c r="Q53" s="266"/>
      <c r="R53" s="77"/>
      <c r="S53" s="77"/>
      <c r="T53" s="77"/>
      <c r="U53" s="77"/>
      <c r="V53" s="131" t="str">
        <f t="shared" si="5"/>
        <v>N/A</v>
      </c>
      <c r="W53" s="140" t="str">
        <f t="shared" si="3"/>
        <v>N/A</v>
      </c>
      <c r="Z53" s="171" t="b">
        <f t="shared" si="6"/>
        <v>1</v>
      </c>
      <c r="AA53" s="171" t="b">
        <f>OR('AM19.Summary'!C$14="",'AM19.Summary'!C$14="Can Be Either",AND('AM19.Summary'!C$14="Must Be Structural",Q53="Structural"),AND('AM19.Summary'!C$14="Must be Contractual",Q53="Contractual"))</f>
        <v>1</v>
      </c>
      <c r="AB53" s="171" t="b">
        <f>OR('AM19.Summary'!C$15="",'AM19.Summary'!C$15="Can Be Y or N",AND('AM19.Summary'!C$15="Must Be Y",R53="Y"),AND('AM19.Summary'!C$15="Must be N",R53="N"))</f>
        <v>1</v>
      </c>
      <c r="AC53" s="171" t="b">
        <f>OR('AM19.Summary'!C$16="",'AM19.Summary'!C$16="Can Be Y or N",AND('AM19.Summary'!C$16="Must Be Y",S53="Y"),AND('AM19.Summary'!C$16="Must be N",S53="N"))</f>
        <v>1</v>
      </c>
      <c r="AD53" s="171" t="b">
        <f>OR('AM19.Summary'!C$17="",'AM19.Summary'!C$17="Can Be Y or N",AND('AM19.Summary'!C$17="Must Be Y",T53="Y"),AND('AM19.Summary'!C$17="Must be N",T53="N"))</f>
        <v>1</v>
      </c>
      <c r="AE53" s="171" t="b">
        <f>OR('AM19.Summary'!C$18="",'AM19.Summary'!C$18="Can Be Y or N",AND('AM19.Summary'!C$18="Must Be Y",U53="Y"),AND('AM19.Summary'!C$18="Must be N",U53="N"))</f>
        <v>1</v>
      </c>
    </row>
    <row r="54" spans="1:31" x14ac:dyDescent="0.2">
      <c r="A54" s="35">
        <f t="shared" si="7"/>
        <v>48</v>
      </c>
      <c r="B54" s="128" t="str">
        <f>IFERROR(VLOOKUP(C54,'AM19.Entity Input'!D:F,3,FALSE),"")</f>
        <v/>
      </c>
      <c r="C54" s="129"/>
      <c r="D54" s="77"/>
      <c r="E54" s="129"/>
      <c r="F54" s="130" t="str">
        <f>IFERROR(VLOOKUP(C54,'AM19.Entity Input'!D:L,4,FALSE),"")</f>
        <v/>
      </c>
      <c r="G54" s="283"/>
      <c r="H54" s="283"/>
      <c r="I54" s="172"/>
      <c r="J54" s="172"/>
      <c r="K54" s="77"/>
      <c r="L54" s="77"/>
      <c r="M54" s="129"/>
      <c r="N54" s="131">
        <f t="shared" si="2"/>
        <v>0</v>
      </c>
      <c r="O54" s="132">
        <f t="shared" si="4"/>
        <v>0</v>
      </c>
      <c r="Q54" s="266"/>
      <c r="R54" s="77"/>
      <c r="S54" s="77"/>
      <c r="T54" s="77"/>
      <c r="U54" s="77"/>
      <c r="V54" s="131" t="str">
        <f t="shared" si="5"/>
        <v>N/A</v>
      </c>
      <c r="W54" s="140" t="str">
        <f t="shared" si="3"/>
        <v>N/A</v>
      </c>
      <c r="Z54" s="171" t="b">
        <f t="shared" si="6"/>
        <v>1</v>
      </c>
      <c r="AA54" s="171" t="b">
        <f>OR('AM19.Summary'!C$14="",'AM19.Summary'!C$14="Can Be Either",AND('AM19.Summary'!C$14="Must Be Structural",Q54="Structural"),AND('AM19.Summary'!C$14="Must be Contractual",Q54="Contractual"))</f>
        <v>1</v>
      </c>
      <c r="AB54" s="171" t="b">
        <f>OR('AM19.Summary'!C$15="",'AM19.Summary'!C$15="Can Be Y or N",AND('AM19.Summary'!C$15="Must Be Y",R54="Y"),AND('AM19.Summary'!C$15="Must be N",R54="N"))</f>
        <v>1</v>
      </c>
      <c r="AC54" s="171" t="b">
        <f>OR('AM19.Summary'!C$16="",'AM19.Summary'!C$16="Can Be Y or N",AND('AM19.Summary'!C$16="Must Be Y",S54="Y"),AND('AM19.Summary'!C$16="Must be N",S54="N"))</f>
        <v>1</v>
      </c>
      <c r="AD54" s="171" t="b">
        <f>OR('AM19.Summary'!C$17="",'AM19.Summary'!C$17="Can Be Y or N",AND('AM19.Summary'!C$17="Must Be Y",T54="Y"),AND('AM19.Summary'!C$17="Must be N",T54="N"))</f>
        <v>1</v>
      </c>
      <c r="AE54" s="171" t="b">
        <f>OR('AM19.Summary'!C$18="",'AM19.Summary'!C$18="Can Be Y or N",AND('AM19.Summary'!C$18="Must Be Y",U54="Y"),AND('AM19.Summary'!C$18="Must be N",U54="N"))</f>
        <v>1</v>
      </c>
    </row>
    <row r="55" spans="1:31" x14ac:dyDescent="0.2">
      <c r="A55" s="35">
        <f t="shared" si="7"/>
        <v>49</v>
      </c>
      <c r="B55" s="128" t="str">
        <f>IFERROR(VLOOKUP(C55,'AM19.Entity Input'!D:F,3,FALSE),"")</f>
        <v/>
      </c>
      <c r="C55" s="129"/>
      <c r="D55" s="77"/>
      <c r="E55" s="129"/>
      <c r="F55" s="130" t="str">
        <f>IFERROR(VLOOKUP(C55,'AM19.Entity Input'!D:L,4,FALSE),"")</f>
        <v/>
      </c>
      <c r="G55" s="283"/>
      <c r="H55" s="283"/>
      <c r="I55" s="172"/>
      <c r="J55" s="172"/>
      <c r="K55" s="77"/>
      <c r="L55" s="77"/>
      <c r="M55" s="129"/>
      <c r="N55" s="131">
        <f t="shared" si="2"/>
        <v>0</v>
      </c>
      <c r="O55" s="132">
        <f t="shared" si="4"/>
        <v>0</v>
      </c>
      <c r="Q55" s="266"/>
      <c r="R55" s="77"/>
      <c r="S55" s="77"/>
      <c r="T55" s="77"/>
      <c r="U55" s="77"/>
      <c r="V55" s="131" t="str">
        <f t="shared" si="5"/>
        <v>N/A</v>
      </c>
      <c r="W55" s="140" t="str">
        <f t="shared" si="3"/>
        <v>N/A</v>
      </c>
      <c r="Z55" s="171" t="b">
        <f t="shared" si="6"/>
        <v>1</v>
      </c>
      <c r="AA55" s="171" t="b">
        <f>OR('AM19.Summary'!C$14="",'AM19.Summary'!C$14="Can Be Either",AND('AM19.Summary'!C$14="Must Be Structural",Q55="Structural"),AND('AM19.Summary'!C$14="Must be Contractual",Q55="Contractual"))</f>
        <v>1</v>
      </c>
      <c r="AB55" s="171" t="b">
        <f>OR('AM19.Summary'!C$15="",'AM19.Summary'!C$15="Can Be Y or N",AND('AM19.Summary'!C$15="Must Be Y",R55="Y"),AND('AM19.Summary'!C$15="Must be N",R55="N"))</f>
        <v>1</v>
      </c>
      <c r="AC55" s="171" t="b">
        <f>OR('AM19.Summary'!C$16="",'AM19.Summary'!C$16="Can Be Y or N",AND('AM19.Summary'!C$16="Must Be Y",S55="Y"),AND('AM19.Summary'!C$16="Must be N",S55="N"))</f>
        <v>1</v>
      </c>
      <c r="AD55" s="171" t="b">
        <f>OR('AM19.Summary'!C$17="",'AM19.Summary'!C$17="Can Be Y or N",AND('AM19.Summary'!C$17="Must Be Y",T55="Y"),AND('AM19.Summary'!C$17="Must be N",T55="N"))</f>
        <v>1</v>
      </c>
      <c r="AE55" s="171" t="b">
        <f>OR('AM19.Summary'!C$18="",'AM19.Summary'!C$18="Can Be Y or N",AND('AM19.Summary'!C$18="Must Be Y",U55="Y"),AND('AM19.Summary'!C$18="Must be N",U55="N"))</f>
        <v>1</v>
      </c>
    </row>
    <row r="56" spans="1:31" x14ac:dyDescent="0.2">
      <c r="A56" s="35">
        <f t="shared" si="7"/>
        <v>50</v>
      </c>
      <c r="B56" s="128" t="str">
        <f>IFERROR(VLOOKUP(C56,'AM19.Entity Input'!D:F,3,FALSE),"")</f>
        <v/>
      </c>
      <c r="C56" s="129"/>
      <c r="D56" s="77"/>
      <c r="E56" s="129"/>
      <c r="F56" s="130" t="str">
        <f>IFERROR(VLOOKUP(C56,'AM19.Entity Input'!D:L,4,FALSE),"")</f>
        <v/>
      </c>
      <c r="G56" s="283"/>
      <c r="H56" s="283"/>
      <c r="I56" s="172"/>
      <c r="J56" s="172"/>
      <c r="K56" s="77"/>
      <c r="L56" s="77"/>
      <c r="M56" s="129"/>
      <c r="N56" s="131">
        <f t="shared" si="2"/>
        <v>0</v>
      </c>
      <c r="O56" s="132">
        <f t="shared" si="4"/>
        <v>0</v>
      </c>
      <c r="Q56" s="266"/>
      <c r="R56" s="77"/>
      <c r="S56" s="77"/>
      <c r="T56" s="77"/>
      <c r="U56" s="77"/>
      <c r="V56" s="131" t="str">
        <f t="shared" si="5"/>
        <v>N/A</v>
      </c>
      <c r="W56" s="140" t="str">
        <f t="shared" si="3"/>
        <v>N/A</v>
      </c>
      <c r="Z56" s="171" t="b">
        <f t="shared" si="6"/>
        <v>1</v>
      </c>
      <c r="AA56" s="171" t="b">
        <f>OR('AM19.Summary'!C$14="",'AM19.Summary'!C$14="Can Be Either",AND('AM19.Summary'!C$14="Must Be Structural",Q56="Structural"),AND('AM19.Summary'!C$14="Must be Contractual",Q56="Contractual"))</f>
        <v>1</v>
      </c>
      <c r="AB56" s="171" t="b">
        <f>OR('AM19.Summary'!C$15="",'AM19.Summary'!C$15="Can Be Y or N",AND('AM19.Summary'!C$15="Must Be Y",R56="Y"),AND('AM19.Summary'!C$15="Must be N",R56="N"))</f>
        <v>1</v>
      </c>
      <c r="AC56" s="171" t="b">
        <f>OR('AM19.Summary'!C$16="",'AM19.Summary'!C$16="Can Be Y or N",AND('AM19.Summary'!C$16="Must Be Y",S56="Y"),AND('AM19.Summary'!C$16="Must be N",S56="N"))</f>
        <v>1</v>
      </c>
      <c r="AD56" s="171" t="b">
        <f>OR('AM19.Summary'!C$17="",'AM19.Summary'!C$17="Can Be Y or N",AND('AM19.Summary'!C$17="Must Be Y",T56="Y"),AND('AM19.Summary'!C$17="Must be N",T56="N"))</f>
        <v>1</v>
      </c>
      <c r="AE56" s="171" t="b">
        <f>OR('AM19.Summary'!C$18="",'AM19.Summary'!C$18="Can Be Y or N",AND('AM19.Summary'!C$18="Must Be Y",U56="Y"),AND('AM19.Summary'!C$18="Must be N",U56="N"))</f>
        <v>1</v>
      </c>
    </row>
    <row r="57" spans="1:31" x14ac:dyDescent="0.2">
      <c r="A57" s="35">
        <f t="shared" si="7"/>
        <v>51</v>
      </c>
      <c r="B57" s="128" t="str">
        <f>IFERROR(VLOOKUP(C57,'AM19.Entity Input'!D:F,3,FALSE),"")</f>
        <v/>
      </c>
      <c r="C57" s="129"/>
      <c r="D57" s="77"/>
      <c r="E57" s="129"/>
      <c r="F57" s="130" t="str">
        <f>IFERROR(VLOOKUP(C57,'AM19.Entity Input'!D:L,4,FALSE),"")</f>
        <v/>
      </c>
      <c r="G57" s="283"/>
      <c r="H57" s="283"/>
      <c r="I57" s="172"/>
      <c r="J57" s="172"/>
      <c r="K57" s="77"/>
      <c r="L57" s="77"/>
      <c r="M57" s="129"/>
      <c r="N57" s="131">
        <f t="shared" si="2"/>
        <v>0</v>
      </c>
      <c r="O57" s="132">
        <f t="shared" si="4"/>
        <v>0</v>
      </c>
      <c r="Q57" s="266"/>
      <c r="R57" s="77"/>
      <c r="S57" s="77"/>
      <c r="T57" s="77"/>
      <c r="U57" s="77"/>
      <c r="V57" s="131" t="str">
        <f t="shared" si="5"/>
        <v>N/A</v>
      </c>
      <c r="W57" s="140" t="str">
        <f t="shared" si="3"/>
        <v>N/A</v>
      </c>
      <c r="Z57" s="171" t="b">
        <f t="shared" si="6"/>
        <v>1</v>
      </c>
      <c r="AA57" s="171" t="b">
        <f>OR('AM19.Summary'!C$14="",'AM19.Summary'!C$14="Can Be Either",AND('AM19.Summary'!C$14="Must Be Structural",Q57="Structural"),AND('AM19.Summary'!C$14="Must be Contractual",Q57="Contractual"))</f>
        <v>1</v>
      </c>
      <c r="AB57" s="171" t="b">
        <f>OR('AM19.Summary'!C$15="",'AM19.Summary'!C$15="Can Be Y or N",AND('AM19.Summary'!C$15="Must Be Y",R57="Y"),AND('AM19.Summary'!C$15="Must be N",R57="N"))</f>
        <v>1</v>
      </c>
      <c r="AC57" s="171" t="b">
        <f>OR('AM19.Summary'!C$16="",'AM19.Summary'!C$16="Can Be Y or N",AND('AM19.Summary'!C$16="Must Be Y",S57="Y"),AND('AM19.Summary'!C$16="Must be N",S57="N"))</f>
        <v>1</v>
      </c>
      <c r="AD57" s="171" t="b">
        <f>OR('AM19.Summary'!C$17="",'AM19.Summary'!C$17="Can Be Y or N",AND('AM19.Summary'!C$17="Must Be Y",T57="Y"),AND('AM19.Summary'!C$17="Must be N",T57="N"))</f>
        <v>1</v>
      </c>
      <c r="AE57" s="171" t="b">
        <f>OR('AM19.Summary'!C$18="",'AM19.Summary'!C$18="Can Be Y or N",AND('AM19.Summary'!C$18="Must Be Y",U57="Y"),AND('AM19.Summary'!C$18="Must be N",U57="N"))</f>
        <v>1</v>
      </c>
    </row>
    <row r="58" spans="1:31" x14ac:dyDescent="0.2">
      <c r="A58" s="35">
        <f t="shared" si="7"/>
        <v>52</v>
      </c>
      <c r="B58" s="128" t="str">
        <f>IFERROR(VLOOKUP(C58,'AM19.Entity Input'!D:F,3,FALSE),"")</f>
        <v/>
      </c>
      <c r="C58" s="129"/>
      <c r="D58" s="77"/>
      <c r="E58" s="129"/>
      <c r="F58" s="130" t="str">
        <f>IFERROR(VLOOKUP(C58,'AM19.Entity Input'!D:L,4,FALSE),"")</f>
        <v/>
      </c>
      <c r="G58" s="283"/>
      <c r="H58" s="283"/>
      <c r="I58" s="172"/>
      <c r="J58" s="172"/>
      <c r="K58" s="77"/>
      <c r="L58" s="77"/>
      <c r="M58" s="129"/>
      <c r="N58" s="131">
        <f t="shared" si="2"/>
        <v>0</v>
      </c>
      <c r="O58" s="132">
        <f t="shared" si="4"/>
        <v>0</v>
      </c>
      <c r="Q58" s="266"/>
      <c r="R58" s="77"/>
      <c r="S58" s="77"/>
      <c r="T58" s="77"/>
      <c r="U58" s="77"/>
      <c r="V58" s="131" t="str">
        <f t="shared" si="5"/>
        <v>N/A</v>
      </c>
      <c r="W58" s="140" t="str">
        <f t="shared" si="3"/>
        <v>N/A</v>
      </c>
      <c r="Z58" s="171" t="b">
        <f t="shared" si="6"/>
        <v>1</v>
      </c>
      <c r="AA58" s="171" t="b">
        <f>OR('AM19.Summary'!C$14="",'AM19.Summary'!C$14="Can Be Either",AND('AM19.Summary'!C$14="Must Be Structural",Q58="Structural"),AND('AM19.Summary'!C$14="Must be Contractual",Q58="Contractual"))</f>
        <v>1</v>
      </c>
      <c r="AB58" s="171" t="b">
        <f>OR('AM19.Summary'!C$15="",'AM19.Summary'!C$15="Can Be Y or N",AND('AM19.Summary'!C$15="Must Be Y",R58="Y"),AND('AM19.Summary'!C$15="Must be N",R58="N"))</f>
        <v>1</v>
      </c>
      <c r="AC58" s="171" t="b">
        <f>OR('AM19.Summary'!C$16="",'AM19.Summary'!C$16="Can Be Y or N",AND('AM19.Summary'!C$16="Must Be Y",S58="Y"),AND('AM19.Summary'!C$16="Must be N",S58="N"))</f>
        <v>1</v>
      </c>
      <c r="AD58" s="171" t="b">
        <f>OR('AM19.Summary'!C$17="",'AM19.Summary'!C$17="Can Be Y or N",AND('AM19.Summary'!C$17="Must Be Y",T58="Y"),AND('AM19.Summary'!C$17="Must be N",T58="N"))</f>
        <v>1</v>
      </c>
      <c r="AE58" s="171" t="b">
        <f>OR('AM19.Summary'!C$18="",'AM19.Summary'!C$18="Can Be Y or N",AND('AM19.Summary'!C$18="Must Be Y",U58="Y"),AND('AM19.Summary'!C$18="Must be N",U58="N"))</f>
        <v>1</v>
      </c>
    </row>
    <row r="59" spans="1:31" x14ac:dyDescent="0.2">
      <c r="A59" s="35">
        <f t="shared" si="7"/>
        <v>53</v>
      </c>
      <c r="B59" s="128" t="str">
        <f>IFERROR(VLOOKUP(C59,'AM19.Entity Input'!D:F,3,FALSE),"")</f>
        <v/>
      </c>
      <c r="C59" s="129"/>
      <c r="D59" s="77"/>
      <c r="E59" s="129"/>
      <c r="F59" s="130" t="str">
        <f>IFERROR(VLOOKUP(C59,'AM19.Entity Input'!D:L,4,FALSE),"")</f>
        <v/>
      </c>
      <c r="G59" s="283"/>
      <c r="H59" s="283"/>
      <c r="I59" s="172"/>
      <c r="J59" s="172"/>
      <c r="K59" s="77"/>
      <c r="L59" s="77"/>
      <c r="M59" s="129"/>
      <c r="N59" s="131">
        <f t="shared" si="2"/>
        <v>0</v>
      </c>
      <c r="O59" s="132">
        <f t="shared" si="4"/>
        <v>0</v>
      </c>
      <c r="Q59" s="266"/>
      <c r="R59" s="77"/>
      <c r="S59" s="77"/>
      <c r="T59" s="77"/>
      <c r="U59" s="77"/>
      <c r="V59" s="131" t="str">
        <f t="shared" si="5"/>
        <v>N/A</v>
      </c>
      <c r="W59" s="140" t="str">
        <f t="shared" si="3"/>
        <v>N/A</v>
      </c>
      <c r="Z59" s="171" t="b">
        <f t="shared" si="6"/>
        <v>1</v>
      </c>
      <c r="AA59" s="171" t="b">
        <f>OR('AM19.Summary'!C$14="",'AM19.Summary'!C$14="Can Be Either",AND('AM19.Summary'!C$14="Must Be Structural",Q59="Structural"),AND('AM19.Summary'!C$14="Must be Contractual",Q59="Contractual"))</f>
        <v>1</v>
      </c>
      <c r="AB59" s="171" t="b">
        <f>OR('AM19.Summary'!C$15="",'AM19.Summary'!C$15="Can Be Y or N",AND('AM19.Summary'!C$15="Must Be Y",R59="Y"),AND('AM19.Summary'!C$15="Must be N",R59="N"))</f>
        <v>1</v>
      </c>
      <c r="AC59" s="171" t="b">
        <f>OR('AM19.Summary'!C$16="",'AM19.Summary'!C$16="Can Be Y or N",AND('AM19.Summary'!C$16="Must Be Y",S59="Y"),AND('AM19.Summary'!C$16="Must be N",S59="N"))</f>
        <v>1</v>
      </c>
      <c r="AD59" s="171" t="b">
        <f>OR('AM19.Summary'!C$17="",'AM19.Summary'!C$17="Can Be Y or N",AND('AM19.Summary'!C$17="Must Be Y",T59="Y"),AND('AM19.Summary'!C$17="Must be N",T59="N"))</f>
        <v>1</v>
      </c>
      <c r="AE59" s="171" t="b">
        <f>OR('AM19.Summary'!C$18="",'AM19.Summary'!C$18="Can Be Y or N",AND('AM19.Summary'!C$18="Must Be Y",U59="Y"),AND('AM19.Summary'!C$18="Must be N",U59="N"))</f>
        <v>1</v>
      </c>
    </row>
    <row r="60" spans="1:31" x14ac:dyDescent="0.2">
      <c r="A60" s="35">
        <f t="shared" si="7"/>
        <v>54</v>
      </c>
      <c r="B60" s="128" t="str">
        <f>IFERROR(VLOOKUP(C60,'AM19.Entity Input'!D:F,3,FALSE),"")</f>
        <v/>
      </c>
      <c r="C60" s="129"/>
      <c r="D60" s="77"/>
      <c r="E60" s="129"/>
      <c r="F60" s="130" t="str">
        <f>IFERROR(VLOOKUP(C60,'AM19.Entity Input'!D:L,4,FALSE),"")</f>
        <v/>
      </c>
      <c r="G60" s="283"/>
      <c r="H60" s="283"/>
      <c r="I60" s="172"/>
      <c r="J60" s="172"/>
      <c r="K60" s="77"/>
      <c r="L60" s="77"/>
      <c r="M60" s="129"/>
      <c r="N60" s="131">
        <f t="shared" si="2"/>
        <v>0</v>
      </c>
      <c r="O60" s="132">
        <f t="shared" si="4"/>
        <v>0</v>
      </c>
      <c r="Q60" s="266"/>
      <c r="R60" s="77"/>
      <c r="S60" s="77"/>
      <c r="T60" s="77"/>
      <c r="U60" s="77"/>
      <c r="V60" s="131" t="str">
        <f t="shared" si="5"/>
        <v>N/A</v>
      </c>
      <c r="W60" s="140" t="str">
        <f t="shared" si="3"/>
        <v>N/A</v>
      </c>
      <c r="Z60" s="171" t="b">
        <f t="shared" si="6"/>
        <v>1</v>
      </c>
      <c r="AA60" s="171" t="b">
        <f>OR('AM19.Summary'!C$14="",'AM19.Summary'!C$14="Can Be Either",AND('AM19.Summary'!C$14="Must Be Structural",Q60="Structural"),AND('AM19.Summary'!C$14="Must be Contractual",Q60="Contractual"))</f>
        <v>1</v>
      </c>
      <c r="AB60" s="171" t="b">
        <f>OR('AM19.Summary'!C$15="",'AM19.Summary'!C$15="Can Be Y or N",AND('AM19.Summary'!C$15="Must Be Y",R60="Y"),AND('AM19.Summary'!C$15="Must be N",R60="N"))</f>
        <v>1</v>
      </c>
      <c r="AC60" s="171" t="b">
        <f>OR('AM19.Summary'!C$16="",'AM19.Summary'!C$16="Can Be Y or N",AND('AM19.Summary'!C$16="Must Be Y",S60="Y"),AND('AM19.Summary'!C$16="Must be N",S60="N"))</f>
        <v>1</v>
      </c>
      <c r="AD60" s="171" t="b">
        <f>OR('AM19.Summary'!C$17="",'AM19.Summary'!C$17="Can Be Y or N",AND('AM19.Summary'!C$17="Must Be Y",T60="Y"),AND('AM19.Summary'!C$17="Must be N",T60="N"))</f>
        <v>1</v>
      </c>
      <c r="AE60" s="171" t="b">
        <f>OR('AM19.Summary'!C$18="",'AM19.Summary'!C$18="Can Be Y or N",AND('AM19.Summary'!C$18="Must Be Y",U60="Y"),AND('AM19.Summary'!C$18="Must be N",U60="N"))</f>
        <v>1</v>
      </c>
    </row>
    <row r="61" spans="1:31" x14ac:dyDescent="0.2">
      <c r="A61" s="35">
        <f t="shared" si="7"/>
        <v>55</v>
      </c>
      <c r="B61" s="128" t="str">
        <f>IFERROR(VLOOKUP(C61,'AM19.Entity Input'!D:F,3,FALSE),"")</f>
        <v/>
      </c>
      <c r="C61" s="129"/>
      <c r="D61" s="77"/>
      <c r="E61" s="129"/>
      <c r="F61" s="130" t="str">
        <f>IFERROR(VLOOKUP(C61,'AM19.Entity Input'!D:L,4,FALSE),"")</f>
        <v/>
      </c>
      <c r="G61" s="283"/>
      <c r="H61" s="283"/>
      <c r="I61" s="172"/>
      <c r="J61" s="172"/>
      <c r="K61" s="77"/>
      <c r="L61" s="77"/>
      <c r="M61" s="129"/>
      <c r="N61" s="131">
        <f t="shared" si="2"/>
        <v>0</v>
      </c>
      <c r="O61" s="132">
        <f t="shared" si="4"/>
        <v>0</v>
      </c>
      <c r="Q61" s="266"/>
      <c r="R61" s="77"/>
      <c r="S61" s="77"/>
      <c r="T61" s="77"/>
      <c r="U61" s="77"/>
      <c r="V61" s="131" t="str">
        <f t="shared" si="5"/>
        <v>N/A</v>
      </c>
      <c r="W61" s="140" t="str">
        <f t="shared" si="3"/>
        <v>N/A</v>
      </c>
      <c r="Z61" s="171" t="b">
        <f t="shared" si="6"/>
        <v>1</v>
      </c>
      <c r="AA61" s="171" t="b">
        <f>OR('AM19.Summary'!C$14="",'AM19.Summary'!C$14="Can Be Either",AND('AM19.Summary'!C$14="Must Be Structural",Q61="Structural"),AND('AM19.Summary'!C$14="Must be Contractual",Q61="Contractual"))</f>
        <v>1</v>
      </c>
      <c r="AB61" s="171" t="b">
        <f>OR('AM19.Summary'!C$15="",'AM19.Summary'!C$15="Can Be Y or N",AND('AM19.Summary'!C$15="Must Be Y",R61="Y"),AND('AM19.Summary'!C$15="Must be N",R61="N"))</f>
        <v>1</v>
      </c>
      <c r="AC61" s="171" t="b">
        <f>OR('AM19.Summary'!C$16="",'AM19.Summary'!C$16="Can Be Y or N",AND('AM19.Summary'!C$16="Must Be Y",S61="Y"),AND('AM19.Summary'!C$16="Must be N",S61="N"))</f>
        <v>1</v>
      </c>
      <c r="AD61" s="171" t="b">
        <f>OR('AM19.Summary'!C$17="",'AM19.Summary'!C$17="Can Be Y or N",AND('AM19.Summary'!C$17="Must Be Y",T61="Y"),AND('AM19.Summary'!C$17="Must be N",T61="N"))</f>
        <v>1</v>
      </c>
      <c r="AE61" s="171" t="b">
        <f>OR('AM19.Summary'!C$18="",'AM19.Summary'!C$18="Can Be Y or N",AND('AM19.Summary'!C$18="Must Be Y",U61="Y"),AND('AM19.Summary'!C$18="Must be N",U61="N"))</f>
        <v>1</v>
      </c>
    </row>
    <row r="62" spans="1:31" x14ac:dyDescent="0.2">
      <c r="A62" s="35">
        <f t="shared" si="7"/>
        <v>56</v>
      </c>
      <c r="B62" s="128" t="str">
        <f>IFERROR(VLOOKUP(C62,'AM19.Entity Input'!D:F,3,FALSE),"")</f>
        <v/>
      </c>
      <c r="C62" s="129"/>
      <c r="D62" s="77"/>
      <c r="E62" s="129"/>
      <c r="F62" s="130" t="str">
        <f>IFERROR(VLOOKUP(C62,'AM19.Entity Input'!D:L,4,FALSE),"")</f>
        <v/>
      </c>
      <c r="G62" s="283"/>
      <c r="H62" s="283"/>
      <c r="I62" s="172"/>
      <c r="J62" s="172"/>
      <c r="K62" s="77"/>
      <c r="L62" s="77"/>
      <c r="M62" s="129"/>
      <c r="N62" s="131">
        <f t="shared" si="2"/>
        <v>0</v>
      </c>
      <c r="O62" s="132">
        <f t="shared" si="4"/>
        <v>0</v>
      </c>
      <c r="Q62" s="266"/>
      <c r="R62" s="77"/>
      <c r="S62" s="77"/>
      <c r="T62" s="77"/>
      <c r="U62" s="77"/>
      <c r="V62" s="131" t="str">
        <f t="shared" si="5"/>
        <v>N/A</v>
      </c>
      <c r="W62" s="140" t="str">
        <f t="shared" si="3"/>
        <v>N/A</v>
      </c>
      <c r="Z62" s="171" t="b">
        <f t="shared" si="6"/>
        <v>1</v>
      </c>
      <c r="AA62" s="171" t="b">
        <f>OR('AM19.Summary'!C$14="",'AM19.Summary'!C$14="Can Be Either",AND('AM19.Summary'!C$14="Must Be Structural",Q62="Structural"),AND('AM19.Summary'!C$14="Must be Contractual",Q62="Contractual"))</f>
        <v>1</v>
      </c>
      <c r="AB62" s="171" t="b">
        <f>OR('AM19.Summary'!C$15="",'AM19.Summary'!C$15="Can Be Y or N",AND('AM19.Summary'!C$15="Must Be Y",R62="Y"),AND('AM19.Summary'!C$15="Must be N",R62="N"))</f>
        <v>1</v>
      </c>
      <c r="AC62" s="171" t="b">
        <f>OR('AM19.Summary'!C$16="",'AM19.Summary'!C$16="Can Be Y or N",AND('AM19.Summary'!C$16="Must Be Y",S62="Y"),AND('AM19.Summary'!C$16="Must be N",S62="N"))</f>
        <v>1</v>
      </c>
      <c r="AD62" s="171" t="b">
        <f>OR('AM19.Summary'!C$17="",'AM19.Summary'!C$17="Can Be Y or N",AND('AM19.Summary'!C$17="Must Be Y",T62="Y"),AND('AM19.Summary'!C$17="Must be N",T62="N"))</f>
        <v>1</v>
      </c>
      <c r="AE62" s="171" t="b">
        <f>OR('AM19.Summary'!C$18="",'AM19.Summary'!C$18="Can Be Y or N",AND('AM19.Summary'!C$18="Must Be Y",U62="Y"),AND('AM19.Summary'!C$18="Must be N",U62="N"))</f>
        <v>1</v>
      </c>
    </row>
    <row r="63" spans="1:31" x14ac:dyDescent="0.2">
      <c r="A63" s="35">
        <f t="shared" si="7"/>
        <v>57</v>
      </c>
      <c r="B63" s="128" t="str">
        <f>IFERROR(VLOOKUP(C63,'AM19.Entity Input'!D:F,3,FALSE),"")</f>
        <v/>
      </c>
      <c r="C63" s="129"/>
      <c r="D63" s="77"/>
      <c r="E63" s="129"/>
      <c r="F63" s="130" t="str">
        <f>IFERROR(VLOOKUP(C63,'AM19.Entity Input'!D:L,4,FALSE),"")</f>
        <v/>
      </c>
      <c r="G63" s="283"/>
      <c r="H63" s="283"/>
      <c r="I63" s="172"/>
      <c r="J63" s="172"/>
      <c r="K63" s="77"/>
      <c r="L63" s="77"/>
      <c r="M63" s="129"/>
      <c r="N63" s="131">
        <f t="shared" si="2"/>
        <v>0</v>
      </c>
      <c r="O63" s="132">
        <f t="shared" si="4"/>
        <v>0</v>
      </c>
      <c r="Q63" s="266"/>
      <c r="R63" s="77"/>
      <c r="S63" s="77"/>
      <c r="T63" s="77"/>
      <c r="U63" s="77"/>
      <c r="V63" s="131" t="str">
        <f t="shared" si="5"/>
        <v>N/A</v>
      </c>
      <c r="W63" s="140" t="str">
        <f t="shared" si="3"/>
        <v>N/A</v>
      </c>
      <c r="Z63" s="171" t="b">
        <f t="shared" si="6"/>
        <v>1</v>
      </c>
      <c r="AA63" s="171" t="b">
        <f>OR('AM19.Summary'!C$14="",'AM19.Summary'!C$14="Can Be Either",AND('AM19.Summary'!C$14="Must Be Structural",Q63="Structural"),AND('AM19.Summary'!C$14="Must be Contractual",Q63="Contractual"))</f>
        <v>1</v>
      </c>
      <c r="AB63" s="171" t="b">
        <f>OR('AM19.Summary'!C$15="",'AM19.Summary'!C$15="Can Be Y or N",AND('AM19.Summary'!C$15="Must Be Y",R63="Y"),AND('AM19.Summary'!C$15="Must be N",R63="N"))</f>
        <v>1</v>
      </c>
      <c r="AC63" s="171" t="b">
        <f>OR('AM19.Summary'!C$16="",'AM19.Summary'!C$16="Can Be Y or N",AND('AM19.Summary'!C$16="Must Be Y",S63="Y"),AND('AM19.Summary'!C$16="Must be N",S63="N"))</f>
        <v>1</v>
      </c>
      <c r="AD63" s="171" t="b">
        <f>OR('AM19.Summary'!C$17="",'AM19.Summary'!C$17="Can Be Y or N",AND('AM19.Summary'!C$17="Must Be Y",T63="Y"),AND('AM19.Summary'!C$17="Must be N",T63="N"))</f>
        <v>1</v>
      </c>
      <c r="AE63" s="171" t="b">
        <f>OR('AM19.Summary'!C$18="",'AM19.Summary'!C$18="Can Be Y or N",AND('AM19.Summary'!C$18="Must Be Y",U63="Y"),AND('AM19.Summary'!C$18="Must be N",U63="N"))</f>
        <v>1</v>
      </c>
    </row>
    <row r="64" spans="1:31" x14ac:dyDescent="0.2">
      <c r="A64" s="35">
        <f t="shared" si="7"/>
        <v>58</v>
      </c>
      <c r="B64" s="128" t="str">
        <f>IFERROR(VLOOKUP(C64,'AM19.Entity Input'!D:F,3,FALSE),"")</f>
        <v/>
      </c>
      <c r="C64" s="129"/>
      <c r="D64" s="77"/>
      <c r="E64" s="129"/>
      <c r="F64" s="130" t="str">
        <f>IFERROR(VLOOKUP(C64,'AM19.Entity Input'!D:L,4,FALSE),"")</f>
        <v/>
      </c>
      <c r="G64" s="283"/>
      <c r="H64" s="283"/>
      <c r="I64" s="172"/>
      <c r="J64" s="172"/>
      <c r="K64" s="77"/>
      <c r="L64" s="77"/>
      <c r="M64" s="129"/>
      <c r="N64" s="131">
        <f t="shared" si="2"/>
        <v>0</v>
      </c>
      <c r="O64" s="132">
        <f t="shared" si="4"/>
        <v>0</v>
      </c>
      <c r="Q64" s="266"/>
      <c r="R64" s="77"/>
      <c r="S64" s="77"/>
      <c r="T64" s="77"/>
      <c r="U64" s="77"/>
      <c r="V64" s="131" t="str">
        <f t="shared" si="5"/>
        <v>N/A</v>
      </c>
      <c r="W64" s="140" t="str">
        <f t="shared" si="3"/>
        <v>N/A</v>
      </c>
      <c r="Z64" s="171" t="b">
        <f t="shared" si="6"/>
        <v>1</v>
      </c>
      <c r="AA64" s="171" t="b">
        <f>OR('AM19.Summary'!C$14="",'AM19.Summary'!C$14="Can Be Either",AND('AM19.Summary'!C$14="Must Be Structural",Q64="Structural"),AND('AM19.Summary'!C$14="Must be Contractual",Q64="Contractual"))</f>
        <v>1</v>
      </c>
      <c r="AB64" s="171" t="b">
        <f>OR('AM19.Summary'!C$15="",'AM19.Summary'!C$15="Can Be Y or N",AND('AM19.Summary'!C$15="Must Be Y",R64="Y"),AND('AM19.Summary'!C$15="Must be N",R64="N"))</f>
        <v>1</v>
      </c>
      <c r="AC64" s="171" t="b">
        <f>OR('AM19.Summary'!C$16="",'AM19.Summary'!C$16="Can Be Y or N",AND('AM19.Summary'!C$16="Must Be Y",S64="Y"),AND('AM19.Summary'!C$16="Must be N",S64="N"))</f>
        <v>1</v>
      </c>
      <c r="AD64" s="171" t="b">
        <f>OR('AM19.Summary'!C$17="",'AM19.Summary'!C$17="Can Be Y or N",AND('AM19.Summary'!C$17="Must Be Y",T64="Y"),AND('AM19.Summary'!C$17="Must be N",T64="N"))</f>
        <v>1</v>
      </c>
      <c r="AE64" s="171" t="b">
        <f>OR('AM19.Summary'!C$18="",'AM19.Summary'!C$18="Can Be Y or N",AND('AM19.Summary'!C$18="Must Be Y",U64="Y"),AND('AM19.Summary'!C$18="Must be N",U64="N"))</f>
        <v>1</v>
      </c>
    </row>
    <row r="65" spans="1:31" x14ac:dyDescent="0.2">
      <c r="A65" s="35">
        <f t="shared" si="7"/>
        <v>59</v>
      </c>
      <c r="B65" s="128" t="str">
        <f>IFERROR(VLOOKUP(C65,'AM19.Entity Input'!D:F,3,FALSE),"")</f>
        <v/>
      </c>
      <c r="C65" s="129"/>
      <c r="D65" s="77"/>
      <c r="E65" s="129"/>
      <c r="F65" s="130" t="str">
        <f>IFERROR(VLOOKUP(C65,'AM19.Entity Input'!D:L,4,FALSE),"")</f>
        <v/>
      </c>
      <c r="G65" s="283"/>
      <c r="H65" s="283"/>
      <c r="I65" s="172"/>
      <c r="J65" s="172"/>
      <c r="K65" s="77"/>
      <c r="L65" s="77"/>
      <c r="M65" s="129"/>
      <c r="N65" s="131">
        <f t="shared" si="2"/>
        <v>0</v>
      </c>
      <c r="O65" s="132">
        <f t="shared" si="4"/>
        <v>0</v>
      </c>
      <c r="Q65" s="266"/>
      <c r="R65" s="77"/>
      <c r="S65" s="77"/>
      <c r="T65" s="77"/>
      <c r="U65" s="77"/>
      <c r="V65" s="131" t="str">
        <f t="shared" si="5"/>
        <v>N/A</v>
      </c>
      <c r="W65" s="140" t="str">
        <f t="shared" si="3"/>
        <v>N/A</v>
      </c>
      <c r="Z65" s="171" t="b">
        <f t="shared" si="6"/>
        <v>1</v>
      </c>
      <c r="AA65" s="171" t="b">
        <f>OR('AM19.Summary'!C$14="",'AM19.Summary'!C$14="Can Be Either",AND('AM19.Summary'!C$14="Must Be Structural",Q65="Structural"),AND('AM19.Summary'!C$14="Must be Contractual",Q65="Contractual"))</f>
        <v>1</v>
      </c>
      <c r="AB65" s="171" t="b">
        <f>OR('AM19.Summary'!C$15="",'AM19.Summary'!C$15="Can Be Y or N",AND('AM19.Summary'!C$15="Must Be Y",R65="Y"),AND('AM19.Summary'!C$15="Must be N",R65="N"))</f>
        <v>1</v>
      </c>
      <c r="AC65" s="171" t="b">
        <f>OR('AM19.Summary'!C$16="",'AM19.Summary'!C$16="Can Be Y or N",AND('AM19.Summary'!C$16="Must Be Y",S65="Y"),AND('AM19.Summary'!C$16="Must be N",S65="N"))</f>
        <v>1</v>
      </c>
      <c r="AD65" s="171" t="b">
        <f>OR('AM19.Summary'!C$17="",'AM19.Summary'!C$17="Can Be Y or N",AND('AM19.Summary'!C$17="Must Be Y",T65="Y"),AND('AM19.Summary'!C$17="Must be N",T65="N"))</f>
        <v>1</v>
      </c>
      <c r="AE65" s="171" t="b">
        <f>OR('AM19.Summary'!C$18="",'AM19.Summary'!C$18="Can Be Y or N",AND('AM19.Summary'!C$18="Must Be Y",U65="Y"),AND('AM19.Summary'!C$18="Must be N",U65="N"))</f>
        <v>1</v>
      </c>
    </row>
    <row r="66" spans="1:31" x14ac:dyDescent="0.2">
      <c r="A66" s="35">
        <f t="shared" si="7"/>
        <v>60</v>
      </c>
      <c r="B66" s="128" t="str">
        <f>IFERROR(VLOOKUP(C66,'AM19.Entity Input'!D:F,3,FALSE),"")</f>
        <v/>
      </c>
      <c r="C66" s="129"/>
      <c r="D66" s="77"/>
      <c r="E66" s="129"/>
      <c r="F66" s="130" t="str">
        <f>IFERROR(VLOOKUP(C66,'AM19.Entity Input'!D:L,4,FALSE),"")</f>
        <v/>
      </c>
      <c r="G66" s="283"/>
      <c r="H66" s="283"/>
      <c r="I66" s="172"/>
      <c r="J66" s="172"/>
      <c r="K66" s="77"/>
      <c r="L66" s="77"/>
      <c r="M66" s="129"/>
      <c r="N66" s="131">
        <f t="shared" si="2"/>
        <v>0</v>
      </c>
      <c r="O66" s="132">
        <f t="shared" si="4"/>
        <v>0</v>
      </c>
      <c r="Q66" s="266"/>
      <c r="R66" s="77"/>
      <c r="S66" s="77"/>
      <c r="T66" s="77"/>
      <c r="U66" s="77"/>
      <c r="V66" s="131" t="str">
        <f t="shared" si="5"/>
        <v>N/A</v>
      </c>
      <c r="W66" s="140" t="str">
        <f t="shared" si="3"/>
        <v>N/A</v>
      </c>
      <c r="Z66" s="171" t="b">
        <f t="shared" si="6"/>
        <v>1</v>
      </c>
      <c r="AA66" s="171" t="b">
        <f>OR('AM19.Summary'!C$14="",'AM19.Summary'!C$14="Can Be Either",AND('AM19.Summary'!C$14="Must Be Structural",Q66="Structural"),AND('AM19.Summary'!C$14="Must be Contractual",Q66="Contractual"))</f>
        <v>1</v>
      </c>
      <c r="AB66" s="171" t="b">
        <f>OR('AM19.Summary'!C$15="",'AM19.Summary'!C$15="Can Be Y or N",AND('AM19.Summary'!C$15="Must Be Y",R66="Y"),AND('AM19.Summary'!C$15="Must be N",R66="N"))</f>
        <v>1</v>
      </c>
      <c r="AC66" s="171" t="b">
        <f>OR('AM19.Summary'!C$16="",'AM19.Summary'!C$16="Can Be Y or N",AND('AM19.Summary'!C$16="Must Be Y",S66="Y"),AND('AM19.Summary'!C$16="Must be N",S66="N"))</f>
        <v>1</v>
      </c>
      <c r="AD66" s="171" t="b">
        <f>OR('AM19.Summary'!C$17="",'AM19.Summary'!C$17="Can Be Y or N",AND('AM19.Summary'!C$17="Must Be Y",T66="Y"),AND('AM19.Summary'!C$17="Must be N",T66="N"))</f>
        <v>1</v>
      </c>
      <c r="AE66" s="171" t="b">
        <f>OR('AM19.Summary'!C$18="",'AM19.Summary'!C$18="Can Be Y or N",AND('AM19.Summary'!C$18="Must Be Y",U66="Y"),AND('AM19.Summary'!C$18="Must be N",U66="N"))</f>
        <v>1</v>
      </c>
    </row>
    <row r="67" spans="1:31" x14ac:dyDescent="0.2">
      <c r="A67" s="35">
        <f t="shared" si="7"/>
        <v>61</v>
      </c>
      <c r="B67" s="128" t="str">
        <f>IFERROR(VLOOKUP(C67,'AM19.Entity Input'!D:F,3,FALSE),"")</f>
        <v/>
      </c>
      <c r="C67" s="129"/>
      <c r="D67" s="77"/>
      <c r="E67" s="129"/>
      <c r="F67" s="130" t="str">
        <f>IFERROR(VLOOKUP(C67,'AM19.Entity Input'!D:L,4,FALSE),"")</f>
        <v/>
      </c>
      <c r="G67" s="283"/>
      <c r="H67" s="283"/>
      <c r="I67" s="172"/>
      <c r="J67" s="172"/>
      <c r="K67" s="77"/>
      <c r="L67" s="77"/>
      <c r="M67" s="129"/>
      <c r="N67" s="131">
        <f t="shared" si="2"/>
        <v>0</v>
      </c>
      <c r="O67" s="132">
        <f t="shared" si="4"/>
        <v>0</v>
      </c>
      <c r="Q67" s="266"/>
      <c r="R67" s="77"/>
      <c r="S67" s="77"/>
      <c r="T67" s="77"/>
      <c r="U67" s="77"/>
      <c r="V67" s="131" t="str">
        <f t="shared" si="5"/>
        <v>N/A</v>
      </c>
      <c r="W67" s="140" t="str">
        <f t="shared" si="3"/>
        <v>N/A</v>
      </c>
      <c r="Z67" s="171" t="b">
        <f t="shared" si="6"/>
        <v>1</v>
      </c>
      <c r="AA67" s="171" t="b">
        <f>OR('AM19.Summary'!C$14="",'AM19.Summary'!C$14="Can Be Either",AND('AM19.Summary'!C$14="Must Be Structural",Q67="Structural"),AND('AM19.Summary'!C$14="Must be Contractual",Q67="Contractual"))</f>
        <v>1</v>
      </c>
      <c r="AB67" s="171" t="b">
        <f>OR('AM19.Summary'!C$15="",'AM19.Summary'!C$15="Can Be Y or N",AND('AM19.Summary'!C$15="Must Be Y",R67="Y"),AND('AM19.Summary'!C$15="Must be N",R67="N"))</f>
        <v>1</v>
      </c>
      <c r="AC67" s="171" t="b">
        <f>OR('AM19.Summary'!C$16="",'AM19.Summary'!C$16="Can Be Y or N",AND('AM19.Summary'!C$16="Must Be Y",S67="Y"),AND('AM19.Summary'!C$16="Must be N",S67="N"))</f>
        <v>1</v>
      </c>
      <c r="AD67" s="171" t="b">
        <f>OR('AM19.Summary'!C$17="",'AM19.Summary'!C$17="Can Be Y or N",AND('AM19.Summary'!C$17="Must Be Y",T67="Y"),AND('AM19.Summary'!C$17="Must be N",T67="N"))</f>
        <v>1</v>
      </c>
      <c r="AE67" s="171" t="b">
        <f>OR('AM19.Summary'!C$18="",'AM19.Summary'!C$18="Can Be Y or N",AND('AM19.Summary'!C$18="Must Be Y",U67="Y"),AND('AM19.Summary'!C$18="Must be N",U67="N"))</f>
        <v>1</v>
      </c>
    </row>
    <row r="68" spans="1:31" x14ac:dyDescent="0.2">
      <c r="A68" s="35">
        <f t="shared" si="7"/>
        <v>62</v>
      </c>
      <c r="B68" s="128" t="str">
        <f>IFERROR(VLOOKUP(C68,'AM19.Entity Input'!D:F,3,FALSE),"")</f>
        <v/>
      </c>
      <c r="C68" s="129"/>
      <c r="D68" s="77"/>
      <c r="E68" s="129"/>
      <c r="F68" s="130" t="str">
        <f>IFERROR(VLOOKUP(C68,'AM19.Entity Input'!D:L,4,FALSE),"")</f>
        <v/>
      </c>
      <c r="G68" s="283"/>
      <c r="H68" s="283"/>
      <c r="I68" s="172"/>
      <c r="J68" s="172"/>
      <c r="K68" s="77"/>
      <c r="L68" s="77"/>
      <c r="M68" s="129"/>
      <c r="N68" s="131">
        <f t="shared" si="2"/>
        <v>0</v>
      </c>
      <c r="O68" s="132">
        <f t="shared" si="4"/>
        <v>0</v>
      </c>
      <c r="Q68" s="266"/>
      <c r="R68" s="77"/>
      <c r="S68" s="77"/>
      <c r="T68" s="77"/>
      <c r="U68" s="77"/>
      <c r="V68" s="131" t="str">
        <f t="shared" si="5"/>
        <v>N/A</v>
      </c>
      <c r="W68" s="140" t="str">
        <f t="shared" si="3"/>
        <v>N/A</v>
      </c>
      <c r="Z68" s="171" t="b">
        <f t="shared" si="6"/>
        <v>1</v>
      </c>
      <c r="AA68" s="171" t="b">
        <f>OR('AM19.Summary'!C$14="",'AM19.Summary'!C$14="Can Be Either",AND('AM19.Summary'!C$14="Must Be Structural",Q68="Structural"),AND('AM19.Summary'!C$14="Must be Contractual",Q68="Contractual"))</f>
        <v>1</v>
      </c>
      <c r="AB68" s="171" t="b">
        <f>OR('AM19.Summary'!C$15="",'AM19.Summary'!C$15="Can Be Y or N",AND('AM19.Summary'!C$15="Must Be Y",R68="Y"),AND('AM19.Summary'!C$15="Must be N",R68="N"))</f>
        <v>1</v>
      </c>
      <c r="AC68" s="171" t="b">
        <f>OR('AM19.Summary'!C$16="",'AM19.Summary'!C$16="Can Be Y or N",AND('AM19.Summary'!C$16="Must Be Y",S68="Y"),AND('AM19.Summary'!C$16="Must be N",S68="N"))</f>
        <v>1</v>
      </c>
      <c r="AD68" s="171" t="b">
        <f>OR('AM19.Summary'!C$17="",'AM19.Summary'!C$17="Can Be Y or N",AND('AM19.Summary'!C$17="Must Be Y",T68="Y"),AND('AM19.Summary'!C$17="Must be N",T68="N"))</f>
        <v>1</v>
      </c>
      <c r="AE68" s="171" t="b">
        <f>OR('AM19.Summary'!C$18="",'AM19.Summary'!C$18="Can Be Y or N",AND('AM19.Summary'!C$18="Must Be Y",U68="Y"),AND('AM19.Summary'!C$18="Must be N",U68="N"))</f>
        <v>1</v>
      </c>
    </row>
    <row r="69" spans="1:31" x14ac:dyDescent="0.2">
      <c r="A69" s="35">
        <f t="shared" si="7"/>
        <v>63</v>
      </c>
      <c r="B69" s="128" t="str">
        <f>IFERROR(VLOOKUP(C69,'AM19.Entity Input'!D:F,3,FALSE),"")</f>
        <v/>
      </c>
      <c r="C69" s="129"/>
      <c r="D69" s="77"/>
      <c r="E69" s="129"/>
      <c r="F69" s="130" t="str">
        <f>IFERROR(VLOOKUP(C69,'AM19.Entity Input'!D:L,4,FALSE),"")</f>
        <v/>
      </c>
      <c r="G69" s="283"/>
      <c r="H69" s="283"/>
      <c r="I69" s="172"/>
      <c r="J69" s="172"/>
      <c r="K69" s="77"/>
      <c r="L69" s="77"/>
      <c r="M69" s="129"/>
      <c r="N69" s="131">
        <f t="shared" si="2"/>
        <v>0</v>
      </c>
      <c r="O69" s="132">
        <f t="shared" si="4"/>
        <v>0</v>
      </c>
      <c r="Q69" s="266"/>
      <c r="R69" s="77"/>
      <c r="S69" s="77"/>
      <c r="T69" s="77"/>
      <c r="U69" s="77"/>
      <c r="V69" s="131" t="str">
        <f t="shared" si="5"/>
        <v>N/A</v>
      </c>
      <c r="W69" s="140" t="str">
        <f t="shared" si="3"/>
        <v>N/A</v>
      </c>
      <c r="Z69" s="171" t="b">
        <f t="shared" si="6"/>
        <v>1</v>
      </c>
      <c r="AA69" s="171" t="b">
        <f>OR('AM19.Summary'!C$14="",'AM19.Summary'!C$14="Can Be Either",AND('AM19.Summary'!C$14="Must Be Structural",Q69="Structural"),AND('AM19.Summary'!C$14="Must be Contractual",Q69="Contractual"))</f>
        <v>1</v>
      </c>
      <c r="AB69" s="171" t="b">
        <f>OR('AM19.Summary'!C$15="",'AM19.Summary'!C$15="Can Be Y or N",AND('AM19.Summary'!C$15="Must Be Y",R69="Y"),AND('AM19.Summary'!C$15="Must be N",R69="N"))</f>
        <v>1</v>
      </c>
      <c r="AC69" s="171" t="b">
        <f>OR('AM19.Summary'!C$16="",'AM19.Summary'!C$16="Can Be Y or N",AND('AM19.Summary'!C$16="Must Be Y",S69="Y"),AND('AM19.Summary'!C$16="Must be N",S69="N"))</f>
        <v>1</v>
      </c>
      <c r="AD69" s="171" t="b">
        <f>OR('AM19.Summary'!C$17="",'AM19.Summary'!C$17="Can Be Y or N",AND('AM19.Summary'!C$17="Must Be Y",T69="Y"),AND('AM19.Summary'!C$17="Must be N",T69="N"))</f>
        <v>1</v>
      </c>
      <c r="AE69" s="171" t="b">
        <f>OR('AM19.Summary'!C$18="",'AM19.Summary'!C$18="Can Be Y or N",AND('AM19.Summary'!C$18="Must Be Y",U69="Y"),AND('AM19.Summary'!C$18="Must be N",U69="N"))</f>
        <v>1</v>
      </c>
    </row>
    <row r="70" spans="1:31" x14ac:dyDescent="0.2">
      <c r="A70" s="35">
        <f t="shared" si="7"/>
        <v>64</v>
      </c>
      <c r="B70" s="128" t="str">
        <f>IFERROR(VLOOKUP(C70,'AM19.Entity Input'!D:F,3,FALSE),"")</f>
        <v/>
      </c>
      <c r="C70" s="129"/>
      <c r="D70" s="77"/>
      <c r="E70" s="129"/>
      <c r="F70" s="130" t="str">
        <f>IFERROR(VLOOKUP(C70,'AM19.Entity Input'!D:L,4,FALSE),"")</f>
        <v/>
      </c>
      <c r="G70" s="283"/>
      <c r="H70" s="283"/>
      <c r="I70" s="172"/>
      <c r="J70" s="172"/>
      <c r="K70" s="77"/>
      <c r="L70" s="77"/>
      <c r="M70" s="129"/>
      <c r="N70" s="131">
        <f t="shared" si="2"/>
        <v>0</v>
      </c>
      <c r="O70" s="132">
        <f t="shared" si="4"/>
        <v>0</v>
      </c>
      <c r="Q70" s="266"/>
      <c r="R70" s="77"/>
      <c r="S70" s="77"/>
      <c r="T70" s="77"/>
      <c r="U70" s="77"/>
      <c r="V70" s="131" t="str">
        <f t="shared" si="5"/>
        <v>N/A</v>
      </c>
      <c r="W70" s="140" t="str">
        <f t="shared" si="3"/>
        <v>N/A</v>
      </c>
      <c r="Z70" s="171" t="b">
        <f t="shared" si="6"/>
        <v>1</v>
      </c>
      <c r="AA70" s="171" t="b">
        <f>OR('AM19.Summary'!C$14="",'AM19.Summary'!C$14="Can Be Either",AND('AM19.Summary'!C$14="Must Be Structural",Q70="Structural"),AND('AM19.Summary'!C$14="Must be Contractual",Q70="Contractual"))</f>
        <v>1</v>
      </c>
      <c r="AB70" s="171" t="b">
        <f>OR('AM19.Summary'!C$15="",'AM19.Summary'!C$15="Can Be Y or N",AND('AM19.Summary'!C$15="Must Be Y",R70="Y"),AND('AM19.Summary'!C$15="Must be N",R70="N"))</f>
        <v>1</v>
      </c>
      <c r="AC70" s="171" t="b">
        <f>OR('AM19.Summary'!C$16="",'AM19.Summary'!C$16="Can Be Y or N",AND('AM19.Summary'!C$16="Must Be Y",S70="Y"),AND('AM19.Summary'!C$16="Must be N",S70="N"))</f>
        <v>1</v>
      </c>
      <c r="AD70" s="171" t="b">
        <f>OR('AM19.Summary'!C$17="",'AM19.Summary'!C$17="Can Be Y or N",AND('AM19.Summary'!C$17="Must Be Y",T70="Y"),AND('AM19.Summary'!C$17="Must be N",T70="N"))</f>
        <v>1</v>
      </c>
      <c r="AE70" s="171" t="b">
        <f>OR('AM19.Summary'!C$18="",'AM19.Summary'!C$18="Can Be Y or N",AND('AM19.Summary'!C$18="Must Be Y",U70="Y"),AND('AM19.Summary'!C$18="Must be N",U70="N"))</f>
        <v>1</v>
      </c>
    </row>
    <row r="71" spans="1:31" x14ac:dyDescent="0.2">
      <c r="A71" s="35">
        <f t="shared" si="7"/>
        <v>65</v>
      </c>
      <c r="B71" s="128" t="str">
        <f>IFERROR(VLOOKUP(C71,'AM19.Entity Input'!D:F,3,FALSE),"")</f>
        <v/>
      </c>
      <c r="C71" s="129"/>
      <c r="D71" s="77"/>
      <c r="E71" s="129"/>
      <c r="F71" s="130" t="str">
        <f>IFERROR(VLOOKUP(C71,'AM19.Entity Input'!D:L,4,FALSE),"")</f>
        <v/>
      </c>
      <c r="G71" s="283"/>
      <c r="H71" s="283"/>
      <c r="I71" s="172"/>
      <c r="J71" s="172"/>
      <c r="K71" s="77"/>
      <c r="L71" s="77"/>
      <c r="M71" s="129"/>
      <c r="N71" s="131">
        <f t="shared" ref="N71:N134" si="8">IFERROR(J71,"-")</f>
        <v>0</v>
      </c>
      <c r="O71" s="132">
        <f t="shared" si="4"/>
        <v>0</v>
      </c>
      <c r="Q71" s="266"/>
      <c r="R71" s="77"/>
      <c r="S71" s="77"/>
      <c r="T71" s="77"/>
      <c r="U71" s="77"/>
      <c r="V71" s="131" t="str">
        <f t="shared" si="5"/>
        <v>N/A</v>
      </c>
      <c r="W71" s="140" t="str">
        <f t="shared" ref="W71:W134" si="9">IF(Z71,V71,0)</f>
        <v>N/A</v>
      </c>
      <c r="Z71" s="171" t="b">
        <f t="shared" si="6"/>
        <v>1</v>
      </c>
      <c r="AA71" s="171" t="b">
        <f>OR('AM19.Summary'!C$14="",'AM19.Summary'!C$14="Can Be Either",AND('AM19.Summary'!C$14="Must Be Structural",Q71="Structural"),AND('AM19.Summary'!C$14="Must be Contractual",Q71="Contractual"))</f>
        <v>1</v>
      </c>
      <c r="AB71" s="171" t="b">
        <f>OR('AM19.Summary'!C$15="",'AM19.Summary'!C$15="Can Be Y or N",AND('AM19.Summary'!C$15="Must Be Y",R71="Y"),AND('AM19.Summary'!C$15="Must be N",R71="N"))</f>
        <v>1</v>
      </c>
      <c r="AC71" s="171" t="b">
        <f>OR('AM19.Summary'!C$16="",'AM19.Summary'!C$16="Can Be Y or N",AND('AM19.Summary'!C$16="Must Be Y",S71="Y"),AND('AM19.Summary'!C$16="Must be N",S71="N"))</f>
        <v>1</v>
      </c>
      <c r="AD71" s="171" t="b">
        <f>OR('AM19.Summary'!C$17="",'AM19.Summary'!C$17="Can Be Y or N",AND('AM19.Summary'!C$17="Must Be Y",T71="Y"),AND('AM19.Summary'!C$17="Must be N",T71="N"))</f>
        <v>1</v>
      </c>
      <c r="AE71" s="171" t="b">
        <f>OR('AM19.Summary'!C$18="",'AM19.Summary'!C$18="Can Be Y or N",AND('AM19.Summary'!C$18="Must Be Y",U71="Y"),AND('AM19.Summary'!C$18="Must be N",U71="N"))</f>
        <v>1</v>
      </c>
    </row>
    <row r="72" spans="1:31" x14ac:dyDescent="0.2">
      <c r="A72" s="35">
        <f t="shared" si="7"/>
        <v>66</v>
      </c>
      <c r="B72" s="128" t="str">
        <f>IFERROR(VLOOKUP(C72,'AM19.Entity Input'!D:F,3,FALSE),"")</f>
        <v/>
      </c>
      <c r="C72" s="129"/>
      <c r="D72" s="77"/>
      <c r="E72" s="129"/>
      <c r="F72" s="130" t="str">
        <f>IFERROR(VLOOKUP(C72,'AM19.Entity Input'!D:L,4,FALSE),"")</f>
        <v/>
      </c>
      <c r="G72" s="283"/>
      <c r="H72" s="283"/>
      <c r="I72" s="172"/>
      <c r="J72" s="172"/>
      <c r="K72" s="77"/>
      <c r="L72" s="77"/>
      <c r="M72" s="129"/>
      <c r="N72" s="131">
        <f t="shared" si="8"/>
        <v>0</v>
      </c>
      <c r="O72" s="132">
        <f t="shared" ref="O72:O135" si="10">IF(AND(K72="Y",L72="Y"),N72,0)</f>
        <v>0</v>
      </c>
      <c r="Q72" s="266"/>
      <c r="R72" s="77"/>
      <c r="S72" s="77"/>
      <c r="T72" s="77"/>
      <c r="U72" s="77"/>
      <c r="V72" s="131" t="str">
        <f t="shared" ref="V72:V135" si="11">IF(D72="Senior Debt",J72,"N/A")</f>
        <v>N/A</v>
      </c>
      <c r="W72" s="140" t="str">
        <f t="shared" si="9"/>
        <v>N/A</v>
      </c>
      <c r="Z72" s="171" t="b">
        <f t="shared" ref="Z72:Z135" si="12">AND(AA72:AE72)</f>
        <v>1</v>
      </c>
      <c r="AA72" s="171" t="b">
        <f>OR('AM19.Summary'!C$14="",'AM19.Summary'!C$14="Can Be Either",AND('AM19.Summary'!C$14="Must Be Structural",Q72="Structural"),AND('AM19.Summary'!C$14="Must be Contractual",Q72="Contractual"))</f>
        <v>1</v>
      </c>
      <c r="AB72" s="171" t="b">
        <f>OR('AM19.Summary'!C$15="",'AM19.Summary'!C$15="Can Be Y or N",AND('AM19.Summary'!C$15="Must Be Y",R72="Y"),AND('AM19.Summary'!C$15="Must be N",R72="N"))</f>
        <v>1</v>
      </c>
      <c r="AC72" s="171" t="b">
        <f>OR('AM19.Summary'!C$16="",'AM19.Summary'!C$16="Can Be Y or N",AND('AM19.Summary'!C$16="Must Be Y",S72="Y"),AND('AM19.Summary'!C$16="Must be N",S72="N"))</f>
        <v>1</v>
      </c>
      <c r="AD72" s="171" t="b">
        <f>OR('AM19.Summary'!C$17="",'AM19.Summary'!C$17="Can Be Y or N",AND('AM19.Summary'!C$17="Must Be Y",T72="Y"),AND('AM19.Summary'!C$17="Must be N",T72="N"))</f>
        <v>1</v>
      </c>
      <c r="AE72" s="171" t="b">
        <f>OR('AM19.Summary'!C$18="",'AM19.Summary'!C$18="Can Be Y or N",AND('AM19.Summary'!C$18="Must Be Y",U72="Y"),AND('AM19.Summary'!C$18="Must be N",U72="N"))</f>
        <v>1</v>
      </c>
    </row>
    <row r="73" spans="1:31" x14ac:dyDescent="0.2">
      <c r="A73" s="35">
        <f t="shared" si="7"/>
        <v>67</v>
      </c>
      <c r="B73" s="128" t="str">
        <f>IFERROR(VLOOKUP(C73,'AM19.Entity Input'!D:F,3,FALSE),"")</f>
        <v/>
      </c>
      <c r="C73" s="129"/>
      <c r="D73" s="77"/>
      <c r="E73" s="129"/>
      <c r="F73" s="130" t="str">
        <f>IFERROR(VLOOKUP(C73,'AM19.Entity Input'!D:L,4,FALSE),"")</f>
        <v/>
      </c>
      <c r="G73" s="283"/>
      <c r="H73" s="283"/>
      <c r="I73" s="172"/>
      <c r="J73" s="172"/>
      <c r="K73" s="77"/>
      <c r="L73" s="77"/>
      <c r="M73" s="129"/>
      <c r="N73" s="131">
        <f t="shared" si="8"/>
        <v>0</v>
      </c>
      <c r="O73" s="132">
        <f t="shared" si="10"/>
        <v>0</v>
      </c>
      <c r="Q73" s="266"/>
      <c r="R73" s="77"/>
      <c r="S73" s="77"/>
      <c r="T73" s="77"/>
      <c r="U73" s="77"/>
      <c r="V73" s="131" t="str">
        <f t="shared" si="11"/>
        <v>N/A</v>
      </c>
      <c r="W73" s="140" t="str">
        <f t="shared" si="9"/>
        <v>N/A</v>
      </c>
      <c r="Z73" s="171" t="b">
        <f t="shared" si="12"/>
        <v>1</v>
      </c>
      <c r="AA73" s="171" t="b">
        <f>OR('AM19.Summary'!C$14="",'AM19.Summary'!C$14="Can Be Either",AND('AM19.Summary'!C$14="Must Be Structural",Q73="Structural"),AND('AM19.Summary'!C$14="Must be Contractual",Q73="Contractual"))</f>
        <v>1</v>
      </c>
      <c r="AB73" s="171" t="b">
        <f>OR('AM19.Summary'!C$15="",'AM19.Summary'!C$15="Can Be Y or N",AND('AM19.Summary'!C$15="Must Be Y",R73="Y"),AND('AM19.Summary'!C$15="Must be N",R73="N"))</f>
        <v>1</v>
      </c>
      <c r="AC73" s="171" t="b">
        <f>OR('AM19.Summary'!C$16="",'AM19.Summary'!C$16="Can Be Y or N",AND('AM19.Summary'!C$16="Must Be Y",S73="Y"),AND('AM19.Summary'!C$16="Must be N",S73="N"))</f>
        <v>1</v>
      </c>
      <c r="AD73" s="171" t="b">
        <f>OR('AM19.Summary'!C$17="",'AM19.Summary'!C$17="Can Be Y or N",AND('AM19.Summary'!C$17="Must Be Y",T73="Y"),AND('AM19.Summary'!C$17="Must be N",T73="N"))</f>
        <v>1</v>
      </c>
      <c r="AE73" s="171" t="b">
        <f>OR('AM19.Summary'!C$18="",'AM19.Summary'!C$18="Can Be Y or N",AND('AM19.Summary'!C$18="Must Be Y",U73="Y"),AND('AM19.Summary'!C$18="Must be N",U73="N"))</f>
        <v>1</v>
      </c>
    </row>
    <row r="74" spans="1:31" x14ac:dyDescent="0.2">
      <c r="A74" s="35">
        <f t="shared" si="7"/>
        <v>68</v>
      </c>
      <c r="B74" s="128" t="str">
        <f>IFERROR(VLOOKUP(C74,'AM19.Entity Input'!D:F,3,FALSE),"")</f>
        <v/>
      </c>
      <c r="C74" s="129"/>
      <c r="D74" s="77"/>
      <c r="E74" s="129"/>
      <c r="F74" s="130" t="str">
        <f>IFERROR(VLOOKUP(C74,'AM19.Entity Input'!D:L,4,FALSE),"")</f>
        <v/>
      </c>
      <c r="G74" s="283"/>
      <c r="H74" s="283"/>
      <c r="I74" s="172"/>
      <c r="J74" s="172"/>
      <c r="K74" s="77"/>
      <c r="L74" s="77"/>
      <c r="M74" s="129"/>
      <c r="N74" s="131">
        <f t="shared" si="8"/>
        <v>0</v>
      </c>
      <c r="O74" s="132">
        <f t="shared" si="10"/>
        <v>0</v>
      </c>
      <c r="Q74" s="266"/>
      <c r="R74" s="77"/>
      <c r="S74" s="77"/>
      <c r="T74" s="77"/>
      <c r="U74" s="77"/>
      <c r="V74" s="131" t="str">
        <f t="shared" si="11"/>
        <v>N/A</v>
      </c>
      <c r="W74" s="140" t="str">
        <f t="shared" si="9"/>
        <v>N/A</v>
      </c>
      <c r="Z74" s="171" t="b">
        <f t="shared" si="12"/>
        <v>1</v>
      </c>
      <c r="AA74" s="171" t="b">
        <f>OR('AM19.Summary'!C$14="",'AM19.Summary'!C$14="Can Be Either",AND('AM19.Summary'!C$14="Must Be Structural",Q74="Structural"),AND('AM19.Summary'!C$14="Must be Contractual",Q74="Contractual"))</f>
        <v>1</v>
      </c>
      <c r="AB74" s="171" t="b">
        <f>OR('AM19.Summary'!C$15="",'AM19.Summary'!C$15="Can Be Y or N",AND('AM19.Summary'!C$15="Must Be Y",R74="Y"),AND('AM19.Summary'!C$15="Must be N",R74="N"))</f>
        <v>1</v>
      </c>
      <c r="AC74" s="171" t="b">
        <f>OR('AM19.Summary'!C$16="",'AM19.Summary'!C$16="Can Be Y or N",AND('AM19.Summary'!C$16="Must Be Y",S74="Y"),AND('AM19.Summary'!C$16="Must be N",S74="N"))</f>
        <v>1</v>
      </c>
      <c r="AD74" s="171" t="b">
        <f>OR('AM19.Summary'!C$17="",'AM19.Summary'!C$17="Can Be Y or N",AND('AM19.Summary'!C$17="Must Be Y",T74="Y"),AND('AM19.Summary'!C$17="Must be N",T74="N"))</f>
        <v>1</v>
      </c>
      <c r="AE74" s="171" t="b">
        <f>OR('AM19.Summary'!C$18="",'AM19.Summary'!C$18="Can Be Y or N",AND('AM19.Summary'!C$18="Must Be Y",U74="Y"),AND('AM19.Summary'!C$18="Must be N",U74="N"))</f>
        <v>1</v>
      </c>
    </row>
    <row r="75" spans="1:31" x14ac:dyDescent="0.2">
      <c r="A75" s="35">
        <f t="shared" si="7"/>
        <v>69</v>
      </c>
      <c r="B75" s="128" t="str">
        <f>IFERROR(VLOOKUP(C75,'AM19.Entity Input'!D:F,3,FALSE),"")</f>
        <v/>
      </c>
      <c r="C75" s="129"/>
      <c r="D75" s="77"/>
      <c r="E75" s="129"/>
      <c r="F75" s="130" t="str">
        <f>IFERROR(VLOOKUP(C75,'AM19.Entity Input'!D:L,4,FALSE),"")</f>
        <v/>
      </c>
      <c r="G75" s="283"/>
      <c r="H75" s="283"/>
      <c r="I75" s="172"/>
      <c r="J75" s="172"/>
      <c r="K75" s="77"/>
      <c r="L75" s="77"/>
      <c r="M75" s="129"/>
      <c r="N75" s="131">
        <f t="shared" si="8"/>
        <v>0</v>
      </c>
      <c r="O75" s="132">
        <f t="shared" si="10"/>
        <v>0</v>
      </c>
      <c r="Q75" s="266"/>
      <c r="R75" s="77"/>
      <c r="S75" s="77"/>
      <c r="T75" s="77"/>
      <c r="U75" s="77"/>
      <c r="V75" s="131" t="str">
        <f t="shared" si="11"/>
        <v>N/A</v>
      </c>
      <c r="W75" s="140" t="str">
        <f t="shared" si="9"/>
        <v>N/A</v>
      </c>
      <c r="Z75" s="171" t="b">
        <f t="shared" si="12"/>
        <v>1</v>
      </c>
      <c r="AA75" s="171" t="b">
        <f>OR('AM19.Summary'!C$14="",'AM19.Summary'!C$14="Can Be Either",AND('AM19.Summary'!C$14="Must Be Structural",Q75="Structural"),AND('AM19.Summary'!C$14="Must be Contractual",Q75="Contractual"))</f>
        <v>1</v>
      </c>
      <c r="AB75" s="171" t="b">
        <f>OR('AM19.Summary'!C$15="",'AM19.Summary'!C$15="Can Be Y or N",AND('AM19.Summary'!C$15="Must Be Y",R75="Y"),AND('AM19.Summary'!C$15="Must be N",R75="N"))</f>
        <v>1</v>
      </c>
      <c r="AC75" s="171" t="b">
        <f>OR('AM19.Summary'!C$16="",'AM19.Summary'!C$16="Can Be Y or N",AND('AM19.Summary'!C$16="Must Be Y",S75="Y"),AND('AM19.Summary'!C$16="Must be N",S75="N"))</f>
        <v>1</v>
      </c>
      <c r="AD75" s="171" t="b">
        <f>OR('AM19.Summary'!C$17="",'AM19.Summary'!C$17="Can Be Y or N",AND('AM19.Summary'!C$17="Must Be Y",T75="Y"),AND('AM19.Summary'!C$17="Must be N",T75="N"))</f>
        <v>1</v>
      </c>
      <c r="AE75" s="171" t="b">
        <f>OR('AM19.Summary'!C$18="",'AM19.Summary'!C$18="Can Be Y or N",AND('AM19.Summary'!C$18="Must Be Y",U75="Y"),AND('AM19.Summary'!C$18="Must be N",U75="N"))</f>
        <v>1</v>
      </c>
    </row>
    <row r="76" spans="1:31" x14ac:dyDescent="0.2">
      <c r="A76" s="35">
        <f t="shared" si="7"/>
        <v>70</v>
      </c>
      <c r="B76" s="128" t="str">
        <f>IFERROR(VLOOKUP(C76,'AM19.Entity Input'!D:F,3,FALSE),"")</f>
        <v/>
      </c>
      <c r="C76" s="129"/>
      <c r="D76" s="77"/>
      <c r="E76" s="129"/>
      <c r="F76" s="130" t="str">
        <f>IFERROR(VLOOKUP(C76,'AM19.Entity Input'!D:L,4,FALSE),"")</f>
        <v/>
      </c>
      <c r="G76" s="283"/>
      <c r="H76" s="283"/>
      <c r="I76" s="172"/>
      <c r="J76" s="172"/>
      <c r="K76" s="77"/>
      <c r="L76" s="77"/>
      <c r="M76" s="129"/>
      <c r="N76" s="131">
        <f t="shared" si="8"/>
        <v>0</v>
      </c>
      <c r="O76" s="132">
        <f t="shared" si="10"/>
        <v>0</v>
      </c>
      <c r="Q76" s="266"/>
      <c r="R76" s="77"/>
      <c r="S76" s="77"/>
      <c r="T76" s="77"/>
      <c r="U76" s="77"/>
      <c r="V76" s="131" t="str">
        <f t="shared" si="11"/>
        <v>N/A</v>
      </c>
      <c r="W76" s="140" t="str">
        <f t="shared" si="9"/>
        <v>N/A</v>
      </c>
      <c r="Z76" s="171" t="b">
        <f t="shared" si="12"/>
        <v>1</v>
      </c>
      <c r="AA76" s="171" t="b">
        <f>OR('AM19.Summary'!C$14="",'AM19.Summary'!C$14="Can Be Either",AND('AM19.Summary'!C$14="Must Be Structural",Q76="Structural"),AND('AM19.Summary'!C$14="Must be Contractual",Q76="Contractual"))</f>
        <v>1</v>
      </c>
      <c r="AB76" s="171" t="b">
        <f>OR('AM19.Summary'!C$15="",'AM19.Summary'!C$15="Can Be Y or N",AND('AM19.Summary'!C$15="Must Be Y",R76="Y"),AND('AM19.Summary'!C$15="Must be N",R76="N"))</f>
        <v>1</v>
      </c>
      <c r="AC76" s="171" t="b">
        <f>OR('AM19.Summary'!C$16="",'AM19.Summary'!C$16="Can Be Y or N",AND('AM19.Summary'!C$16="Must Be Y",S76="Y"),AND('AM19.Summary'!C$16="Must be N",S76="N"))</f>
        <v>1</v>
      </c>
      <c r="AD76" s="171" t="b">
        <f>OR('AM19.Summary'!C$17="",'AM19.Summary'!C$17="Can Be Y or N",AND('AM19.Summary'!C$17="Must Be Y",T76="Y"),AND('AM19.Summary'!C$17="Must be N",T76="N"))</f>
        <v>1</v>
      </c>
      <c r="AE76" s="171" t="b">
        <f>OR('AM19.Summary'!C$18="",'AM19.Summary'!C$18="Can Be Y or N",AND('AM19.Summary'!C$18="Must Be Y",U76="Y"),AND('AM19.Summary'!C$18="Must be N",U76="N"))</f>
        <v>1</v>
      </c>
    </row>
    <row r="77" spans="1:31" x14ac:dyDescent="0.2">
      <c r="A77" s="35">
        <f t="shared" ref="A77:A140" si="13">A76+1</f>
        <v>71</v>
      </c>
      <c r="B77" s="128" t="str">
        <f>IFERROR(VLOOKUP(C77,'AM19.Entity Input'!D:F,3,FALSE),"")</f>
        <v/>
      </c>
      <c r="C77" s="129"/>
      <c r="D77" s="77"/>
      <c r="E77" s="129"/>
      <c r="F77" s="130" t="str">
        <f>IFERROR(VLOOKUP(C77,'AM19.Entity Input'!D:L,4,FALSE),"")</f>
        <v/>
      </c>
      <c r="G77" s="283"/>
      <c r="H77" s="283"/>
      <c r="I77" s="172"/>
      <c r="J77" s="172"/>
      <c r="K77" s="77"/>
      <c r="L77" s="77"/>
      <c r="M77" s="129"/>
      <c r="N77" s="131">
        <f t="shared" si="8"/>
        <v>0</v>
      </c>
      <c r="O77" s="132">
        <f t="shared" si="10"/>
        <v>0</v>
      </c>
      <c r="Q77" s="266"/>
      <c r="R77" s="77"/>
      <c r="S77" s="77"/>
      <c r="T77" s="77"/>
      <c r="U77" s="77"/>
      <c r="V77" s="131" t="str">
        <f t="shared" si="11"/>
        <v>N/A</v>
      </c>
      <c r="W77" s="140" t="str">
        <f t="shared" si="9"/>
        <v>N/A</v>
      </c>
      <c r="Z77" s="171" t="b">
        <f t="shared" si="12"/>
        <v>1</v>
      </c>
      <c r="AA77" s="171" t="b">
        <f>OR('AM19.Summary'!C$14="",'AM19.Summary'!C$14="Can Be Either",AND('AM19.Summary'!C$14="Must Be Structural",Q77="Structural"),AND('AM19.Summary'!C$14="Must be Contractual",Q77="Contractual"))</f>
        <v>1</v>
      </c>
      <c r="AB77" s="171" t="b">
        <f>OR('AM19.Summary'!C$15="",'AM19.Summary'!C$15="Can Be Y or N",AND('AM19.Summary'!C$15="Must Be Y",R77="Y"),AND('AM19.Summary'!C$15="Must be N",R77="N"))</f>
        <v>1</v>
      </c>
      <c r="AC77" s="171" t="b">
        <f>OR('AM19.Summary'!C$16="",'AM19.Summary'!C$16="Can Be Y or N",AND('AM19.Summary'!C$16="Must Be Y",S77="Y"),AND('AM19.Summary'!C$16="Must be N",S77="N"))</f>
        <v>1</v>
      </c>
      <c r="AD77" s="171" t="b">
        <f>OR('AM19.Summary'!C$17="",'AM19.Summary'!C$17="Can Be Y or N",AND('AM19.Summary'!C$17="Must Be Y",T77="Y"),AND('AM19.Summary'!C$17="Must be N",T77="N"))</f>
        <v>1</v>
      </c>
      <c r="AE77" s="171" t="b">
        <f>OR('AM19.Summary'!C$18="",'AM19.Summary'!C$18="Can Be Y or N",AND('AM19.Summary'!C$18="Must Be Y",U77="Y"),AND('AM19.Summary'!C$18="Must be N",U77="N"))</f>
        <v>1</v>
      </c>
    </row>
    <row r="78" spans="1:31" x14ac:dyDescent="0.2">
      <c r="A78" s="35">
        <f t="shared" si="13"/>
        <v>72</v>
      </c>
      <c r="B78" s="128" t="str">
        <f>IFERROR(VLOOKUP(C78,'AM19.Entity Input'!D:F,3,FALSE),"")</f>
        <v/>
      </c>
      <c r="C78" s="129"/>
      <c r="D78" s="77"/>
      <c r="E78" s="129"/>
      <c r="F78" s="130" t="str">
        <f>IFERROR(VLOOKUP(C78,'AM19.Entity Input'!D:L,4,FALSE),"")</f>
        <v/>
      </c>
      <c r="G78" s="283"/>
      <c r="H78" s="283"/>
      <c r="I78" s="172"/>
      <c r="J78" s="172"/>
      <c r="K78" s="77"/>
      <c r="L78" s="77"/>
      <c r="M78" s="129"/>
      <c r="N78" s="131">
        <f t="shared" si="8"/>
        <v>0</v>
      </c>
      <c r="O78" s="132">
        <f t="shared" si="10"/>
        <v>0</v>
      </c>
      <c r="Q78" s="266"/>
      <c r="R78" s="77"/>
      <c r="S78" s="77"/>
      <c r="T78" s="77"/>
      <c r="U78" s="77"/>
      <c r="V78" s="131" t="str">
        <f t="shared" si="11"/>
        <v>N/A</v>
      </c>
      <c r="W78" s="140" t="str">
        <f t="shared" si="9"/>
        <v>N/A</v>
      </c>
      <c r="Z78" s="171" t="b">
        <f t="shared" si="12"/>
        <v>1</v>
      </c>
      <c r="AA78" s="171" t="b">
        <f>OR('AM19.Summary'!C$14="",'AM19.Summary'!C$14="Can Be Either",AND('AM19.Summary'!C$14="Must Be Structural",Q78="Structural"),AND('AM19.Summary'!C$14="Must be Contractual",Q78="Contractual"))</f>
        <v>1</v>
      </c>
      <c r="AB78" s="171" t="b">
        <f>OR('AM19.Summary'!C$15="",'AM19.Summary'!C$15="Can Be Y or N",AND('AM19.Summary'!C$15="Must Be Y",R78="Y"),AND('AM19.Summary'!C$15="Must be N",R78="N"))</f>
        <v>1</v>
      </c>
      <c r="AC78" s="171" t="b">
        <f>OR('AM19.Summary'!C$16="",'AM19.Summary'!C$16="Can Be Y or N",AND('AM19.Summary'!C$16="Must Be Y",S78="Y"),AND('AM19.Summary'!C$16="Must be N",S78="N"))</f>
        <v>1</v>
      </c>
      <c r="AD78" s="171" t="b">
        <f>OR('AM19.Summary'!C$17="",'AM19.Summary'!C$17="Can Be Y or N",AND('AM19.Summary'!C$17="Must Be Y",T78="Y"),AND('AM19.Summary'!C$17="Must be N",T78="N"))</f>
        <v>1</v>
      </c>
      <c r="AE78" s="171" t="b">
        <f>OR('AM19.Summary'!C$18="",'AM19.Summary'!C$18="Can Be Y or N",AND('AM19.Summary'!C$18="Must Be Y",U78="Y"),AND('AM19.Summary'!C$18="Must be N",U78="N"))</f>
        <v>1</v>
      </c>
    </row>
    <row r="79" spans="1:31" x14ac:dyDescent="0.2">
      <c r="A79" s="35">
        <f t="shared" si="13"/>
        <v>73</v>
      </c>
      <c r="B79" s="128" t="str">
        <f>IFERROR(VLOOKUP(C79,'AM19.Entity Input'!D:F,3,FALSE),"")</f>
        <v/>
      </c>
      <c r="C79" s="129"/>
      <c r="D79" s="77"/>
      <c r="E79" s="129"/>
      <c r="F79" s="130" t="str">
        <f>IFERROR(VLOOKUP(C79,'AM19.Entity Input'!D:L,4,FALSE),"")</f>
        <v/>
      </c>
      <c r="G79" s="283"/>
      <c r="H79" s="283"/>
      <c r="I79" s="172"/>
      <c r="J79" s="172"/>
      <c r="K79" s="77"/>
      <c r="L79" s="77"/>
      <c r="M79" s="129"/>
      <c r="N79" s="131">
        <f t="shared" si="8"/>
        <v>0</v>
      </c>
      <c r="O79" s="132">
        <f t="shared" si="10"/>
        <v>0</v>
      </c>
      <c r="Q79" s="266"/>
      <c r="R79" s="77"/>
      <c r="S79" s="77"/>
      <c r="T79" s="77"/>
      <c r="U79" s="77"/>
      <c r="V79" s="131" t="str">
        <f t="shared" si="11"/>
        <v>N/A</v>
      </c>
      <c r="W79" s="140" t="str">
        <f t="shared" si="9"/>
        <v>N/A</v>
      </c>
      <c r="Z79" s="171" t="b">
        <f t="shared" si="12"/>
        <v>1</v>
      </c>
      <c r="AA79" s="171" t="b">
        <f>OR('AM19.Summary'!C$14="",'AM19.Summary'!C$14="Can Be Either",AND('AM19.Summary'!C$14="Must Be Structural",Q79="Structural"),AND('AM19.Summary'!C$14="Must be Contractual",Q79="Contractual"))</f>
        <v>1</v>
      </c>
      <c r="AB79" s="171" t="b">
        <f>OR('AM19.Summary'!C$15="",'AM19.Summary'!C$15="Can Be Y or N",AND('AM19.Summary'!C$15="Must Be Y",R79="Y"),AND('AM19.Summary'!C$15="Must be N",R79="N"))</f>
        <v>1</v>
      </c>
      <c r="AC79" s="171" t="b">
        <f>OR('AM19.Summary'!C$16="",'AM19.Summary'!C$16="Can Be Y or N",AND('AM19.Summary'!C$16="Must Be Y",S79="Y"),AND('AM19.Summary'!C$16="Must be N",S79="N"))</f>
        <v>1</v>
      </c>
      <c r="AD79" s="171" t="b">
        <f>OR('AM19.Summary'!C$17="",'AM19.Summary'!C$17="Can Be Y or N",AND('AM19.Summary'!C$17="Must Be Y",T79="Y"),AND('AM19.Summary'!C$17="Must be N",T79="N"))</f>
        <v>1</v>
      </c>
      <c r="AE79" s="171" t="b">
        <f>OR('AM19.Summary'!C$18="",'AM19.Summary'!C$18="Can Be Y or N",AND('AM19.Summary'!C$18="Must Be Y",U79="Y"),AND('AM19.Summary'!C$18="Must be N",U79="N"))</f>
        <v>1</v>
      </c>
    </row>
    <row r="80" spans="1:31" x14ac:dyDescent="0.2">
      <c r="A80" s="35">
        <f t="shared" si="13"/>
        <v>74</v>
      </c>
      <c r="B80" s="128" t="str">
        <f>IFERROR(VLOOKUP(C80,'AM19.Entity Input'!D:F,3,FALSE),"")</f>
        <v/>
      </c>
      <c r="C80" s="129"/>
      <c r="D80" s="77"/>
      <c r="E80" s="129"/>
      <c r="F80" s="130" t="str">
        <f>IFERROR(VLOOKUP(C80,'AM19.Entity Input'!D:L,4,FALSE),"")</f>
        <v/>
      </c>
      <c r="G80" s="283"/>
      <c r="H80" s="283"/>
      <c r="I80" s="172"/>
      <c r="J80" s="172"/>
      <c r="K80" s="77"/>
      <c r="L80" s="77"/>
      <c r="M80" s="129"/>
      <c r="N80" s="131">
        <f t="shared" si="8"/>
        <v>0</v>
      </c>
      <c r="O80" s="132">
        <f t="shared" si="10"/>
        <v>0</v>
      </c>
      <c r="Q80" s="266"/>
      <c r="R80" s="77"/>
      <c r="S80" s="77"/>
      <c r="T80" s="77"/>
      <c r="U80" s="77"/>
      <c r="V80" s="131" t="str">
        <f t="shared" si="11"/>
        <v>N/A</v>
      </c>
      <c r="W80" s="140" t="str">
        <f t="shared" si="9"/>
        <v>N/A</v>
      </c>
      <c r="Z80" s="171" t="b">
        <f t="shared" si="12"/>
        <v>1</v>
      </c>
      <c r="AA80" s="171" t="b">
        <f>OR('AM19.Summary'!C$14="",'AM19.Summary'!C$14="Can Be Either",AND('AM19.Summary'!C$14="Must Be Structural",Q80="Structural"),AND('AM19.Summary'!C$14="Must be Contractual",Q80="Contractual"))</f>
        <v>1</v>
      </c>
      <c r="AB80" s="171" t="b">
        <f>OR('AM19.Summary'!C$15="",'AM19.Summary'!C$15="Can Be Y or N",AND('AM19.Summary'!C$15="Must Be Y",R80="Y"),AND('AM19.Summary'!C$15="Must be N",R80="N"))</f>
        <v>1</v>
      </c>
      <c r="AC80" s="171" t="b">
        <f>OR('AM19.Summary'!C$16="",'AM19.Summary'!C$16="Can Be Y or N",AND('AM19.Summary'!C$16="Must Be Y",S80="Y"),AND('AM19.Summary'!C$16="Must be N",S80="N"))</f>
        <v>1</v>
      </c>
      <c r="AD80" s="171" t="b">
        <f>OR('AM19.Summary'!C$17="",'AM19.Summary'!C$17="Can Be Y or N",AND('AM19.Summary'!C$17="Must Be Y",T80="Y"),AND('AM19.Summary'!C$17="Must be N",T80="N"))</f>
        <v>1</v>
      </c>
      <c r="AE80" s="171" t="b">
        <f>OR('AM19.Summary'!C$18="",'AM19.Summary'!C$18="Can Be Y or N",AND('AM19.Summary'!C$18="Must Be Y",U80="Y"),AND('AM19.Summary'!C$18="Must be N",U80="N"))</f>
        <v>1</v>
      </c>
    </row>
    <row r="81" spans="1:31" x14ac:dyDescent="0.2">
      <c r="A81" s="35">
        <f t="shared" si="13"/>
        <v>75</v>
      </c>
      <c r="B81" s="128" t="str">
        <f>IFERROR(VLOOKUP(C81,'AM19.Entity Input'!D:F,3,FALSE),"")</f>
        <v/>
      </c>
      <c r="C81" s="129"/>
      <c r="D81" s="77"/>
      <c r="E81" s="129"/>
      <c r="F81" s="130" t="str">
        <f>IFERROR(VLOOKUP(C81,'AM19.Entity Input'!D:L,4,FALSE),"")</f>
        <v/>
      </c>
      <c r="G81" s="283"/>
      <c r="H81" s="283"/>
      <c r="I81" s="172"/>
      <c r="J81" s="172"/>
      <c r="K81" s="77"/>
      <c r="L81" s="77"/>
      <c r="M81" s="129"/>
      <c r="N81" s="131">
        <f t="shared" si="8"/>
        <v>0</v>
      </c>
      <c r="O81" s="132">
        <f t="shared" si="10"/>
        <v>0</v>
      </c>
      <c r="Q81" s="266"/>
      <c r="R81" s="77"/>
      <c r="S81" s="77"/>
      <c r="T81" s="77"/>
      <c r="U81" s="77"/>
      <c r="V81" s="131" t="str">
        <f t="shared" si="11"/>
        <v>N/A</v>
      </c>
      <c r="W81" s="140" t="str">
        <f t="shared" si="9"/>
        <v>N/A</v>
      </c>
      <c r="Z81" s="171" t="b">
        <f t="shared" si="12"/>
        <v>1</v>
      </c>
      <c r="AA81" s="171" t="b">
        <f>OR('AM19.Summary'!C$14="",'AM19.Summary'!C$14="Can Be Either",AND('AM19.Summary'!C$14="Must Be Structural",Q81="Structural"),AND('AM19.Summary'!C$14="Must be Contractual",Q81="Contractual"))</f>
        <v>1</v>
      </c>
      <c r="AB81" s="171" t="b">
        <f>OR('AM19.Summary'!C$15="",'AM19.Summary'!C$15="Can Be Y or N",AND('AM19.Summary'!C$15="Must Be Y",R81="Y"),AND('AM19.Summary'!C$15="Must be N",R81="N"))</f>
        <v>1</v>
      </c>
      <c r="AC81" s="171" t="b">
        <f>OR('AM19.Summary'!C$16="",'AM19.Summary'!C$16="Can Be Y or N",AND('AM19.Summary'!C$16="Must Be Y",S81="Y"),AND('AM19.Summary'!C$16="Must be N",S81="N"))</f>
        <v>1</v>
      </c>
      <c r="AD81" s="171" t="b">
        <f>OR('AM19.Summary'!C$17="",'AM19.Summary'!C$17="Can Be Y or N",AND('AM19.Summary'!C$17="Must Be Y",T81="Y"),AND('AM19.Summary'!C$17="Must be N",T81="N"))</f>
        <v>1</v>
      </c>
      <c r="AE81" s="171" t="b">
        <f>OR('AM19.Summary'!C$18="",'AM19.Summary'!C$18="Can Be Y or N",AND('AM19.Summary'!C$18="Must Be Y",U81="Y"),AND('AM19.Summary'!C$18="Must be N",U81="N"))</f>
        <v>1</v>
      </c>
    </row>
    <row r="82" spans="1:31" x14ac:dyDescent="0.2">
      <c r="A82" s="35">
        <f t="shared" si="13"/>
        <v>76</v>
      </c>
      <c r="B82" s="128" t="str">
        <f>IFERROR(VLOOKUP(C82,'AM19.Entity Input'!D:F,3,FALSE),"")</f>
        <v/>
      </c>
      <c r="C82" s="129"/>
      <c r="D82" s="77"/>
      <c r="E82" s="129"/>
      <c r="F82" s="130" t="str">
        <f>IFERROR(VLOOKUP(C82,'AM19.Entity Input'!D:L,4,FALSE),"")</f>
        <v/>
      </c>
      <c r="G82" s="283"/>
      <c r="H82" s="283"/>
      <c r="I82" s="172"/>
      <c r="J82" s="172"/>
      <c r="K82" s="77"/>
      <c r="L82" s="77"/>
      <c r="M82" s="129"/>
      <c r="N82" s="131">
        <f t="shared" si="8"/>
        <v>0</v>
      </c>
      <c r="O82" s="132">
        <f t="shared" si="10"/>
        <v>0</v>
      </c>
      <c r="Q82" s="266"/>
      <c r="R82" s="77"/>
      <c r="S82" s="77"/>
      <c r="T82" s="77"/>
      <c r="U82" s="77"/>
      <c r="V82" s="131" t="str">
        <f t="shared" si="11"/>
        <v>N/A</v>
      </c>
      <c r="W82" s="140" t="str">
        <f t="shared" si="9"/>
        <v>N/A</v>
      </c>
      <c r="Z82" s="171" t="b">
        <f t="shared" si="12"/>
        <v>1</v>
      </c>
      <c r="AA82" s="171" t="b">
        <f>OR('AM19.Summary'!C$14="",'AM19.Summary'!C$14="Can Be Either",AND('AM19.Summary'!C$14="Must Be Structural",Q82="Structural"),AND('AM19.Summary'!C$14="Must be Contractual",Q82="Contractual"))</f>
        <v>1</v>
      </c>
      <c r="AB82" s="171" t="b">
        <f>OR('AM19.Summary'!C$15="",'AM19.Summary'!C$15="Can Be Y or N",AND('AM19.Summary'!C$15="Must Be Y",R82="Y"),AND('AM19.Summary'!C$15="Must be N",R82="N"))</f>
        <v>1</v>
      </c>
      <c r="AC82" s="171" t="b">
        <f>OR('AM19.Summary'!C$16="",'AM19.Summary'!C$16="Can Be Y or N",AND('AM19.Summary'!C$16="Must Be Y",S82="Y"),AND('AM19.Summary'!C$16="Must be N",S82="N"))</f>
        <v>1</v>
      </c>
      <c r="AD82" s="171" t="b">
        <f>OR('AM19.Summary'!C$17="",'AM19.Summary'!C$17="Can Be Y or N",AND('AM19.Summary'!C$17="Must Be Y",T82="Y"),AND('AM19.Summary'!C$17="Must be N",T82="N"))</f>
        <v>1</v>
      </c>
      <c r="AE82" s="171" t="b">
        <f>OR('AM19.Summary'!C$18="",'AM19.Summary'!C$18="Can Be Y or N",AND('AM19.Summary'!C$18="Must Be Y",U82="Y"),AND('AM19.Summary'!C$18="Must be N",U82="N"))</f>
        <v>1</v>
      </c>
    </row>
    <row r="83" spans="1:31" x14ac:dyDescent="0.2">
      <c r="A83" s="35">
        <f t="shared" si="13"/>
        <v>77</v>
      </c>
      <c r="B83" s="128" t="str">
        <f>IFERROR(VLOOKUP(C83,'AM19.Entity Input'!D:F,3,FALSE),"")</f>
        <v/>
      </c>
      <c r="C83" s="129"/>
      <c r="D83" s="77"/>
      <c r="E83" s="129"/>
      <c r="F83" s="130" t="str">
        <f>IFERROR(VLOOKUP(C83,'AM19.Entity Input'!D:L,4,FALSE),"")</f>
        <v/>
      </c>
      <c r="G83" s="283"/>
      <c r="H83" s="283"/>
      <c r="I83" s="172"/>
      <c r="J83" s="172"/>
      <c r="K83" s="77"/>
      <c r="L83" s="77"/>
      <c r="M83" s="129"/>
      <c r="N83" s="131">
        <f t="shared" si="8"/>
        <v>0</v>
      </c>
      <c r="O83" s="132">
        <f t="shared" si="10"/>
        <v>0</v>
      </c>
      <c r="Q83" s="266"/>
      <c r="R83" s="77"/>
      <c r="S83" s="77"/>
      <c r="T83" s="77"/>
      <c r="U83" s="77"/>
      <c r="V83" s="131" t="str">
        <f t="shared" si="11"/>
        <v>N/A</v>
      </c>
      <c r="W83" s="140" t="str">
        <f t="shared" si="9"/>
        <v>N/A</v>
      </c>
      <c r="Z83" s="171" t="b">
        <f t="shared" si="12"/>
        <v>1</v>
      </c>
      <c r="AA83" s="171" t="b">
        <f>OR('AM19.Summary'!C$14="",'AM19.Summary'!C$14="Can Be Either",AND('AM19.Summary'!C$14="Must Be Structural",Q83="Structural"),AND('AM19.Summary'!C$14="Must be Contractual",Q83="Contractual"))</f>
        <v>1</v>
      </c>
      <c r="AB83" s="171" t="b">
        <f>OR('AM19.Summary'!C$15="",'AM19.Summary'!C$15="Can Be Y or N",AND('AM19.Summary'!C$15="Must Be Y",R83="Y"),AND('AM19.Summary'!C$15="Must be N",R83="N"))</f>
        <v>1</v>
      </c>
      <c r="AC83" s="171" t="b">
        <f>OR('AM19.Summary'!C$16="",'AM19.Summary'!C$16="Can Be Y or N",AND('AM19.Summary'!C$16="Must Be Y",S83="Y"),AND('AM19.Summary'!C$16="Must be N",S83="N"))</f>
        <v>1</v>
      </c>
      <c r="AD83" s="171" t="b">
        <f>OR('AM19.Summary'!C$17="",'AM19.Summary'!C$17="Can Be Y or N",AND('AM19.Summary'!C$17="Must Be Y",T83="Y"),AND('AM19.Summary'!C$17="Must be N",T83="N"))</f>
        <v>1</v>
      </c>
      <c r="AE83" s="171" t="b">
        <f>OR('AM19.Summary'!C$18="",'AM19.Summary'!C$18="Can Be Y or N",AND('AM19.Summary'!C$18="Must Be Y",U83="Y"),AND('AM19.Summary'!C$18="Must be N",U83="N"))</f>
        <v>1</v>
      </c>
    </row>
    <row r="84" spans="1:31" x14ac:dyDescent="0.2">
      <c r="A84" s="35">
        <f t="shared" si="13"/>
        <v>78</v>
      </c>
      <c r="B84" s="128" t="str">
        <f>IFERROR(VLOOKUP(C84,'AM19.Entity Input'!D:F,3,FALSE),"")</f>
        <v/>
      </c>
      <c r="C84" s="129"/>
      <c r="D84" s="77"/>
      <c r="E84" s="129"/>
      <c r="F84" s="130" t="str">
        <f>IFERROR(VLOOKUP(C84,'AM19.Entity Input'!D:L,4,FALSE),"")</f>
        <v/>
      </c>
      <c r="G84" s="283"/>
      <c r="H84" s="283"/>
      <c r="I84" s="172"/>
      <c r="J84" s="172"/>
      <c r="K84" s="77"/>
      <c r="L84" s="77"/>
      <c r="M84" s="129"/>
      <c r="N84" s="131">
        <f t="shared" si="8"/>
        <v>0</v>
      </c>
      <c r="O84" s="132">
        <f t="shared" si="10"/>
        <v>0</v>
      </c>
      <c r="Q84" s="266"/>
      <c r="R84" s="77"/>
      <c r="S84" s="77"/>
      <c r="T84" s="77"/>
      <c r="U84" s="77"/>
      <c r="V84" s="131" t="str">
        <f t="shared" si="11"/>
        <v>N/A</v>
      </c>
      <c r="W84" s="140" t="str">
        <f t="shared" si="9"/>
        <v>N/A</v>
      </c>
      <c r="Z84" s="171" t="b">
        <f t="shared" si="12"/>
        <v>1</v>
      </c>
      <c r="AA84" s="171" t="b">
        <f>OR('AM19.Summary'!C$14="",'AM19.Summary'!C$14="Can Be Either",AND('AM19.Summary'!C$14="Must Be Structural",Q84="Structural"),AND('AM19.Summary'!C$14="Must be Contractual",Q84="Contractual"))</f>
        <v>1</v>
      </c>
      <c r="AB84" s="171" t="b">
        <f>OR('AM19.Summary'!C$15="",'AM19.Summary'!C$15="Can Be Y or N",AND('AM19.Summary'!C$15="Must Be Y",R84="Y"),AND('AM19.Summary'!C$15="Must be N",R84="N"))</f>
        <v>1</v>
      </c>
      <c r="AC84" s="171" t="b">
        <f>OR('AM19.Summary'!C$16="",'AM19.Summary'!C$16="Can Be Y or N",AND('AM19.Summary'!C$16="Must Be Y",S84="Y"),AND('AM19.Summary'!C$16="Must be N",S84="N"))</f>
        <v>1</v>
      </c>
      <c r="AD84" s="171" t="b">
        <f>OR('AM19.Summary'!C$17="",'AM19.Summary'!C$17="Can Be Y or N",AND('AM19.Summary'!C$17="Must Be Y",T84="Y"),AND('AM19.Summary'!C$17="Must be N",T84="N"))</f>
        <v>1</v>
      </c>
      <c r="AE84" s="171" t="b">
        <f>OR('AM19.Summary'!C$18="",'AM19.Summary'!C$18="Can Be Y or N",AND('AM19.Summary'!C$18="Must Be Y",U84="Y"),AND('AM19.Summary'!C$18="Must be N",U84="N"))</f>
        <v>1</v>
      </c>
    </row>
    <row r="85" spans="1:31" x14ac:dyDescent="0.2">
      <c r="A85" s="35">
        <f t="shared" si="13"/>
        <v>79</v>
      </c>
      <c r="B85" s="128" t="str">
        <f>IFERROR(VLOOKUP(C85,'AM19.Entity Input'!D:F,3,FALSE),"")</f>
        <v/>
      </c>
      <c r="C85" s="129"/>
      <c r="D85" s="77"/>
      <c r="E85" s="129"/>
      <c r="F85" s="130" t="str">
        <f>IFERROR(VLOOKUP(C85,'AM19.Entity Input'!D:L,4,FALSE),"")</f>
        <v/>
      </c>
      <c r="G85" s="283"/>
      <c r="H85" s="283"/>
      <c r="I85" s="172"/>
      <c r="J85" s="172"/>
      <c r="K85" s="77"/>
      <c r="L85" s="77"/>
      <c r="M85" s="129"/>
      <c r="N85" s="131">
        <f t="shared" si="8"/>
        <v>0</v>
      </c>
      <c r="O85" s="132">
        <f t="shared" si="10"/>
        <v>0</v>
      </c>
      <c r="Q85" s="266"/>
      <c r="R85" s="77"/>
      <c r="S85" s="77"/>
      <c r="T85" s="77"/>
      <c r="U85" s="77"/>
      <c r="V85" s="131" t="str">
        <f t="shared" si="11"/>
        <v>N/A</v>
      </c>
      <c r="W85" s="140" t="str">
        <f t="shared" si="9"/>
        <v>N/A</v>
      </c>
      <c r="Z85" s="171" t="b">
        <f t="shared" si="12"/>
        <v>1</v>
      </c>
      <c r="AA85" s="171" t="b">
        <f>OR('AM19.Summary'!C$14="",'AM19.Summary'!C$14="Can Be Either",AND('AM19.Summary'!C$14="Must Be Structural",Q85="Structural"),AND('AM19.Summary'!C$14="Must be Contractual",Q85="Contractual"))</f>
        <v>1</v>
      </c>
      <c r="AB85" s="171" t="b">
        <f>OR('AM19.Summary'!C$15="",'AM19.Summary'!C$15="Can Be Y or N",AND('AM19.Summary'!C$15="Must Be Y",R85="Y"),AND('AM19.Summary'!C$15="Must be N",R85="N"))</f>
        <v>1</v>
      </c>
      <c r="AC85" s="171" t="b">
        <f>OR('AM19.Summary'!C$16="",'AM19.Summary'!C$16="Can Be Y or N",AND('AM19.Summary'!C$16="Must Be Y",S85="Y"),AND('AM19.Summary'!C$16="Must be N",S85="N"))</f>
        <v>1</v>
      </c>
      <c r="AD85" s="171" t="b">
        <f>OR('AM19.Summary'!C$17="",'AM19.Summary'!C$17="Can Be Y or N",AND('AM19.Summary'!C$17="Must Be Y",T85="Y"),AND('AM19.Summary'!C$17="Must be N",T85="N"))</f>
        <v>1</v>
      </c>
      <c r="AE85" s="171" t="b">
        <f>OR('AM19.Summary'!C$18="",'AM19.Summary'!C$18="Can Be Y or N",AND('AM19.Summary'!C$18="Must Be Y",U85="Y"),AND('AM19.Summary'!C$18="Must be N",U85="N"))</f>
        <v>1</v>
      </c>
    </row>
    <row r="86" spans="1:31" x14ac:dyDescent="0.2">
      <c r="A86" s="35">
        <f t="shared" si="13"/>
        <v>80</v>
      </c>
      <c r="B86" s="128" t="str">
        <f>IFERROR(VLOOKUP(C86,'AM19.Entity Input'!D:F,3,FALSE),"")</f>
        <v/>
      </c>
      <c r="C86" s="129"/>
      <c r="D86" s="77"/>
      <c r="E86" s="129"/>
      <c r="F86" s="130" t="str">
        <f>IFERROR(VLOOKUP(C86,'AM19.Entity Input'!D:L,4,FALSE),"")</f>
        <v/>
      </c>
      <c r="G86" s="283"/>
      <c r="H86" s="283"/>
      <c r="I86" s="172"/>
      <c r="J86" s="172"/>
      <c r="K86" s="77"/>
      <c r="L86" s="77"/>
      <c r="M86" s="129"/>
      <c r="N86" s="131">
        <f t="shared" si="8"/>
        <v>0</v>
      </c>
      <c r="O86" s="132">
        <f t="shared" si="10"/>
        <v>0</v>
      </c>
      <c r="Q86" s="266"/>
      <c r="R86" s="77"/>
      <c r="S86" s="77"/>
      <c r="T86" s="77"/>
      <c r="U86" s="77"/>
      <c r="V86" s="131" t="str">
        <f t="shared" si="11"/>
        <v>N/A</v>
      </c>
      <c r="W86" s="140" t="str">
        <f t="shared" si="9"/>
        <v>N/A</v>
      </c>
      <c r="Z86" s="171" t="b">
        <f t="shared" si="12"/>
        <v>1</v>
      </c>
      <c r="AA86" s="171" t="b">
        <f>OR('AM19.Summary'!C$14="",'AM19.Summary'!C$14="Can Be Either",AND('AM19.Summary'!C$14="Must Be Structural",Q86="Structural"),AND('AM19.Summary'!C$14="Must be Contractual",Q86="Contractual"))</f>
        <v>1</v>
      </c>
      <c r="AB86" s="171" t="b">
        <f>OR('AM19.Summary'!C$15="",'AM19.Summary'!C$15="Can Be Y or N",AND('AM19.Summary'!C$15="Must Be Y",R86="Y"),AND('AM19.Summary'!C$15="Must be N",R86="N"))</f>
        <v>1</v>
      </c>
      <c r="AC86" s="171" t="b">
        <f>OR('AM19.Summary'!C$16="",'AM19.Summary'!C$16="Can Be Y or N",AND('AM19.Summary'!C$16="Must Be Y",S86="Y"),AND('AM19.Summary'!C$16="Must be N",S86="N"))</f>
        <v>1</v>
      </c>
      <c r="AD86" s="171" t="b">
        <f>OR('AM19.Summary'!C$17="",'AM19.Summary'!C$17="Can Be Y or N",AND('AM19.Summary'!C$17="Must Be Y",T86="Y"),AND('AM19.Summary'!C$17="Must be N",T86="N"))</f>
        <v>1</v>
      </c>
      <c r="AE86" s="171" t="b">
        <f>OR('AM19.Summary'!C$18="",'AM19.Summary'!C$18="Can Be Y or N",AND('AM19.Summary'!C$18="Must Be Y",U86="Y"),AND('AM19.Summary'!C$18="Must be N",U86="N"))</f>
        <v>1</v>
      </c>
    </row>
    <row r="87" spans="1:31" x14ac:dyDescent="0.2">
      <c r="A87" s="35">
        <f t="shared" si="13"/>
        <v>81</v>
      </c>
      <c r="B87" s="128" t="str">
        <f>IFERROR(VLOOKUP(C87,'AM19.Entity Input'!D:F,3,FALSE),"")</f>
        <v/>
      </c>
      <c r="C87" s="129"/>
      <c r="D87" s="77"/>
      <c r="E87" s="129"/>
      <c r="F87" s="130" t="str">
        <f>IFERROR(VLOOKUP(C87,'AM19.Entity Input'!D:L,4,FALSE),"")</f>
        <v/>
      </c>
      <c r="G87" s="283"/>
      <c r="H87" s="283"/>
      <c r="I87" s="172"/>
      <c r="J87" s="172"/>
      <c r="K87" s="77"/>
      <c r="L87" s="77"/>
      <c r="M87" s="129"/>
      <c r="N87" s="131">
        <f t="shared" si="8"/>
        <v>0</v>
      </c>
      <c r="O87" s="132">
        <f t="shared" si="10"/>
        <v>0</v>
      </c>
      <c r="Q87" s="266"/>
      <c r="R87" s="77"/>
      <c r="S87" s="77"/>
      <c r="T87" s="77"/>
      <c r="U87" s="77"/>
      <c r="V87" s="131" t="str">
        <f t="shared" si="11"/>
        <v>N/A</v>
      </c>
      <c r="W87" s="140" t="str">
        <f t="shared" si="9"/>
        <v>N/A</v>
      </c>
      <c r="Z87" s="171" t="b">
        <f t="shared" si="12"/>
        <v>1</v>
      </c>
      <c r="AA87" s="171" t="b">
        <f>OR('AM19.Summary'!C$14="",'AM19.Summary'!C$14="Can Be Either",AND('AM19.Summary'!C$14="Must Be Structural",Q87="Structural"),AND('AM19.Summary'!C$14="Must be Contractual",Q87="Contractual"))</f>
        <v>1</v>
      </c>
      <c r="AB87" s="171" t="b">
        <f>OR('AM19.Summary'!C$15="",'AM19.Summary'!C$15="Can Be Y or N",AND('AM19.Summary'!C$15="Must Be Y",R87="Y"),AND('AM19.Summary'!C$15="Must be N",R87="N"))</f>
        <v>1</v>
      </c>
      <c r="AC87" s="171" t="b">
        <f>OR('AM19.Summary'!C$16="",'AM19.Summary'!C$16="Can Be Y or N",AND('AM19.Summary'!C$16="Must Be Y",S87="Y"),AND('AM19.Summary'!C$16="Must be N",S87="N"))</f>
        <v>1</v>
      </c>
      <c r="AD87" s="171" t="b">
        <f>OR('AM19.Summary'!C$17="",'AM19.Summary'!C$17="Can Be Y or N",AND('AM19.Summary'!C$17="Must Be Y",T87="Y"),AND('AM19.Summary'!C$17="Must be N",T87="N"))</f>
        <v>1</v>
      </c>
      <c r="AE87" s="171" t="b">
        <f>OR('AM19.Summary'!C$18="",'AM19.Summary'!C$18="Can Be Y or N",AND('AM19.Summary'!C$18="Must Be Y",U87="Y"),AND('AM19.Summary'!C$18="Must be N",U87="N"))</f>
        <v>1</v>
      </c>
    </row>
    <row r="88" spans="1:31" x14ac:dyDescent="0.2">
      <c r="A88" s="35">
        <f t="shared" si="13"/>
        <v>82</v>
      </c>
      <c r="B88" s="128" t="str">
        <f>IFERROR(VLOOKUP(C88,'AM19.Entity Input'!D:F,3,FALSE),"")</f>
        <v/>
      </c>
      <c r="C88" s="129"/>
      <c r="D88" s="77"/>
      <c r="E88" s="129"/>
      <c r="F88" s="130" t="str">
        <f>IFERROR(VLOOKUP(C88,'AM19.Entity Input'!D:L,4,FALSE),"")</f>
        <v/>
      </c>
      <c r="G88" s="283"/>
      <c r="H88" s="283"/>
      <c r="I88" s="172"/>
      <c r="J88" s="172"/>
      <c r="K88" s="77"/>
      <c r="L88" s="77"/>
      <c r="M88" s="129"/>
      <c r="N88" s="131">
        <f t="shared" si="8"/>
        <v>0</v>
      </c>
      <c r="O88" s="132">
        <f t="shared" si="10"/>
        <v>0</v>
      </c>
      <c r="Q88" s="266"/>
      <c r="R88" s="77"/>
      <c r="S88" s="77"/>
      <c r="T88" s="77"/>
      <c r="U88" s="77"/>
      <c r="V88" s="131" t="str">
        <f t="shared" si="11"/>
        <v>N/A</v>
      </c>
      <c r="W88" s="140" t="str">
        <f t="shared" si="9"/>
        <v>N/A</v>
      </c>
      <c r="Z88" s="171" t="b">
        <f t="shared" si="12"/>
        <v>1</v>
      </c>
      <c r="AA88" s="171" t="b">
        <f>OR('AM19.Summary'!C$14="",'AM19.Summary'!C$14="Can Be Either",AND('AM19.Summary'!C$14="Must Be Structural",Q88="Structural"),AND('AM19.Summary'!C$14="Must be Contractual",Q88="Contractual"))</f>
        <v>1</v>
      </c>
      <c r="AB88" s="171" t="b">
        <f>OR('AM19.Summary'!C$15="",'AM19.Summary'!C$15="Can Be Y or N",AND('AM19.Summary'!C$15="Must Be Y",R88="Y"),AND('AM19.Summary'!C$15="Must be N",R88="N"))</f>
        <v>1</v>
      </c>
      <c r="AC88" s="171" t="b">
        <f>OR('AM19.Summary'!C$16="",'AM19.Summary'!C$16="Can Be Y or N",AND('AM19.Summary'!C$16="Must Be Y",S88="Y"),AND('AM19.Summary'!C$16="Must be N",S88="N"))</f>
        <v>1</v>
      </c>
      <c r="AD88" s="171" t="b">
        <f>OR('AM19.Summary'!C$17="",'AM19.Summary'!C$17="Can Be Y or N",AND('AM19.Summary'!C$17="Must Be Y",T88="Y"),AND('AM19.Summary'!C$17="Must be N",T88="N"))</f>
        <v>1</v>
      </c>
      <c r="AE88" s="171" t="b">
        <f>OR('AM19.Summary'!C$18="",'AM19.Summary'!C$18="Can Be Y or N",AND('AM19.Summary'!C$18="Must Be Y",U88="Y"),AND('AM19.Summary'!C$18="Must be N",U88="N"))</f>
        <v>1</v>
      </c>
    </row>
    <row r="89" spans="1:31" x14ac:dyDescent="0.2">
      <c r="A89" s="35">
        <f t="shared" si="13"/>
        <v>83</v>
      </c>
      <c r="B89" s="128" t="str">
        <f>IFERROR(VLOOKUP(C89,'AM19.Entity Input'!D:F,3,FALSE),"")</f>
        <v/>
      </c>
      <c r="C89" s="129"/>
      <c r="D89" s="77"/>
      <c r="E89" s="129"/>
      <c r="F89" s="130" t="str">
        <f>IFERROR(VLOOKUP(C89,'AM19.Entity Input'!D:L,4,FALSE),"")</f>
        <v/>
      </c>
      <c r="G89" s="283"/>
      <c r="H89" s="283"/>
      <c r="I89" s="172"/>
      <c r="J89" s="172"/>
      <c r="K89" s="77"/>
      <c r="L89" s="77"/>
      <c r="M89" s="129"/>
      <c r="N89" s="131">
        <f t="shared" si="8"/>
        <v>0</v>
      </c>
      <c r="O89" s="132">
        <f t="shared" si="10"/>
        <v>0</v>
      </c>
      <c r="Q89" s="266"/>
      <c r="R89" s="77"/>
      <c r="S89" s="77"/>
      <c r="T89" s="77"/>
      <c r="U89" s="77"/>
      <c r="V89" s="131" t="str">
        <f t="shared" si="11"/>
        <v>N/A</v>
      </c>
      <c r="W89" s="140" t="str">
        <f t="shared" si="9"/>
        <v>N/A</v>
      </c>
      <c r="Z89" s="171" t="b">
        <f t="shared" si="12"/>
        <v>1</v>
      </c>
      <c r="AA89" s="171" t="b">
        <f>OR('AM19.Summary'!C$14="",'AM19.Summary'!C$14="Can Be Either",AND('AM19.Summary'!C$14="Must Be Structural",Q89="Structural"),AND('AM19.Summary'!C$14="Must be Contractual",Q89="Contractual"))</f>
        <v>1</v>
      </c>
      <c r="AB89" s="171" t="b">
        <f>OR('AM19.Summary'!C$15="",'AM19.Summary'!C$15="Can Be Y or N",AND('AM19.Summary'!C$15="Must Be Y",R89="Y"),AND('AM19.Summary'!C$15="Must be N",R89="N"))</f>
        <v>1</v>
      </c>
      <c r="AC89" s="171" t="b">
        <f>OR('AM19.Summary'!C$16="",'AM19.Summary'!C$16="Can Be Y or N",AND('AM19.Summary'!C$16="Must Be Y",S89="Y"),AND('AM19.Summary'!C$16="Must be N",S89="N"))</f>
        <v>1</v>
      </c>
      <c r="AD89" s="171" t="b">
        <f>OR('AM19.Summary'!C$17="",'AM19.Summary'!C$17="Can Be Y or N",AND('AM19.Summary'!C$17="Must Be Y",T89="Y"),AND('AM19.Summary'!C$17="Must be N",T89="N"))</f>
        <v>1</v>
      </c>
      <c r="AE89" s="171" t="b">
        <f>OR('AM19.Summary'!C$18="",'AM19.Summary'!C$18="Can Be Y or N",AND('AM19.Summary'!C$18="Must Be Y",U89="Y"),AND('AM19.Summary'!C$18="Must be N",U89="N"))</f>
        <v>1</v>
      </c>
    </row>
    <row r="90" spans="1:31" x14ac:dyDescent="0.2">
      <c r="A90" s="35">
        <f t="shared" si="13"/>
        <v>84</v>
      </c>
      <c r="B90" s="128" t="str">
        <f>IFERROR(VLOOKUP(C90,'AM19.Entity Input'!D:F,3,FALSE),"")</f>
        <v/>
      </c>
      <c r="C90" s="129"/>
      <c r="D90" s="77"/>
      <c r="E90" s="129"/>
      <c r="F90" s="130" t="str">
        <f>IFERROR(VLOOKUP(C90,'AM19.Entity Input'!D:L,4,FALSE),"")</f>
        <v/>
      </c>
      <c r="G90" s="283"/>
      <c r="H90" s="283"/>
      <c r="I90" s="172"/>
      <c r="J90" s="172"/>
      <c r="K90" s="77"/>
      <c r="L90" s="77"/>
      <c r="M90" s="129"/>
      <c r="N90" s="131">
        <f t="shared" si="8"/>
        <v>0</v>
      </c>
      <c r="O90" s="132">
        <f t="shared" si="10"/>
        <v>0</v>
      </c>
      <c r="Q90" s="266"/>
      <c r="R90" s="77"/>
      <c r="S90" s="77"/>
      <c r="T90" s="77"/>
      <c r="U90" s="77"/>
      <c r="V90" s="131" t="str">
        <f t="shared" si="11"/>
        <v>N/A</v>
      </c>
      <c r="W90" s="140" t="str">
        <f t="shared" si="9"/>
        <v>N/A</v>
      </c>
      <c r="Z90" s="171" t="b">
        <f t="shared" si="12"/>
        <v>1</v>
      </c>
      <c r="AA90" s="171" t="b">
        <f>OR('AM19.Summary'!C$14="",'AM19.Summary'!C$14="Can Be Either",AND('AM19.Summary'!C$14="Must Be Structural",Q90="Structural"),AND('AM19.Summary'!C$14="Must be Contractual",Q90="Contractual"))</f>
        <v>1</v>
      </c>
      <c r="AB90" s="171" t="b">
        <f>OR('AM19.Summary'!C$15="",'AM19.Summary'!C$15="Can Be Y or N",AND('AM19.Summary'!C$15="Must Be Y",R90="Y"),AND('AM19.Summary'!C$15="Must be N",R90="N"))</f>
        <v>1</v>
      </c>
      <c r="AC90" s="171" t="b">
        <f>OR('AM19.Summary'!C$16="",'AM19.Summary'!C$16="Can Be Y or N",AND('AM19.Summary'!C$16="Must Be Y",S90="Y"),AND('AM19.Summary'!C$16="Must be N",S90="N"))</f>
        <v>1</v>
      </c>
      <c r="AD90" s="171" t="b">
        <f>OR('AM19.Summary'!C$17="",'AM19.Summary'!C$17="Can Be Y or N",AND('AM19.Summary'!C$17="Must Be Y",T90="Y"),AND('AM19.Summary'!C$17="Must be N",T90="N"))</f>
        <v>1</v>
      </c>
      <c r="AE90" s="171" t="b">
        <f>OR('AM19.Summary'!C$18="",'AM19.Summary'!C$18="Can Be Y or N",AND('AM19.Summary'!C$18="Must Be Y",U90="Y"),AND('AM19.Summary'!C$18="Must be N",U90="N"))</f>
        <v>1</v>
      </c>
    </row>
    <row r="91" spans="1:31" x14ac:dyDescent="0.2">
      <c r="A91" s="35">
        <f t="shared" si="13"/>
        <v>85</v>
      </c>
      <c r="B91" s="128" t="str">
        <f>IFERROR(VLOOKUP(C91,'AM19.Entity Input'!D:F,3,FALSE),"")</f>
        <v/>
      </c>
      <c r="C91" s="129"/>
      <c r="D91" s="77"/>
      <c r="E91" s="129"/>
      <c r="F91" s="130" t="str">
        <f>IFERROR(VLOOKUP(C91,'AM19.Entity Input'!D:L,4,FALSE),"")</f>
        <v/>
      </c>
      <c r="G91" s="283"/>
      <c r="H91" s="283"/>
      <c r="I91" s="172"/>
      <c r="J91" s="172"/>
      <c r="K91" s="77"/>
      <c r="L91" s="77"/>
      <c r="M91" s="129"/>
      <c r="N91" s="131">
        <f t="shared" si="8"/>
        <v>0</v>
      </c>
      <c r="O91" s="132">
        <f t="shared" si="10"/>
        <v>0</v>
      </c>
      <c r="Q91" s="266"/>
      <c r="R91" s="77"/>
      <c r="S91" s="77"/>
      <c r="T91" s="77"/>
      <c r="U91" s="77"/>
      <c r="V91" s="131" t="str">
        <f t="shared" si="11"/>
        <v>N/A</v>
      </c>
      <c r="W91" s="140" t="str">
        <f t="shared" si="9"/>
        <v>N/A</v>
      </c>
      <c r="Z91" s="171" t="b">
        <f t="shared" si="12"/>
        <v>1</v>
      </c>
      <c r="AA91" s="171" t="b">
        <f>OR('AM19.Summary'!C$14="",'AM19.Summary'!C$14="Can Be Either",AND('AM19.Summary'!C$14="Must Be Structural",Q91="Structural"),AND('AM19.Summary'!C$14="Must be Contractual",Q91="Contractual"))</f>
        <v>1</v>
      </c>
      <c r="AB91" s="171" t="b">
        <f>OR('AM19.Summary'!C$15="",'AM19.Summary'!C$15="Can Be Y or N",AND('AM19.Summary'!C$15="Must Be Y",R91="Y"),AND('AM19.Summary'!C$15="Must be N",R91="N"))</f>
        <v>1</v>
      </c>
      <c r="AC91" s="171" t="b">
        <f>OR('AM19.Summary'!C$16="",'AM19.Summary'!C$16="Can Be Y or N",AND('AM19.Summary'!C$16="Must Be Y",S91="Y"),AND('AM19.Summary'!C$16="Must be N",S91="N"))</f>
        <v>1</v>
      </c>
      <c r="AD91" s="171" t="b">
        <f>OR('AM19.Summary'!C$17="",'AM19.Summary'!C$17="Can Be Y or N",AND('AM19.Summary'!C$17="Must Be Y",T91="Y"),AND('AM19.Summary'!C$17="Must be N",T91="N"))</f>
        <v>1</v>
      </c>
      <c r="AE91" s="171" t="b">
        <f>OR('AM19.Summary'!C$18="",'AM19.Summary'!C$18="Can Be Y or N",AND('AM19.Summary'!C$18="Must Be Y",U91="Y"),AND('AM19.Summary'!C$18="Must be N",U91="N"))</f>
        <v>1</v>
      </c>
    </row>
    <row r="92" spans="1:31" x14ac:dyDescent="0.2">
      <c r="A92" s="35">
        <f t="shared" si="13"/>
        <v>86</v>
      </c>
      <c r="B92" s="128" t="str">
        <f>IFERROR(VLOOKUP(C92,'AM19.Entity Input'!D:F,3,FALSE),"")</f>
        <v/>
      </c>
      <c r="C92" s="129"/>
      <c r="D92" s="77"/>
      <c r="E92" s="129"/>
      <c r="F92" s="130" t="str">
        <f>IFERROR(VLOOKUP(C92,'AM19.Entity Input'!D:L,4,FALSE),"")</f>
        <v/>
      </c>
      <c r="G92" s="283"/>
      <c r="H92" s="283"/>
      <c r="I92" s="172"/>
      <c r="J92" s="172"/>
      <c r="K92" s="77"/>
      <c r="L92" s="77"/>
      <c r="M92" s="129"/>
      <c r="N92" s="131">
        <f t="shared" si="8"/>
        <v>0</v>
      </c>
      <c r="O92" s="132">
        <f t="shared" si="10"/>
        <v>0</v>
      </c>
      <c r="Q92" s="266"/>
      <c r="R92" s="77"/>
      <c r="S92" s="77"/>
      <c r="T92" s="77"/>
      <c r="U92" s="77"/>
      <c r="V92" s="131" t="str">
        <f t="shared" si="11"/>
        <v>N/A</v>
      </c>
      <c r="W92" s="140" t="str">
        <f t="shared" si="9"/>
        <v>N/A</v>
      </c>
      <c r="Z92" s="171" t="b">
        <f t="shared" si="12"/>
        <v>1</v>
      </c>
      <c r="AA92" s="171" t="b">
        <f>OR('AM19.Summary'!C$14="",'AM19.Summary'!C$14="Can Be Either",AND('AM19.Summary'!C$14="Must Be Structural",Q92="Structural"),AND('AM19.Summary'!C$14="Must be Contractual",Q92="Contractual"))</f>
        <v>1</v>
      </c>
      <c r="AB92" s="171" t="b">
        <f>OR('AM19.Summary'!C$15="",'AM19.Summary'!C$15="Can Be Y or N",AND('AM19.Summary'!C$15="Must Be Y",R92="Y"),AND('AM19.Summary'!C$15="Must be N",R92="N"))</f>
        <v>1</v>
      </c>
      <c r="AC92" s="171" t="b">
        <f>OR('AM19.Summary'!C$16="",'AM19.Summary'!C$16="Can Be Y or N",AND('AM19.Summary'!C$16="Must Be Y",S92="Y"),AND('AM19.Summary'!C$16="Must be N",S92="N"))</f>
        <v>1</v>
      </c>
      <c r="AD92" s="171" t="b">
        <f>OR('AM19.Summary'!C$17="",'AM19.Summary'!C$17="Can Be Y or N",AND('AM19.Summary'!C$17="Must Be Y",T92="Y"),AND('AM19.Summary'!C$17="Must be N",T92="N"))</f>
        <v>1</v>
      </c>
      <c r="AE92" s="171" t="b">
        <f>OR('AM19.Summary'!C$18="",'AM19.Summary'!C$18="Can Be Y or N",AND('AM19.Summary'!C$18="Must Be Y",U92="Y"),AND('AM19.Summary'!C$18="Must be N",U92="N"))</f>
        <v>1</v>
      </c>
    </row>
    <row r="93" spans="1:31" x14ac:dyDescent="0.2">
      <c r="A93" s="35">
        <f t="shared" si="13"/>
        <v>87</v>
      </c>
      <c r="B93" s="128" t="str">
        <f>IFERROR(VLOOKUP(C93,'AM19.Entity Input'!D:F,3,FALSE),"")</f>
        <v/>
      </c>
      <c r="C93" s="129"/>
      <c r="D93" s="77"/>
      <c r="E93" s="129"/>
      <c r="F93" s="130" t="str">
        <f>IFERROR(VLOOKUP(C93,'AM19.Entity Input'!D:L,4,FALSE),"")</f>
        <v/>
      </c>
      <c r="G93" s="283"/>
      <c r="H93" s="283"/>
      <c r="I93" s="172"/>
      <c r="J93" s="172"/>
      <c r="K93" s="77"/>
      <c r="L93" s="77"/>
      <c r="M93" s="129"/>
      <c r="N93" s="131">
        <f t="shared" si="8"/>
        <v>0</v>
      </c>
      <c r="O93" s="132">
        <f t="shared" si="10"/>
        <v>0</v>
      </c>
      <c r="Q93" s="266"/>
      <c r="R93" s="77"/>
      <c r="S93" s="77"/>
      <c r="T93" s="77"/>
      <c r="U93" s="77"/>
      <c r="V93" s="131" t="str">
        <f t="shared" si="11"/>
        <v>N/A</v>
      </c>
      <c r="W93" s="140" t="str">
        <f t="shared" si="9"/>
        <v>N/A</v>
      </c>
      <c r="Z93" s="171" t="b">
        <f t="shared" si="12"/>
        <v>1</v>
      </c>
      <c r="AA93" s="171" t="b">
        <f>OR('AM19.Summary'!C$14="",'AM19.Summary'!C$14="Can Be Either",AND('AM19.Summary'!C$14="Must Be Structural",Q93="Structural"),AND('AM19.Summary'!C$14="Must be Contractual",Q93="Contractual"))</f>
        <v>1</v>
      </c>
      <c r="AB93" s="171" t="b">
        <f>OR('AM19.Summary'!C$15="",'AM19.Summary'!C$15="Can Be Y or N",AND('AM19.Summary'!C$15="Must Be Y",R93="Y"),AND('AM19.Summary'!C$15="Must be N",R93="N"))</f>
        <v>1</v>
      </c>
      <c r="AC93" s="171" t="b">
        <f>OR('AM19.Summary'!C$16="",'AM19.Summary'!C$16="Can Be Y or N",AND('AM19.Summary'!C$16="Must Be Y",S93="Y"),AND('AM19.Summary'!C$16="Must be N",S93="N"))</f>
        <v>1</v>
      </c>
      <c r="AD93" s="171" t="b">
        <f>OR('AM19.Summary'!C$17="",'AM19.Summary'!C$17="Can Be Y or N",AND('AM19.Summary'!C$17="Must Be Y",T93="Y"),AND('AM19.Summary'!C$17="Must be N",T93="N"))</f>
        <v>1</v>
      </c>
      <c r="AE93" s="171" t="b">
        <f>OR('AM19.Summary'!C$18="",'AM19.Summary'!C$18="Can Be Y or N",AND('AM19.Summary'!C$18="Must Be Y",U93="Y"),AND('AM19.Summary'!C$18="Must be N",U93="N"))</f>
        <v>1</v>
      </c>
    </row>
    <row r="94" spans="1:31" x14ac:dyDescent="0.2">
      <c r="A94" s="35">
        <f t="shared" si="13"/>
        <v>88</v>
      </c>
      <c r="B94" s="128" t="str">
        <f>IFERROR(VLOOKUP(C94,'AM19.Entity Input'!D:F,3,FALSE),"")</f>
        <v/>
      </c>
      <c r="C94" s="129"/>
      <c r="D94" s="77"/>
      <c r="E94" s="129"/>
      <c r="F94" s="130" t="str">
        <f>IFERROR(VLOOKUP(C94,'AM19.Entity Input'!D:L,4,FALSE),"")</f>
        <v/>
      </c>
      <c r="G94" s="283"/>
      <c r="H94" s="283"/>
      <c r="I94" s="172"/>
      <c r="J94" s="172"/>
      <c r="K94" s="77"/>
      <c r="L94" s="77"/>
      <c r="M94" s="129"/>
      <c r="N94" s="131">
        <f t="shared" si="8"/>
        <v>0</v>
      </c>
      <c r="O94" s="132">
        <f t="shared" si="10"/>
        <v>0</v>
      </c>
      <c r="Q94" s="266"/>
      <c r="R94" s="77"/>
      <c r="S94" s="77"/>
      <c r="T94" s="77"/>
      <c r="U94" s="77"/>
      <c r="V94" s="131" t="str">
        <f t="shared" si="11"/>
        <v>N/A</v>
      </c>
      <c r="W94" s="140" t="str">
        <f t="shared" si="9"/>
        <v>N/A</v>
      </c>
      <c r="Z94" s="171" t="b">
        <f t="shared" si="12"/>
        <v>1</v>
      </c>
      <c r="AA94" s="171" t="b">
        <f>OR('AM19.Summary'!C$14="",'AM19.Summary'!C$14="Can Be Either",AND('AM19.Summary'!C$14="Must Be Structural",Q94="Structural"),AND('AM19.Summary'!C$14="Must be Contractual",Q94="Contractual"))</f>
        <v>1</v>
      </c>
      <c r="AB94" s="171" t="b">
        <f>OR('AM19.Summary'!C$15="",'AM19.Summary'!C$15="Can Be Y or N",AND('AM19.Summary'!C$15="Must Be Y",R94="Y"),AND('AM19.Summary'!C$15="Must be N",R94="N"))</f>
        <v>1</v>
      </c>
      <c r="AC94" s="171" t="b">
        <f>OR('AM19.Summary'!C$16="",'AM19.Summary'!C$16="Can Be Y or N",AND('AM19.Summary'!C$16="Must Be Y",S94="Y"),AND('AM19.Summary'!C$16="Must be N",S94="N"))</f>
        <v>1</v>
      </c>
      <c r="AD94" s="171" t="b">
        <f>OR('AM19.Summary'!C$17="",'AM19.Summary'!C$17="Can Be Y or N",AND('AM19.Summary'!C$17="Must Be Y",T94="Y"),AND('AM19.Summary'!C$17="Must be N",T94="N"))</f>
        <v>1</v>
      </c>
      <c r="AE94" s="171" t="b">
        <f>OR('AM19.Summary'!C$18="",'AM19.Summary'!C$18="Can Be Y or N",AND('AM19.Summary'!C$18="Must Be Y",U94="Y"),AND('AM19.Summary'!C$18="Must be N",U94="N"))</f>
        <v>1</v>
      </c>
    </row>
    <row r="95" spans="1:31" x14ac:dyDescent="0.2">
      <c r="A95" s="35">
        <f t="shared" si="13"/>
        <v>89</v>
      </c>
      <c r="B95" s="128" t="str">
        <f>IFERROR(VLOOKUP(C95,'AM19.Entity Input'!D:F,3,FALSE),"")</f>
        <v/>
      </c>
      <c r="C95" s="129"/>
      <c r="D95" s="77"/>
      <c r="E95" s="129"/>
      <c r="F95" s="130" t="str">
        <f>IFERROR(VLOOKUP(C95,'AM19.Entity Input'!D:L,4,FALSE),"")</f>
        <v/>
      </c>
      <c r="G95" s="283"/>
      <c r="H95" s="283"/>
      <c r="I95" s="172"/>
      <c r="J95" s="172"/>
      <c r="K95" s="77"/>
      <c r="L95" s="77"/>
      <c r="M95" s="129"/>
      <c r="N95" s="131">
        <f t="shared" si="8"/>
        <v>0</v>
      </c>
      <c r="O95" s="132">
        <f t="shared" si="10"/>
        <v>0</v>
      </c>
      <c r="Q95" s="266"/>
      <c r="R95" s="77"/>
      <c r="S95" s="77"/>
      <c r="T95" s="77"/>
      <c r="U95" s="77"/>
      <c r="V95" s="131" t="str">
        <f t="shared" si="11"/>
        <v>N/A</v>
      </c>
      <c r="W95" s="140" t="str">
        <f t="shared" si="9"/>
        <v>N/A</v>
      </c>
      <c r="Z95" s="171" t="b">
        <f t="shared" si="12"/>
        <v>1</v>
      </c>
      <c r="AA95" s="171" t="b">
        <f>OR('AM19.Summary'!C$14="",'AM19.Summary'!C$14="Can Be Either",AND('AM19.Summary'!C$14="Must Be Structural",Q95="Structural"),AND('AM19.Summary'!C$14="Must be Contractual",Q95="Contractual"))</f>
        <v>1</v>
      </c>
      <c r="AB95" s="171" t="b">
        <f>OR('AM19.Summary'!C$15="",'AM19.Summary'!C$15="Can Be Y or N",AND('AM19.Summary'!C$15="Must Be Y",R95="Y"),AND('AM19.Summary'!C$15="Must be N",R95="N"))</f>
        <v>1</v>
      </c>
      <c r="AC95" s="171" t="b">
        <f>OR('AM19.Summary'!C$16="",'AM19.Summary'!C$16="Can Be Y or N",AND('AM19.Summary'!C$16="Must Be Y",S95="Y"),AND('AM19.Summary'!C$16="Must be N",S95="N"))</f>
        <v>1</v>
      </c>
      <c r="AD95" s="171" t="b">
        <f>OR('AM19.Summary'!C$17="",'AM19.Summary'!C$17="Can Be Y or N",AND('AM19.Summary'!C$17="Must Be Y",T95="Y"),AND('AM19.Summary'!C$17="Must be N",T95="N"))</f>
        <v>1</v>
      </c>
      <c r="AE95" s="171" t="b">
        <f>OR('AM19.Summary'!C$18="",'AM19.Summary'!C$18="Can Be Y or N",AND('AM19.Summary'!C$18="Must Be Y",U95="Y"),AND('AM19.Summary'!C$18="Must be N",U95="N"))</f>
        <v>1</v>
      </c>
    </row>
    <row r="96" spans="1:31" x14ac:dyDescent="0.2">
      <c r="A96" s="35">
        <f t="shared" si="13"/>
        <v>90</v>
      </c>
      <c r="B96" s="128" t="str">
        <f>IFERROR(VLOOKUP(C96,'AM19.Entity Input'!D:F,3,FALSE),"")</f>
        <v/>
      </c>
      <c r="C96" s="129"/>
      <c r="D96" s="77"/>
      <c r="E96" s="129"/>
      <c r="F96" s="130" t="str">
        <f>IFERROR(VLOOKUP(C96,'AM19.Entity Input'!D:L,4,FALSE),"")</f>
        <v/>
      </c>
      <c r="G96" s="283"/>
      <c r="H96" s="283"/>
      <c r="I96" s="172"/>
      <c r="J96" s="172"/>
      <c r="K96" s="77"/>
      <c r="L96" s="77"/>
      <c r="M96" s="129"/>
      <c r="N96" s="131">
        <f t="shared" si="8"/>
        <v>0</v>
      </c>
      <c r="O96" s="132">
        <f t="shared" si="10"/>
        <v>0</v>
      </c>
      <c r="Q96" s="266"/>
      <c r="R96" s="77"/>
      <c r="S96" s="77"/>
      <c r="T96" s="77"/>
      <c r="U96" s="77"/>
      <c r="V96" s="131" t="str">
        <f t="shared" si="11"/>
        <v>N/A</v>
      </c>
      <c r="W96" s="140" t="str">
        <f t="shared" si="9"/>
        <v>N/A</v>
      </c>
      <c r="Z96" s="171" t="b">
        <f t="shared" si="12"/>
        <v>1</v>
      </c>
      <c r="AA96" s="171" t="b">
        <f>OR('AM19.Summary'!C$14="",'AM19.Summary'!C$14="Can Be Either",AND('AM19.Summary'!C$14="Must Be Structural",Q96="Structural"),AND('AM19.Summary'!C$14="Must be Contractual",Q96="Contractual"))</f>
        <v>1</v>
      </c>
      <c r="AB96" s="171" t="b">
        <f>OR('AM19.Summary'!C$15="",'AM19.Summary'!C$15="Can Be Y or N",AND('AM19.Summary'!C$15="Must Be Y",R96="Y"),AND('AM19.Summary'!C$15="Must be N",R96="N"))</f>
        <v>1</v>
      </c>
      <c r="AC96" s="171" t="b">
        <f>OR('AM19.Summary'!C$16="",'AM19.Summary'!C$16="Can Be Y or N",AND('AM19.Summary'!C$16="Must Be Y",S96="Y"),AND('AM19.Summary'!C$16="Must be N",S96="N"))</f>
        <v>1</v>
      </c>
      <c r="AD96" s="171" t="b">
        <f>OR('AM19.Summary'!C$17="",'AM19.Summary'!C$17="Can Be Y or N",AND('AM19.Summary'!C$17="Must Be Y",T96="Y"),AND('AM19.Summary'!C$17="Must be N",T96="N"))</f>
        <v>1</v>
      </c>
      <c r="AE96" s="171" t="b">
        <f>OR('AM19.Summary'!C$18="",'AM19.Summary'!C$18="Can Be Y or N",AND('AM19.Summary'!C$18="Must Be Y",U96="Y"),AND('AM19.Summary'!C$18="Must be N",U96="N"))</f>
        <v>1</v>
      </c>
    </row>
    <row r="97" spans="1:31" x14ac:dyDescent="0.2">
      <c r="A97" s="35">
        <f t="shared" si="13"/>
        <v>91</v>
      </c>
      <c r="B97" s="128" t="str">
        <f>IFERROR(VLOOKUP(C97,'AM19.Entity Input'!D:F,3,FALSE),"")</f>
        <v/>
      </c>
      <c r="C97" s="129"/>
      <c r="D97" s="77"/>
      <c r="E97" s="129"/>
      <c r="F97" s="130" t="str">
        <f>IFERROR(VLOOKUP(C97,'AM19.Entity Input'!D:L,4,FALSE),"")</f>
        <v/>
      </c>
      <c r="G97" s="283"/>
      <c r="H97" s="283"/>
      <c r="I97" s="172"/>
      <c r="J97" s="172"/>
      <c r="K97" s="77"/>
      <c r="L97" s="77"/>
      <c r="M97" s="129"/>
      <c r="N97" s="131">
        <f t="shared" si="8"/>
        <v>0</v>
      </c>
      <c r="O97" s="132">
        <f t="shared" si="10"/>
        <v>0</v>
      </c>
      <c r="Q97" s="266"/>
      <c r="R97" s="77"/>
      <c r="S97" s="77"/>
      <c r="T97" s="77"/>
      <c r="U97" s="77"/>
      <c r="V97" s="131" t="str">
        <f t="shared" si="11"/>
        <v>N/A</v>
      </c>
      <c r="W97" s="140" t="str">
        <f t="shared" si="9"/>
        <v>N/A</v>
      </c>
      <c r="Z97" s="171" t="b">
        <f t="shared" si="12"/>
        <v>1</v>
      </c>
      <c r="AA97" s="171" t="b">
        <f>OR('AM19.Summary'!C$14="",'AM19.Summary'!C$14="Can Be Either",AND('AM19.Summary'!C$14="Must Be Structural",Q97="Structural"),AND('AM19.Summary'!C$14="Must be Contractual",Q97="Contractual"))</f>
        <v>1</v>
      </c>
      <c r="AB97" s="171" t="b">
        <f>OR('AM19.Summary'!C$15="",'AM19.Summary'!C$15="Can Be Y or N",AND('AM19.Summary'!C$15="Must Be Y",R97="Y"),AND('AM19.Summary'!C$15="Must be N",R97="N"))</f>
        <v>1</v>
      </c>
      <c r="AC97" s="171" t="b">
        <f>OR('AM19.Summary'!C$16="",'AM19.Summary'!C$16="Can Be Y or N",AND('AM19.Summary'!C$16="Must Be Y",S97="Y"),AND('AM19.Summary'!C$16="Must be N",S97="N"))</f>
        <v>1</v>
      </c>
      <c r="AD97" s="171" t="b">
        <f>OR('AM19.Summary'!C$17="",'AM19.Summary'!C$17="Can Be Y or N",AND('AM19.Summary'!C$17="Must Be Y",T97="Y"),AND('AM19.Summary'!C$17="Must be N",T97="N"))</f>
        <v>1</v>
      </c>
      <c r="AE97" s="171" t="b">
        <f>OR('AM19.Summary'!C$18="",'AM19.Summary'!C$18="Can Be Y or N",AND('AM19.Summary'!C$18="Must Be Y",U97="Y"),AND('AM19.Summary'!C$18="Must be N",U97="N"))</f>
        <v>1</v>
      </c>
    </row>
    <row r="98" spans="1:31" x14ac:dyDescent="0.2">
      <c r="A98" s="35">
        <f t="shared" si="13"/>
        <v>92</v>
      </c>
      <c r="B98" s="128" t="str">
        <f>IFERROR(VLOOKUP(C98,'AM19.Entity Input'!D:F,3,FALSE),"")</f>
        <v/>
      </c>
      <c r="C98" s="129"/>
      <c r="D98" s="77"/>
      <c r="E98" s="129"/>
      <c r="F98" s="130" t="str">
        <f>IFERROR(VLOOKUP(C98,'AM19.Entity Input'!D:L,4,FALSE),"")</f>
        <v/>
      </c>
      <c r="G98" s="283"/>
      <c r="H98" s="283"/>
      <c r="I98" s="172"/>
      <c r="J98" s="172"/>
      <c r="K98" s="77"/>
      <c r="L98" s="77"/>
      <c r="M98" s="129"/>
      <c r="N98" s="131">
        <f t="shared" si="8"/>
        <v>0</v>
      </c>
      <c r="O98" s="132">
        <f t="shared" si="10"/>
        <v>0</v>
      </c>
      <c r="Q98" s="266"/>
      <c r="R98" s="77"/>
      <c r="S98" s="77"/>
      <c r="T98" s="77"/>
      <c r="U98" s="77"/>
      <c r="V98" s="131" t="str">
        <f t="shared" si="11"/>
        <v>N/A</v>
      </c>
      <c r="W98" s="140" t="str">
        <f t="shared" si="9"/>
        <v>N/A</v>
      </c>
      <c r="Z98" s="171" t="b">
        <f t="shared" si="12"/>
        <v>1</v>
      </c>
      <c r="AA98" s="171" t="b">
        <f>OR('AM19.Summary'!C$14="",'AM19.Summary'!C$14="Can Be Either",AND('AM19.Summary'!C$14="Must Be Structural",Q98="Structural"),AND('AM19.Summary'!C$14="Must be Contractual",Q98="Contractual"))</f>
        <v>1</v>
      </c>
      <c r="AB98" s="171" t="b">
        <f>OR('AM19.Summary'!C$15="",'AM19.Summary'!C$15="Can Be Y or N",AND('AM19.Summary'!C$15="Must Be Y",R98="Y"),AND('AM19.Summary'!C$15="Must be N",R98="N"))</f>
        <v>1</v>
      </c>
      <c r="AC98" s="171" t="b">
        <f>OR('AM19.Summary'!C$16="",'AM19.Summary'!C$16="Can Be Y or N",AND('AM19.Summary'!C$16="Must Be Y",S98="Y"),AND('AM19.Summary'!C$16="Must be N",S98="N"))</f>
        <v>1</v>
      </c>
      <c r="AD98" s="171" t="b">
        <f>OR('AM19.Summary'!C$17="",'AM19.Summary'!C$17="Can Be Y or N",AND('AM19.Summary'!C$17="Must Be Y",T98="Y"),AND('AM19.Summary'!C$17="Must be N",T98="N"))</f>
        <v>1</v>
      </c>
      <c r="AE98" s="171" t="b">
        <f>OR('AM19.Summary'!C$18="",'AM19.Summary'!C$18="Can Be Y or N",AND('AM19.Summary'!C$18="Must Be Y",U98="Y"),AND('AM19.Summary'!C$18="Must be N",U98="N"))</f>
        <v>1</v>
      </c>
    </row>
    <row r="99" spans="1:31" x14ac:dyDescent="0.2">
      <c r="A99" s="35">
        <f t="shared" si="13"/>
        <v>93</v>
      </c>
      <c r="B99" s="128" t="str">
        <f>IFERROR(VLOOKUP(C99,'AM19.Entity Input'!D:F,3,FALSE),"")</f>
        <v/>
      </c>
      <c r="C99" s="129"/>
      <c r="D99" s="77"/>
      <c r="E99" s="129"/>
      <c r="F99" s="130" t="str">
        <f>IFERROR(VLOOKUP(C99,'AM19.Entity Input'!D:L,4,FALSE),"")</f>
        <v/>
      </c>
      <c r="G99" s="283"/>
      <c r="H99" s="283"/>
      <c r="I99" s="172"/>
      <c r="J99" s="172"/>
      <c r="K99" s="77"/>
      <c r="L99" s="77"/>
      <c r="M99" s="129"/>
      <c r="N99" s="131">
        <f t="shared" si="8"/>
        <v>0</v>
      </c>
      <c r="O99" s="132">
        <f t="shared" si="10"/>
        <v>0</v>
      </c>
      <c r="Q99" s="266"/>
      <c r="R99" s="77"/>
      <c r="S99" s="77"/>
      <c r="T99" s="77"/>
      <c r="U99" s="77"/>
      <c r="V99" s="131" t="str">
        <f t="shared" si="11"/>
        <v>N/A</v>
      </c>
      <c r="W99" s="140" t="str">
        <f t="shared" si="9"/>
        <v>N/A</v>
      </c>
      <c r="Z99" s="171" t="b">
        <f t="shared" si="12"/>
        <v>1</v>
      </c>
      <c r="AA99" s="171" t="b">
        <f>OR('AM19.Summary'!C$14="",'AM19.Summary'!C$14="Can Be Either",AND('AM19.Summary'!C$14="Must Be Structural",Q99="Structural"),AND('AM19.Summary'!C$14="Must be Contractual",Q99="Contractual"))</f>
        <v>1</v>
      </c>
      <c r="AB99" s="171" t="b">
        <f>OR('AM19.Summary'!C$15="",'AM19.Summary'!C$15="Can Be Y or N",AND('AM19.Summary'!C$15="Must Be Y",R99="Y"),AND('AM19.Summary'!C$15="Must be N",R99="N"))</f>
        <v>1</v>
      </c>
      <c r="AC99" s="171" t="b">
        <f>OR('AM19.Summary'!C$16="",'AM19.Summary'!C$16="Can Be Y or N",AND('AM19.Summary'!C$16="Must Be Y",S99="Y"),AND('AM19.Summary'!C$16="Must be N",S99="N"))</f>
        <v>1</v>
      </c>
      <c r="AD99" s="171" t="b">
        <f>OR('AM19.Summary'!C$17="",'AM19.Summary'!C$17="Can Be Y or N",AND('AM19.Summary'!C$17="Must Be Y",T99="Y"),AND('AM19.Summary'!C$17="Must be N",T99="N"))</f>
        <v>1</v>
      </c>
      <c r="AE99" s="171" t="b">
        <f>OR('AM19.Summary'!C$18="",'AM19.Summary'!C$18="Can Be Y or N",AND('AM19.Summary'!C$18="Must Be Y",U99="Y"),AND('AM19.Summary'!C$18="Must be N",U99="N"))</f>
        <v>1</v>
      </c>
    </row>
    <row r="100" spans="1:31" x14ac:dyDescent="0.2">
      <c r="A100" s="35">
        <f t="shared" si="13"/>
        <v>94</v>
      </c>
      <c r="B100" s="128" t="str">
        <f>IFERROR(VLOOKUP(C100,'AM19.Entity Input'!D:F,3,FALSE),"")</f>
        <v/>
      </c>
      <c r="C100" s="129"/>
      <c r="D100" s="77"/>
      <c r="E100" s="129"/>
      <c r="F100" s="130" t="str">
        <f>IFERROR(VLOOKUP(C100,'AM19.Entity Input'!D:L,4,FALSE),"")</f>
        <v/>
      </c>
      <c r="G100" s="283"/>
      <c r="H100" s="283"/>
      <c r="I100" s="172"/>
      <c r="J100" s="172"/>
      <c r="K100" s="77"/>
      <c r="L100" s="77"/>
      <c r="M100" s="129"/>
      <c r="N100" s="131">
        <f t="shared" si="8"/>
        <v>0</v>
      </c>
      <c r="O100" s="132">
        <f t="shared" si="10"/>
        <v>0</v>
      </c>
      <c r="Q100" s="266"/>
      <c r="R100" s="77"/>
      <c r="S100" s="77"/>
      <c r="T100" s="77"/>
      <c r="U100" s="77"/>
      <c r="V100" s="131" t="str">
        <f t="shared" si="11"/>
        <v>N/A</v>
      </c>
      <c r="W100" s="140" t="str">
        <f t="shared" si="9"/>
        <v>N/A</v>
      </c>
      <c r="Z100" s="171" t="b">
        <f t="shared" si="12"/>
        <v>1</v>
      </c>
      <c r="AA100" s="171" t="b">
        <f>OR('AM19.Summary'!C$14="",'AM19.Summary'!C$14="Can Be Either",AND('AM19.Summary'!C$14="Must Be Structural",Q100="Structural"),AND('AM19.Summary'!C$14="Must be Contractual",Q100="Contractual"))</f>
        <v>1</v>
      </c>
      <c r="AB100" s="171" t="b">
        <f>OR('AM19.Summary'!C$15="",'AM19.Summary'!C$15="Can Be Y or N",AND('AM19.Summary'!C$15="Must Be Y",R100="Y"),AND('AM19.Summary'!C$15="Must be N",R100="N"))</f>
        <v>1</v>
      </c>
      <c r="AC100" s="171" t="b">
        <f>OR('AM19.Summary'!C$16="",'AM19.Summary'!C$16="Can Be Y or N",AND('AM19.Summary'!C$16="Must Be Y",S100="Y"),AND('AM19.Summary'!C$16="Must be N",S100="N"))</f>
        <v>1</v>
      </c>
      <c r="AD100" s="171" t="b">
        <f>OR('AM19.Summary'!C$17="",'AM19.Summary'!C$17="Can Be Y or N",AND('AM19.Summary'!C$17="Must Be Y",T100="Y"),AND('AM19.Summary'!C$17="Must be N",T100="N"))</f>
        <v>1</v>
      </c>
      <c r="AE100" s="171" t="b">
        <f>OR('AM19.Summary'!C$18="",'AM19.Summary'!C$18="Can Be Y or N",AND('AM19.Summary'!C$18="Must Be Y",U100="Y"),AND('AM19.Summary'!C$18="Must be N",U100="N"))</f>
        <v>1</v>
      </c>
    </row>
    <row r="101" spans="1:31" x14ac:dyDescent="0.2">
      <c r="A101" s="35">
        <f t="shared" si="13"/>
        <v>95</v>
      </c>
      <c r="B101" s="128" t="str">
        <f>IFERROR(VLOOKUP(C101,'AM19.Entity Input'!D:F,3,FALSE),"")</f>
        <v/>
      </c>
      <c r="C101" s="129"/>
      <c r="D101" s="77"/>
      <c r="E101" s="129"/>
      <c r="F101" s="130" t="str">
        <f>IFERROR(VLOOKUP(C101,'AM19.Entity Input'!D:L,4,FALSE),"")</f>
        <v/>
      </c>
      <c r="G101" s="283"/>
      <c r="H101" s="283"/>
      <c r="I101" s="172"/>
      <c r="J101" s="172"/>
      <c r="K101" s="77"/>
      <c r="L101" s="77"/>
      <c r="M101" s="129"/>
      <c r="N101" s="131">
        <f t="shared" si="8"/>
        <v>0</v>
      </c>
      <c r="O101" s="132">
        <f t="shared" si="10"/>
        <v>0</v>
      </c>
      <c r="Q101" s="266"/>
      <c r="R101" s="77"/>
      <c r="S101" s="77"/>
      <c r="T101" s="77"/>
      <c r="U101" s="77"/>
      <c r="V101" s="131" t="str">
        <f t="shared" si="11"/>
        <v>N/A</v>
      </c>
      <c r="W101" s="140" t="str">
        <f t="shared" si="9"/>
        <v>N/A</v>
      </c>
      <c r="Z101" s="171" t="b">
        <f t="shared" si="12"/>
        <v>1</v>
      </c>
      <c r="AA101" s="171" t="b">
        <f>OR('AM19.Summary'!C$14="",'AM19.Summary'!C$14="Can Be Either",AND('AM19.Summary'!C$14="Must Be Structural",Q101="Structural"),AND('AM19.Summary'!C$14="Must be Contractual",Q101="Contractual"))</f>
        <v>1</v>
      </c>
      <c r="AB101" s="171" t="b">
        <f>OR('AM19.Summary'!C$15="",'AM19.Summary'!C$15="Can Be Y or N",AND('AM19.Summary'!C$15="Must Be Y",R101="Y"),AND('AM19.Summary'!C$15="Must be N",R101="N"))</f>
        <v>1</v>
      </c>
      <c r="AC101" s="171" t="b">
        <f>OR('AM19.Summary'!C$16="",'AM19.Summary'!C$16="Can Be Y or N",AND('AM19.Summary'!C$16="Must Be Y",S101="Y"),AND('AM19.Summary'!C$16="Must be N",S101="N"))</f>
        <v>1</v>
      </c>
      <c r="AD101" s="171" t="b">
        <f>OR('AM19.Summary'!C$17="",'AM19.Summary'!C$17="Can Be Y or N",AND('AM19.Summary'!C$17="Must Be Y",T101="Y"),AND('AM19.Summary'!C$17="Must be N",T101="N"))</f>
        <v>1</v>
      </c>
      <c r="AE101" s="171" t="b">
        <f>OR('AM19.Summary'!C$18="",'AM19.Summary'!C$18="Can Be Y or N",AND('AM19.Summary'!C$18="Must Be Y",U101="Y"),AND('AM19.Summary'!C$18="Must be N",U101="N"))</f>
        <v>1</v>
      </c>
    </row>
    <row r="102" spans="1:31" x14ac:dyDescent="0.2">
      <c r="A102" s="35">
        <f t="shared" si="13"/>
        <v>96</v>
      </c>
      <c r="B102" s="128" t="str">
        <f>IFERROR(VLOOKUP(C102,'AM19.Entity Input'!D:F,3,FALSE),"")</f>
        <v/>
      </c>
      <c r="C102" s="129"/>
      <c r="D102" s="77"/>
      <c r="E102" s="129"/>
      <c r="F102" s="130" t="str">
        <f>IFERROR(VLOOKUP(C102,'AM19.Entity Input'!D:L,4,FALSE),"")</f>
        <v/>
      </c>
      <c r="G102" s="283"/>
      <c r="H102" s="283"/>
      <c r="I102" s="172"/>
      <c r="J102" s="172"/>
      <c r="K102" s="77"/>
      <c r="L102" s="77"/>
      <c r="M102" s="129"/>
      <c r="N102" s="131">
        <f t="shared" si="8"/>
        <v>0</v>
      </c>
      <c r="O102" s="132">
        <f t="shared" si="10"/>
        <v>0</v>
      </c>
      <c r="Q102" s="266"/>
      <c r="R102" s="77"/>
      <c r="S102" s="77"/>
      <c r="T102" s="77"/>
      <c r="U102" s="77"/>
      <c r="V102" s="131" t="str">
        <f t="shared" si="11"/>
        <v>N/A</v>
      </c>
      <c r="W102" s="140" t="str">
        <f t="shared" si="9"/>
        <v>N/A</v>
      </c>
      <c r="Z102" s="171" t="b">
        <f t="shared" si="12"/>
        <v>1</v>
      </c>
      <c r="AA102" s="171" t="b">
        <f>OR('AM19.Summary'!C$14="",'AM19.Summary'!C$14="Can Be Either",AND('AM19.Summary'!C$14="Must Be Structural",Q102="Structural"),AND('AM19.Summary'!C$14="Must be Contractual",Q102="Contractual"))</f>
        <v>1</v>
      </c>
      <c r="AB102" s="171" t="b">
        <f>OR('AM19.Summary'!C$15="",'AM19.Summary'!C$15="Can Be Y or N",AND('AM19.Summary'!C$15="Must Be Y",R102="Y"),AND('AM19.Summary'!C$15="Must be N",R102="N"))</f>
        <v>1</v>
      </c>
      <c r="AC102" s="171" t="b">
        <f>OR('AM19.Summary'!C$16="",'AM19.Summary'!C$16="Can Be Y or N",AND('AM19.Summary'!C$16="Must Be Y",S102="Y"),AND('AM19.Summary'!C$16="Must be N",S102="N"))</f>
        <v>1</v>
      </c>
      <c r="AD102" s="171" t="b">
        <f>OR('AM19.Summary'!C$17="",'AM19.Summary'!C$17="Can Be Y or N",AND('AM19.Summary'!C$17="Must Be Y",T102="Y"),AND('AM19.Summary'!C$17="Must be N",T102="N"))</f>
        <v>1</v>
      </c>
      <c r="AE102" s="171" t="b">
        <f>OR('AM19.Summary'!C$18="",'AM19.Summary'!C$18="Can Be Y or N",AND('AM19.Summary'!C$18="Must Be Y",U102="Y"),AND('AM19.Summary'!C$18="Must be N",U102="N"))</f>
        <v>1</v>
      </c>
    </row>
    <row r="103" spans="1:31" x14ac:dyDescent="0.2">
      <c r="A103" s="35">
        <f t="shared" si="13"/>
        <v>97</v>
      </c>
      <c r="B103" s="128" t="str">
        <f>IFERROR(VLOOKUP(C103,'AM19.Entity Input'!D:F,3,FALSE),"")</f>
        <v/>
      </c>
      <c r="C103" s="129"/>
      <c r="D103" s="77"/>
      <c r="E103" s="129"/>
      <c r="F103" s="130" t="str">
        <f>IFERROR(VLOOKUP(C103,'AM19.Entity Input'!D:L,4,FALSE),"")</f>
        <v/>
      </c>
      <c r="G103" s="283"/>
      <c r="H103" s="283"/>
      <c r="I103" s="172"/>
      <c r="J103" s="172"/>
      <c r="K103" s="77"/>
      <c r="L103" s="77"/>
      <c r="M103" s="129"/>
      <c r="N103" s="131">
        <f t="shared" si="8"/>
        <v>0</v>
      </c>
      <c r="O103" s="132">
        <f t="shared" si="10"/>
        <v>0</v>
      </c>
      <c r="Q103" s="266"/>
      <c r="R103" s="77"/>
      <c r="S103" s="77"/>
      <c r="T103" s="77"/>
      <c r="U103" s="77"/>
      <c r="V103" s="131" t="str">
        <f t="shared" si="11"/>
        <v>N/A</v>
      </c>
      <c r="W103" s="140" t="str">
        <f t="shared" si="9"/>
        <v>N/A</v>
      </c>
      <c r="Z103" s="171" t="b">
        <f t="shared" si="12"/>
        <v>1</v>
      </c>
      <c r="AA103" s="171" t="b">
        <f>OR('AM19.Summary'!C$14="",'AM19.Summary'!C$14="Can Be Either",AND('AM19.Summary'!C$14="Must Be Structural",Q103="Structural"),AND('AM19.Summary'!C$14="Must be Contractual",Q103="Contractual"))</f>
        <v>1</v>
      </c>
      <c r="AB103" s="171" t="b">
        <f>OR('AM19.Summary'!C$15="",'AM19.Summary'!C$15="Can Be Y or N",AND('AM19.Summary'!C$15="Must Be Y",R103="Y"),AND('AM19.Summary'!C$15="Must be N",R103="N"))</f>
        <v>1</v>
      </c>
      <c r="AC103" s="171" t="b">
        <f>OR('AM19.Summary'!C$16="",'AM19.Summary'!C$16="Can Be Y or N",AND('AM19.Summary'!C$16="Must Be Y",S103="Y"),AND('AM19.Summary'!C$16="Must be N",S103="N"))</f>
        <v>1</v>
      </c>
      <c r="AD103" s="171" t="b">
        <f>OR('AM19.Summary'!C$17="",'AM19.Summary'!C$17="Can Be Y or N",AND('AM19.Summary'!C$17="Must Be Y",T103="Y"),AND('AM19.Summary'!C$17="Must be N",T103="N"))</f>
        <v>1</v>
      </c>
      <c r="AE103" s="171" t="b">
        <f>OR('AM19.Summary'!C$18="",'AM19.Summary'!C$18="Can Be Y or N",AND('AM19.Summary'!C$18="Must Be Y",U103="Y"),AND('AM19.Summary'!C$18="Must be N",U103="N"))</f>
        <v>1</v>
      </c>
    </row>
    <row r="104" spans="1:31" x14ac:dyDescent="0.2">
      <c r="A104" s="35">
        <f t="shared" si="13"/>
        <v>98</v>
      </c>
      <c r="B104" s="128" t="str">
        <f>IFERROR(VLOOKUP(C104,'AM19.Entity Input'!D:F,3,FALSE),"")</f>
        <v/>
      </c>
      <c r="C104" s="129"/>
      <c r="D104" s="77"/>
      <c r="E104" s="129"/>
      <c r="F104" s="130" t="str">
        <f>IFERROR(VLOOKUP(C104,'AM19.Entity Input'!D:L,4,FALSE),"")</f>
        <v/>
      </c>
      <c r="G104" s="283"/>
      <c r="H104" s="283"/>
      <c r="I104" s="172"/>
      <c r="J104" s="172"/>
      <c r="K104" s="77"/>
      <c r="L104" s="77"/>
      <c r="M104" s="129"/>
      <c r="N104" s="131">
        <f t="shared" si="8"/>
        <v>0</v>
      </c>
      <c r="O104" s="132">
        <f t="shared" si="10"/>
        <v>0</v>
      </c>
      <c r="Q104" s="266"/>
      <c r="R104" s="77"/>
      <c r="S104" s="77"/>
      <c r="T104" s="77"/>
      <c r="U104" s="77"/>
      <c r="V104" s="131" t="str">
        <f t="shared" si="11"/>
        <v>N/A</v>
      </c>
      <c r="W104" s="140" t="str">
        <f t="shared" si="9"/>
        <v>N/A</v>
      </c>
      <c r="Z104" s="171" t="b">
        <f t="shared" si="12"/>
        <v>1</v>
      </c>
      <c r="AA104" s="171" t="b">
        <f>OR('AM19.Summary'!C$14="",'AM19.Summary'!C$14="Can Be Either",AND('AM19.Summary'!C$14="Must Be Structural",Q104="Structural"),AND('AM19.Summary'!C$14="Must be Contractual",Q104="Contractual"))</f>
        <v>1</v>
      </c>
      <c r="AB104" s="171" t="b">
        <f>OR('AM19.Summary'!C$15="",'AM19.Summary'!C$15="Can Be Y or N",AND('AM19.Summary'!C$15="Must Be Y",R104="Y"),AND('AM19.Summary'!C$15="Must be N",R104="N"))</f>
        <v>1</v>
      </c>
      <c r="AC104" s="171" t="b">
        <f>OR('AM19.Summary'!C$16="",'AM19.Summary'!C$16="Can Be Y or N",AND('AM19.Summary'!C$16="Must Be Y",S104="Y"),AND('AM19.Summary'!C$16="Must be N",S104="N"))</f>
        <v>1</v>
      </c>
      <c r="AD104" s="171" t="b">
        <f>OR('AM19.Summary'!C$17="",'AM19.Summary'!C$17="Can Be Y or N",AND('AM19.Summary'!C$17="Must Be Y",T104="Y"),AND('AM19.Summary'!C$17="Must be N",T104="N"))</f>
        <v>1</v>
      </c>
      <c r="AE104" s="171" t="b">
        <f>OR('AM19.Summary'!C$18="",'AM19.Summary'!C$18="Can Be Y or N",AND('AM19.Summary'!C$18="Must Be Y",U104="Y"),AND('AM19.Summary'!C$18="Must be N",U104="N"))</f>
        <v>1</v>
      </c>
    </row>
    <row r="105" spans="1:31" x14ac:dyDescent="0.2">
      <c r="A105" s="35">
        <f t="shared" si="13"/>
        <v>99</v>
      </c>
      <c r="B105" s="128" t="str">
        <f>IFERROR(VLOOKUP(C105,'AM19.Entity Input'!D:F,3,FALSE),"")</f>
        <v/>
      </c>
      <c r="C105" s="129"/>
      <c r="D105" s="77"/>
      <c r="E105" s="129"/>
      <c r="F105" s="130" t="str">
        <f>IFERROR(VLOOKUP(C105,'AM19.Entity Input'!D:L,4,FALSE),"")</f>
        <v/>
      </c>
      <c r="G105" s="283"/>
      <c r="H105" s="283"/>
      <c r="I105" s="172"/>
      <c r="J105" s="172"/>
      <c r="K105" s="77"/>
      <c r="L105" s="77"/>
      <c r="M105" s="129"/>
      <c r="N105" s="131">
        <f t="shared" si="8"/>
        <v>0</v>
      </c>
      <c r="O105" s="132">
        <f t="shared" si="10"/>
        <v>0</v>
      </c>
      <c r="Q105" s="266"/>
      <c r="R105" s="77"/>
      <c r="S105" s="77"/>
      <c r="T105" s="77"/>
      <c r="U105" s="77"/>
      <c r="V105" s="131" t="str">
        <f t="shared" si="11"/>
        <v>N/A</v>
      </c>
      <c r="W105" s="140" t="str">
        <f t="shared" si="9"/>
        <v>N/A</v>
      </c>
      <c r="Z105" s="171" t="b">
        <f t="shared" si="12"/>
        <v>1</v>
      </c>
      <c r="AA105" s="171" t="b">
        <f>OR('AM19.Summary'!C$14="",'AM19.Summary'!C$14="Can Be Either",AND('AM19.Summary'!C$14="Must Be Structural",Q105="Structural"),AND('AM19.Summary'!C$14="Must be Contractual",Q105="Contractual"))</f>
        <v>1</v>
      </c>
      <c r="AB105" s="171" t="b">
        <f>OR('AM19.Summary'!C$15="",'AM19.Summary'!C$15="Can Be Y or N",AND('AM19.Summary'!C$15="Must Be Y",R105="Y"),AND('AM19.Summary'!C$15="Must be N",R105="N"))</f>
        <v>1</v>
      </c>
      <c r="AC105" s="171" t="b">
        <f>OR('AM19.Summary'!C$16="",'AM19.Summary'!C$16="Can Be Y or N",AND('AM19.Summary'!C$16="Must Be Y",S105="Y"),AND('AM19.Summary'!C$16="Must be N",S105="N"))</f>
        <v>1</v>
      </c>
      <c r="AD105" s="171" t="b">
        <f>OR('AM19.Summary'!C$17="",'AM19.Summary'!C$17="Can Be Y or N",AND('AM19.Summary'!C$17="Must Be Y",T105="Y"),AND('AM19.Summary'!C$17="Must be N",T105="N"))</f>
        <v>1</v>
      </c>
      <c r="AE105" s="171" t="b">
        <f>OR('AM19.Summary'!C$18="",'AM19.Summary'!C$18="Can Be Y or N",AND('AM19.Summary'!C$18="Must Be Y",U105="Y"),AND('AM19.Summary'!C$18="Must be N",U105="N"))</f>
        <v>1</v>
      </c>
    </row>
    <row r="106" spans="1:31" x14ac:dyDescent="0.2">
      <c r="A106" s="35">
        <f t="shared" si="13"/>
        <v>100</v>
      </c>
      <c r="B106" s="128" t="str">
        <f>IFERROR(VLOOKUP(C106,'AM19.Entity Input'!D:F,3,FALSE),"")</f>
        <v/>
      </c>
      <c r="C106" s="129"/>
      <c r="D106" s="77"/>
      <c r="E106" s="129"/>
      <c r="F106" s="130" t="str">
        <f>IFERROR(VLOOKUP(C106,'AM19.Entity Input'!D:L,4,FALSE),"")</f>
        <v/>
      </c>
      <c r="G106" s="283"/>
      <c r="H106" s="283"/>
      <c r="I106" s="172"/>
      <c r="J106" s="172"/>
      <c r="K106" s="77"/>
      <c r="L106" s="77"/>
      <c r="M106" s="129"/>
      <c r="N106" s="131">
        <f t="shared" si="8"/>
        <v>0</v>
      </c>
      <c r="O106" s="132">
        <f t="shared" si="10"/>
        <v>0</v>
      </c>
      <c r="Q106" s="266"/>
      <c r="R106" s="77"/>
      <c r="S106" s="77"/>
      <c r="T106" s="77"/>
      <c r="U106" s="77"/>
      <c r="V106" s="131" t="str">
        <f t="shared" si="11"/>
        <v>N/A</v>
      </c>
      <c r="W106" s="140" t="str">
        <f t="shared" si="9"/>
        <v>N/A</v>
      </c>
      <c r="Z106" s="171" t="b">
        <f t="shared" si="12"/>
        <v>1</v>
      </c>
      <c r="AA106" s="171" t="b">
        <f>OR('AM19.Summary'!C$14="",'AM19.Summary'!C$14="Can Be Either",AND('AM19.Summary'!C$14="Must Be Structural",Q106="Structural"),AND('AM19.Summary'!C$14="Must be Contractual",Q106="Contractual"))</f>
        <v>1</v>
      </c>
      <c r="AB106" s="171" t="b">
        <f>OR('AM19.Summary'!C$15="",'AM19.Summary'!C$15="Can Be Y or N",AND('AM19.Summary'!C$15="Must Be Y",R106="Y"),AND('AM19.Summary'!C$15="Must be N",R106="N"))</f>
        <v>1</v>
      </c>
      <c r="AC106" s="171" t="b">
        <f>OR('AM19.Summary'!C$16="",'AM19.Summary'!C$16="Can Be Y or N",AND('AM19.Summary'!C$16="Must Be Y",S106="Y"),AND('AM19.Summary'!C$16="Must be N",S106="N"))</f>
        <v>1</v>
      </c>
      <c r="AD106" s="171" t="b">
        <f>OR('AM19.Summary'!C$17="",'AM19.Summary'!C$17="Can Be Y or N",AND('AM19.Summary'!C$17="Must Be Y",T106="Y"),AND('AM19.Summary'!C$17="Must be N",T106="N"))</f>
        <v>1</v>
      </c>
      <c r="AE106" s="171" t="b">
        <f>OR('AM19.Summary'!C$18="",'AM19.Summary'!C$18="Can Be Y or N",AND('AM19.Summary'!C$18="Must Be Y",U106="Y"),AND('AM19.Summary'!C$18="Must be N",U106="N"))</f>
        <v>1</v>
      </c>
    </row>
    <row r="107" spans="1:31" x14ac:dyDescent="0.2">
      <c r="A107" s="35">
        <f t="shared" si="13"/>
        <v>101</v>
      </c>
      <c r="B107" s="128" t="str">
        <f>IFERROR(VLOOKUP(C107,'AM19.Entity Input'!D:F,3,FALSE),"")</f>
        <v/>
      </c>
      <c r="C107" s="129"/>
      <c r="D107" s="77"/>
      <c r="E107" s="129"/>
      <c r="F107" s="130" t="str">
        <f>IFERROR(VLOOKUP(C107,'AM19.Entity Input'!D:L,4,FALSE),"")</f>
        <v/>
      </c>
      <c r="G107" s="283"/>
      <c r="H107" s="283"/>
      <c r="I107" s="172"/>
      <c r="J107" s="172"/>
      <c r="K107" s="77"/>
      <c r="L107" s="77"/>
      <c r="M107" s="129"/>
      <c r="N107" s="131">
        <f t="shared" si="8"/>
        <v>0</v>
      </c>
      <c r="O107" s="132">
        <f t="shared" si="10"/>
        <v>0</v>
      </c>
      <c r="Q107" s="266"/>
      <c r="R107" s="77"/>
      <c r="S107" s="77"/>
      <c r="T107" s="77"/>
      <c r="U107" s="77"/>
      <c r="V107" s="131" t="str">
        <f t="shared" si="11"/>
        <v>N/A</v>
      </c>
      <c r="W107" s="140" t="str">
        <f t="shared" si="9"/>
        <v>N/A</v>
      </c>
      <c r="Z107" s="171" t="b">
        <f t="shared" si="12"/>
        <v>1</v>
      </c>
      <c r="AA107" s="171" t="b">
        <f>OR('AM19.Summary'!C$14="",'AM19.Summary'!C$14="Can Be Either",AND('AM19.Summary'!C$14="Must Be Structural",Q107="Structural"),AND('AM19.Summary'!C$14="Must be Contractual",Q107="Contractual"))</f>
        <v>1</v>
      </c>
      <c r="AB107" s="171" t="b">
        <f>OR('AM19.Summary'!C$15="",'AM19.Summary'!C$15="Can Be Y or N",AND('AM19.Summary'!C$15="Must Be Y",R107="Y"),AND('AM19.Summary'!C$15="Must be N",R107="N"))</f>
        <v>1</v>
      </c>
      <c r="AC107" s="171" t="b">
        <f>OR('AM19.Summary'!C$16="",'AM19.Summary'!C$16="Can Be Y or N",AND('AM19.Summary'!C$16="Must Be Y",S107="Y"),AND('AM19.Summary'!C$16="Must be N",S107="N"))</f>
        <v>1</v>
      </c>
      <c r="AD107" s="171" t="b">
        <f>OR('AM19.Summary'!C$17="",'AM19.Summary'!C$17="Can Be Y or N",AND('AM19.Summary'!C$17="Must Be Y",T107="Y"),AND('AM19.Summary'!C$17="Must be N",T107="N"))</f>
        <v>1</v>
      </c>
      <c r="AE107" s="171" t="b">
        <f>OR('AM19.Summary'!C$18="",'AM19.Summary'!C$18="Can Be Y or N",AND('AM19.Summary'!C$18="Must Be Y",U107="Y"),AND('AM19.Summary'!C$18="Must be N",U107="N"))</f>
        <v>1</v>
      </c>
    </row>
    <row r="108" spans="1:31" x14ac:dyDescent="0.2">
      <c r="A108" s="35">
        <f t="shared" si="13"/>
        <v>102</v>
      </c>
      <c r="B108" s="128" t="str">
        <f>IFERROR(VLOOKUP(C108,'AM19.Entity Input'!D:F,3,FALSE),"")</f>
        <v/>
      </c>
      <c r="C108" s="129"/>
      <c r="D108" s="77"/>
      <c r="E108" s="129"/>
      <c r="F108" s="130" t="str">
        <f>IFERROR(VLOOKUP(C108,'AM19.Entity Input'!D:L,4,FALSE),"")</f>
        <v/>
      </c>
      <c r="G108" s="283"/>
      <c r="H108" s="283"/>
      <c r="I108" s="172"/>
      <c r="J108" s="172"/>
      <c r="K108" s="77"/>
      <c r="L108" s="77"/>
      <c r="M108" s="129"/>
      <c r="N108" s="131">
        <f t="shared" si="8"/>
        <v>0</v>
      </c>
      <c r="O108" s="132">
        <f t="shared" si="10"/>
        <v>0</v>
      </c>
      <c r="Q108" s="266"/>
      <c r="R108" s="77"/>
      <c r="S108" s="77"/>
      <c r="T108" s="77"/>
      <c r="U108" s="77"/>
      <c r="V108" s="131" t="str">
        <f t="shared" si="11"/>
        <v>N/A</v>
      </c>
      <c r="W108" s="140" t="str">
        <f t="shared" si="9"/>
        <v>N/A</v>
      </c>
      <c r="Z108" s="171" t="b">
        <f t="shared" si="12"/>
        <v>1</v>
      </c>
      <c r="AA108" s="171" t="b">
        <f>OR('AM19.Summary'!C$14="",'AM19.Summary'!C$14="Can Be Either",AND('AM19.Summary'!C$14="Must Be Structural",Q108="Structural"),AND('AM19.Summary'!C$14="Must be Contractual",Q108="Contractual"))</f>
        <v>1</v>
      </c>
      <c r="AB108" s="171" t="b">
        <f>OR('AM19.Summary'!C$15="",'AM19.Summary'!C$15="Can Be Y or N",AND('AM19.Summary'!C$15="Must Be Y",R108="Y"),AND('AM19.Summary'!C$15="Must be N",R108="N"))</f>
        <v>1</v>
      </c>
      <c r="AC108" s="171" t="b">
        <f>OR('AM19.Summary'!C$16="",'AM19.Summary'!C$16="Can Be Y or N",AND('AM19.Summary'!C$16="Must Be Y",S108="Y"),AND('AM19.Summary'!C$16="Must be N",S108="N"))</f>
        <v>1</v>
      </c>
      <c r="AD108" s="171" t="b">
        <f>OR('AM19.Summary'!C$17="",'AM19.Summary'!C$17="Can Be Y or N",AND('AM19.Summary'!C$17="Must Be Y",T108="Y"),AND('AM19.Summary'!C$17="Must be N",T108="N"))</f>
        <v>1</v>
      </c>
      <c r="AE108" s="171" t="b">
        <f>OR('AM19.Summary'!C$18="",'AM19.Summary'!C$18="Can Be Y or N",AND('AM19.Summary'!C$18="Must Be Y",U108="Y"),AND('AM19.Summary'!C$18="Must be N",U108="N"))</f>
        <v>1</v>
      </c>
    </row>
    <row r="109" spans="1:31" x14ac:dyDescent="0.2">
      <c r="A109" s="35">
        <f t="shared" si="13"/>
        <v>103</v>
      </c>
      <c r="B109" s="128" t="str">
        <f>IFERROR(VLOOKUP(C109,'AM19.Entity Input'!D:F,3,FALSE),"")</f>
        <v/>
      </c>
      <c r="C109" s="129"/>
      <c r="D109" s="77"/>
      <c r="E109" s="129"/>
      <c r="F109" s="130" t="str">
        <f>IFERROR(VLOOKUP(C109,'AM19.Entity Input'!D:L,4,FALSE),"")</f>
        <v/>
      </c>
      <c r="G109" s="283"/>
      <c r="H109" s="283"/>
      <c r="I109" s="172"/>
      <c r="J109" s="172"/>
      <c r="K109" s="77"/>
      <c r="L109" s="77"/>
      <c r="M109" s="129"/>
      <c r="N109" s="131">
        <f t="shared" si="8"/>
        <v>0</v>
      </c>
      <c r="O109" s="132">
        <f t="shared" si="10"/>
        <v>0</v>
      </c>
      <c r="Q109" s="266"/>
      <c r="R109" s="77"/>
      <c r="S109" s="77"/>
      <c r="T109" s="77"/>
      <c r="U109" s="77"/>
      <c r="V109" s="131" t="str">
        <f t="shared" si="11"/>
        <v>N/A</v>
      </c>
      <c r="W109" s="140" t="str">
        <f t="shared" si="9"/>
        <v>N/A</v>
      </c>
      <c r="Z109" s="171" t="b">
        <f t="shared" si="12"/>
        <v>1</v>
      </c>
      <c r="AA109" s="171" t="b">
        <f>OR('AM19.Summary'!C$14="",'AM19.Summary'!C$14="Can Be Either",AND('AM19.Summary'!C$14="Must Be Structural",Q109="Structural"),AND('AM19.Summary'!C$14="Must be Contractual",Q109="Contractual"))</f>
        <v>1</v>
      </c>
      <c r="AB109" s="171" t="b">
        <f>OR('AM19.Summary'!C$15="",'AM19.Summary'!C$15="Can Be Y or N",AND('AM19.Summary'!C$15="Must Be Y",R109="Y"),AND('AM19.Summary'!C$15="Must be N",R109="N"))</f>
        <v>1</v>
      </c>
      <c r="AC109" s="171" t="b">
        <f>OR('AM19.Summary'!C$16="",'AM19.Summary'!C$16="Can Be Y or N",AND('AM19.Summary'!C$16="Must Be Y",S109="Y"),AND('AM19.Summary'!C$16="Must be N",S109="N"))</f>
        <v>1</v>
      </c>
      <c r="AD109" s="171" t="b">
        <f>OR('AM19.Summary'!C$17="",'AM19.Summary'!C$17="Can Be Y or N",AND('AM19.Summary'!C$17="Must Be Y",T109="Y"),AND('AM19.Summary'!C$17="Must be N",T109="N"))</f>
        <v>1</v>
      </c>
      <c r="AE109" s="171" t="b">
        <f>OR('AM19.Summary'!C$18="",'AM19.Summary'!C$18="Can Be Y or N",AND('AM19.Summary'!C$18="Must Be Y",U109="Y"),AND('AM19.Summary'!C$18="Must be N",U109="N"))</f>
        <v>1</v>
      </c>
    </row>
    <row r="110" spans="1:31" x14ac:dyDescent="0.2">
      <c r="A110" s="35">
        <f t="shared" si="13"/>
        <v>104</v>
      </c>
      <c r="B110" s="128" t="str">
        <f>IFERROR(VLOOKUP(C110,'AM19.Entity Input'!D:F,3,FALSE),"")</f>
        <v/>
      </c>
      <c r="C110" s="129"/>
      <c r="D110" s="77"/>
      <c r="E110" s="129"/>
      <c r="F110" s="130" t="str">
        <f>IFERROR(VLOOKUP(C110,'AM19.Entity Input'!D:L,4,FALSE),"")</f>
        <v/>
      </c>
      <c r="G110" s="283"/>
      <c r="H110" s="283"/>
      <c r="I110" s="172"/>
      <c r="J110" s="172"/>
      <c r="K110" s="77"/>
      <c r="L110" s="77"/>
      <c r="M110" s="129"/>
      <c r="N110" s="131">
        <f t="shared" si="8"/>
        <v>0</v>
      </c>
      <c r="O110" s="132">
        <f t="shared" si="10"/>
        <v>0</v>
      </c>
      <c r="Q110" s="266"/>
      <c r="R110" s="77"/>
      <c r="S110" s="77"/>
      <c r="T110" s="77"/>
      <c r="U110" s="77"/>
      <c r="V110" s="131" t="str">
        <f t="shared" si="11"/>
        <v>N/A</v>
      </c>
      <c r="W110" s="140" t="str">
        <f t="shared" si="9"/>
        <v>N/A</v>
      </c>
      <c r="Z110" s="171" t="b">
        <f t="shared" si="12"/>
        <v>1</v>
      </c>
      <c r="AA110" s="171" t="b">
        <f>OR('AM19.Summary'!C$14="",'AM19.Summary'!C$14="Can Be Either",AND('AM19.Summary'!C$14="Must Be Structural",Q110="Structural"),AND('AM19.Summary'!C$14="Must be Contractual",Q110="Contractual"))</f>
        <v>1</v>
      </c>
      <c r="AB110" s="171" t="b">
        <f>OR('AM19.Summary'!C$15="",'AM19.Summary'!C$15="Can Be Y or N",AND('AM19.Summary'!C$15="Must Be Y",R110="Y"),AND('AM19.Summary'!C$15="Must be N",R110="N"))</f>
        <v>1</v>
      </c>
      <c r="AC110" s="171" t="b">
        <f>OR('AM19.Summary'!C$16="",'AM19.Summary'!C$16="Can Be Y or N",AND('AM19.Summary'!C$16="Must Be Y",S110="Y"),AND('AM19.Summary'!C$16="Must be N",S110="N"))</f>
        <v>1</v>
      </c>
      <c r="AD110" s="171" t="b">
        <f>OR('AM19.Summary'!C$17="",'AM19.Summary'!C$17="Can Be Y or N",AND('AM19.Summary'!C$17="Must Be Y",T110="Y"),AND('AM19.Summary'!C$17="Must be N",T110="N"))</f>
        <v>1</v>
      </c>
      <c r="AE110" s="171" t="b">
        <f>OR('AM19.Summary'!C$18="",'AM19.Summary'!C$18="Can Be Y or N",AND('AM19.Summary'!C$18="Must Be Y",U110="Y"),AND('AM19.Summary'!C$18="Must be N",U110="N"))</f>
        <v>1</v>
      </c>
    </row>
    <row r="111" spans="1:31" x14ac:dyDescent="0.2">
      <c r="A111" s="35">
        <f t="shared" si="13"/>
        <v>105</v>
      </c>
      <c r="B111" s="128" t="str">
        <f>IFERROR(VLOOKUP(C111,'AM19.Entity Input'!D:F,3,FALSE),"")</f>
        <v/>
      </c>
      <c r="C111" s="129"/>
      <c r="D111" s="77"/>
      <c r="E111" s="129"/>
      <c r="F111" s="130" t="str">
        <f>IFERROR(VLOOKUP(C111,'AM19.Entity Input'!D:L,4,FALSE),"")</f>
        <v/>
      </c>
      <c r="G111" s="283"/>
      <c r="H111" s="283"/>
      <c r="I111" s="172"/>
      <c r="J111" s="172"/>
      <c r="K111" s="77"/>
      <c r="L111" s="77"/>
      <c r="M111" s="129"/>
      <c r="N111" s="131">
        <f t="shared" si="8"/>
        <v>0</v>
      </c>
      <c r="O111" s="132">
        <f t="shared" si="10"/>
        <v>0</v>
      </c>
      <c r="Q111" s="266"/>
      <c r="R111" s="77"/>
      <c r="S111" s="77"/>
      <c r="T111" s="77"/>
      <c r="U111" s="77"/>
      <c r="V111" s="131" t="str">
        <f t="shared" si="11"/>
        <v>N/A</v>
      </c>
      <c r="W111" s="140" t="str">
        <f t="shared" si="9"/>
        <v>N/A</v>
      </c>
      <c r="Z111" s="171" t="b">
        <f t="shared" si="12"/>
        <v>1</v>
      </c>
      <c r="AA111" s="171" t="b">
        <f>OR('AM19.Summary'!C$14="",'AM19.Summary'!C$14="Can Be Either",AND('AM19.Summary'!C$14="Must Be Structural",Q111="Structural"),AND('AM19.Summary'!C$14="Must be Contractual",Q111="Contractual"))</f>
        <v>1</v>
      </c>
      <c r="AB111" s="171" t="b">
        <f>OR('AM19.Summary'!C$15="",'AM19.Summary'!C$15="Can Be Y or N",AND('AM19.Summary'!C$15="Must Be Y",R111="Y"),AND('AM19.Summary'!C$15="Must be N",R111="N"))</f>
        <v>1</v>
      </c>
      <c r="AC111" s="171" t="b">
        <f>OR('AM19.Summary'!C$16="",'AM19.Summary'!C$16="Can Be Y or N",AND('AM19.Summary'!C$16="Must Be Y",S111="Y"),AND('AM19.Summary'!C$16="Must be N",S111="N"))</f>
        <v>1</v>
      </c>
      <c r="AD111" s="171" t="b">
        <f>OR('AM19.Summary'!C$17="",'AM19.Summary'!C$17="Can Be Y or N",AND('AM19.Summary'!C$17="Must Be Y",T111="Y"),AND('AM19.Summary'!C$17="Must be N",T111="N"))</f>
        <v>1</v>
      </c>
      <c r="AE111" s="171" t="b">
        <f>OR('AM19.Summary'!C$18="",'AM19.Summary'!C$18="Can Be Y or N",AND('AM19.Summary'!C$18="Must Be Y",U111="Y"),AND('AM19.Summary'!C$18="Must be N",U111="N"))</f>
        <v>1</v>
      </c>
    </row>
    <row r="112" spans="1:31" x14ac:dyDescent="0.2">
      <c r="A112" s="35">
        <f t="shared" si="13"/>
        <v>106</v>
      </c>
      <c r="B112" s="128" t="str">
        <f>IFERROR(VLOOKUP(C112,'AM19.Entity Input'!D:F,3,FALSE),"")</f>
        <v/>
      </c>
      <c r="C112" s="129"/>
      <c r="D112" s="77"/>
      <c r="E112" s="129"/>
      <c r="F112" s="130" t="str">
        <f>IFERROR(VLOOKUP(C112,'AM19.Entity Input'!D:L,4,FALSE),"")</f>
        <v/>
      </c>
      <c r="G112" s="283"/>
      <c r="H112" s="283"/>
      <c r="I112" s="172"/>
      <c r="J112" s="172"/>
      <c r="K112" s="77"/>
      <c r="L112" s="77"/>
      <c r="M112" s="129"/>
      <c r="N112" s="131">
        <f t="shared" si="8"/>
        <v>0</v>
      </c>
      <c r="O112" s="132">
        <f t="shared" si="10"/>
        <v>0</v>
      </c>
      <c r="Q112" s="266"/>
      <c r="R112" s="77"/>
      <c r="S112" s="77"/>
      <c r="T112" s="77"/>
      <c r="U112" s="77"/>
      <c r="V112" s="131" t="str">
        <f t="shared" si="11"/>
        <v>N/A</v>
      </c>
      <c r="W112" s="140" t="str">
        <f t="shared" si="9"/>
        <v>N/A</v>
      </c>
      <c r="Z112" s="171" t="b">
        <f t="shared" si="12"/>
        <v>1</v>
      </c>
      <c r="AA112" s="171" t="b">
        <f>OR('AM19.Summary'!C$14="",'AM19.Summary'!C$14="Can Be Either",AND('AM19.Summary'!C$14="Must Be Structural",Q112="Structural"),AND('AM19.Summary'!C$14="Must be Contractual",Q112="Contractual"))</f>
        <v>1</v>
      </c>
      <c r="AB112" s="171" t="b">
        <f>OR('AM19.Summary'!C$15="",'AM19.Summary'!C$15="Can Be Y or N",AND('AM19.Summary'!C$15="Must Be Y",R112="Y"),AND('AM19.Summary'!C$15="Must be N",R112="N"))</f>
        <v>1</v>
      </c>
      <c r="AC112" s="171" t="b">
        <f>OR('AM19.Summary'!C$16="",'AM19.Summary'!C$16="Can Be Y or N",AND('AM19.Summary'!C$16="Must Be Y",S112="Y"),AND('AM19.Summary'!C$16="Must be N",S112="N"))</f>
        <v>1</v>
      </c>
      <c r="AD112" s="171" t="b">
        <f>OR('AM19.Summary'!C$17="",'AM19.Summary'!C$17="Can Be Y or N",AND('AM19.Summary'!C$17="Must Be Y",T112="Y"),AND('AM19.Summary'!C$17="Must be N",T112="N"))</f>
        <v>1</v>
      </c>
      <c r="AE112" s="171" t="b">
        <f>OR('AM19.Summary'!C$18="",'AM19.Summary'!C$18="Can Be Y or N",AND('AM19.Summary'!C$18="Must Be Y",U112="Y"),AND('AM19.Summary'!C$18="Must be N",U112="N"))</f>
        <v>1</v>
      </c>
    </row>
    <row r="113" spans="1:31" x14ac:dyDescent="0.2">
      <c r="A113" s="35">
        <f t="shared" si="13"/>
        <v>107</v>
      </c>
      <c r="B113" s="128" t="str">
        <f>IFERROR(VLOOKUP(C113,'AM19.Entity Input'!D:F,3,FALSE),"")</f>
        <v/>
      </c>
      <c r="C113" s="129"/>
      <c r="D113" s="77"/>
      <c r="E113" s="129"/>
      <c r="F113" s="130" t="str">
        <f>IFERROR(VLOOKUP(C113,'AM19.Entity Input'!D:L,4,FALSE),"")</f>
        <v/>
      </c>
      <c r="G113" s="283"/>
      <c r="H113" s="283"/>
      <c r="I113" s="172"/>
      <c r="J113" s="172"/>
      <c r="K113" s="77"/>
      <c r="L113" s="77"/>
      <c r="M113" s="129"/>
      <c r="N113" s="131">
        <f t="shared" si="8"/>
        <v>0</v>
      </c>
      <c r="O113" s="132">
        <f t="shared" si="10"/>
        <v>0</v>
      </c>
      <c r="Q113" s="266"/>
      <c r="R113" s="77"/>
      <c r="S113" s="77"/>
      <c r="T113" s="77"/>
      <c r="U113" s="77"/>
      <c r="V113" s="131" t="str">
        <f t="shared" si="11"/>
        <v>N/A</v>
      </c>
      <c r="W113" s="140" t="str">
        <f t="shared" si="9"/>
        <v>N/A</v>
      </c>
      <c r="Z113" s="171" t="b">
        <f t="shared" si="12"/>
        <v>1</v>
      </c>
      <c r="AA113" s="171" t="b">
        <f>OR('AM19.Summary'!C$14="",'AM19.Summary'!C$14="Can Be Either",AND('AM19.Summary'!C$14="Must Be Structural",Q113="Structural"),AND('AM19.Summary'!C$14="Must be Contractual",Q113="Contractual"))</f>
        <v>1</v>
      </c>
      <c r="AB113" s="171" t="b">
        <f>OR('AM19.Summary'!C$15="",'AM19.Summary'!C$15="Can Be Y or N",AND('AM19.Summary'!C$15="Must Be Y",R113="Y"),AND('AM19.Summary'!C$15="Must be N",R113="N"))</f>
        <v>1</v>
      </c>
      <c r="AC113" s="171" t="b">
        <f>OR('AM19.Summary'!C$16="",'AM19.Summary'!C$16="Can Be Y or N",AND('AM19.Summary'!C$16="Must Be Y",S113="Y"),AND('AM19.Summary'!C$16="Must be N",S113="N"))</f>
        <v>1</v>
      </c>
      <c r="AD113" s="171" t="b">
        <f>OR('AM19.Summary'!C$17="",'AM19.Summary'!C$17="Can Be Y or N",AND('AM19.Summary'!C$17="Must Be Y",T113="Y"),AND('AM19.Summary'!C$17="Must be N",T113="N"))</f>
        <v>1</v>
      </c>
      <c r="AE113" s="171" t="b">
        <f>OR('AM19.Summary'!C$18="",'AM19.Summary'!C$18="Can Be Y or N",AND('AM19.Summary'!C$18="Must Be Y",U113="Y"),AND('AM19.Summary'!C$18="Must be N",U113="N"))</f>
        <v>1</v>
      </c>
    </row>
    <row r="114" spans="1:31" x14ac:dyDescent="0.2">
      <c r="A114" s="35">
        <f t="shared" si="13"/>
        <v>108</v>
      </c>
      <c r="B114" s="128" t="str">
        <f>IFERROR(VLOOKUP(C114,'AM19.Entity Input'!D:F,3,FALSE),"")</f>
        <v/>
      </c>
      <c r="C114" s="129"/>
      <c r="D114" s="77"/>
      <c r="E114" s="129"/>
      <c r="F114" s="130" t="str">
        <f>IFERROR(VLOOKUP(C114,'AM19.Entity Input'!D:L,4,FALSE),"")</f>
        <v/>
      </c>
      <c r="G114" s="283"/>
      <c r="H114" s="283"/>
      <c r="I114" s="172"/>
      <c r="J114" s="172"/>
      <c r="K114" s="77"/>
      <c r="L114" s="77"/>
      <c r="M114" s="129"/>
      <c r="N114" s="131">
        <f t="shared" si="8"/>
        <v>0</v>
      </c>
      <c r="O114" s="132">
        <f t="shared" si="10"/>
        <v>0</v>
      </c>
      <c r="Q114" s="266"/>
      <c r="R114" s="77"/>
      <c r="S114" s="77"/>
      <c r="T114" s="77"/>
      <c r="U114" s="77"/>
      <c r="V114" s="131" t="str">
        <f t="shared" si="11"/>
        <v>N/A</v>
      </c>
      <c r="W114" s="140" t="str">
        <f t="shared" si="9"/>
        <v>N/A</v>
      </c>
      <c r="Z114" s="171" t="b">
        <f t="shared" si="12"/>
        <v>1</v>
      </c>
      <c r="AA114" s="171" t="b">
        <f>OR('AM19.Summary'!C$14="",'AM19.Summary'!C$14="Can Be Either",AND('AM19.Summary'!C$14="Must Be Structural",Q114="Structural"),AND('AM19.Summary'!C$14="Must be Contractual",Q114="Contractual"))</f>
        <v>1</v>
      </c>
      <c r="AB114" s="171" t="b">
        <f>OR('AM19.Summary'!C$15="",'AM19.Summary'!C$15="Can Be Y or N",AND('AM19.Summary'!C$15="Must Be Y",R114="Y"),AND('AM19.Summary'!C$15="Must be N",R114="N"))</f>
        <v>1</v>
      </c>
      <c r="AC114" s="171" t="b">
        <f>OR('AM19.Summary'!C$16="",'AM19.Summary'!C$16="Can Be Y or N",AND('AM19.Summary'!C$16="Must Be Y",S114="Y"),AND('AM19.Summary'!C$16="Must be N",S114="N"))</f>
        <v>1</v>
      </c>
      <c r="AD114" s="171" t="b">
        <f>OR('AM19.Summary'!C$17="",'AM19.Summary'!C$17="Can Be Y or N",AND('AM19.Summary'!C$17="Must Be Y",T114="Y"),AND('AM19.Summary'!C$17="Must be N",T114="N"))</f>
        <v>1</v>
      </c>
      <c r="AE114" s="171" t="b">
        <f>OR('AM19.Summary'!C$18="",'AM19.Summary'!C$18="Can Be Y or N",AND('AM19.Summary'!C$18="Must Be Y",U114="Y"),AND('AM19.Summary'!C$18="Must be N",U114="N"))</f>
        <v>1</v>
      </c>
    </row>
    <row r="115" spans="1:31" x14ac:dyDescent="0.2">
      <c r="A115" s="35">
        <f t="shared" si="13"/>
        <v>109</v>
      </c>
      <c r="B115" s="128" t="str">
        <f>IFERROR(VLOOKUP(C115,'AM19.Entity Input'!D:F,3,FALSE),"")</f>
        <v/>
      </c>
      <c r="C115" s="129"/>
      <c r="D115" s="77"/>
      <c r="E115" s="129"/>
      <c r="F115" s="130" t="str">
        <f>IFERROR(VLOOKUP(C115,'AM19.Entity Input'!D:L,4,FALSE),"")</f>
        <v/>
      </c>
      <c r="G115" s="283"/>
      <c r="H115" s="283"/>
      <c r="I115" s="172"/>
      <c r="J115" s="172"/>
      <c r="K115" s="77"/>
      <c r="L115" s="77"/>
      <c r="M115" s="129"/>
      <c r="N115" s="131">
        <f t="shared" si="8"/>
        <v>0</v>
      </c>
      <c r="O115" s="132">
        <f t="shared" si="10"/>
        <v>0</v>
      </c>
      <c r="Q115" s="266"/>
      <c r="R115" s="77"/>
      <c r="S115" s="77"/>
      <c r="T115" s="77"/>
      <c r="U115" s="77"/>
      <c r="V115" s="131" t="str">
        <f t="shared" si="11"/>
        <v>N/A</v>
      </c>
      <c r="W115" s="140" t="str">
        <f t="shared" si="9"/>
        <v>N/A</v>
      </c>
      <c r="Z115" s="171" t="b">
        <f t="shared" si="12"/>
        <v>1</v>
      </c>
      <c r="AA115" s="171" t="b">
        <f>OR('AM19.Summary'!C$14="",'AM19.Summary'!C$14="Can Be Either",AND('AM19.Summary'!C$14="Must Be Structural",Q115="Structural"),AND('AM19.Summary'!C$14="Must be Contractual",Q115="Contractual"))</f>
        <v>1</v>
      </c>
      <c r="AB115" s="171" t="b">
        <f>OR('AM19.Summary'!C$15="",'AM19.Summary'!C$15="Can Be Y or N",AND('AM19.Summary'!C$15="Must Be Y",R115="Y"),AND('AM19.Summary'!C$15="Must be N",R115="N"))</f>
        <v>1</v>
      </c>
      <c r="AC115" s="171" t="b">
        <f>OR('AM19.Summary'!C$16="",'AM19.Summary'!C$16="Can Be Y or N",AND('AM19.Summary'!C$16="Must Be Y",S115="Y"),AND('AM19.Summary'!C$16="Must be N",S115="N"))</f>
        <v>1</v>
      </c>
      <c r="AD115" s="171" t="b">
        <f>OR('AM19.Summary'!C$17="",'AM19.Summary'!C$17="Can Be Y or N",AND('AM19.Summary'!C$17="Must Be Y",T115="Y"),AND('AM19.Summary'!C$17="Must be N",T115="N"))</f>
        <v>1</v>
      </c>
      <c r="AE115" s="171" t="b">
        <f>OR('AM19.Summary'!C$18="",'AM19.Summary'!C$18="Can Be Y or N",AND('AM19.Summary'!C$18="Must Be Y",U115="Y"),AND('AM19.Summary'!C$18="Must be N",U115="N"))</f>
        <v>1</v>
      </c>
    </row>
    <row r="116" spans="1:31" x14ac:dyDescent="0.2">
      <c r="A116" s="35">
        <f t="shared" si="13"/>
        <v>110</v>
      </c>
      <c r="B116" s="128" t="str">
        <f>IFERROR(VLOOKUP(C116,'AM19.Entity Input'!D:F,3,FALSE),"")</f>
        <v/>
      </c>
      <c r="C116" s="129"/>
      <c r="D116" s="77"/>
      <c r="E116" s="129"/>
      <c r="F116" s="130" t="str">
        <f>IFERROR(VLOOKUP(C116,'AM19.Entity Input'!D:L,4,FALSE),"")</f>
        <v/>
      </c>
      <c r="G116" s="283"/>
      <c r="H116" s="283"/>
      <c r="I116" s="172"/>
      <c r="J116" s="172"/>
      <c r="K116" s="77"/>
      <c r="L116" s="77"/>
      <c r="M116" s="129"/>
      <c r="N116" s="131">
        <f t="shared" si="8"/>
        <v>0</v>
      </c>
      <c r="O116" s="132">
        <f t="shared" si="10"/>
        <v>0</v>
      </c>
      <c r="Q116" s="266"/>
      <c r="R116" s="77"/>
      <c r="S116" s="77"/>
      <c r="T116" s="77"/>
      <c r="U116" s="77"/>
      <c r="V116" s="131" t="str">
        <f t="shared" si="11"/>
        <v>N/A</v>
      </c>
      <c r="W116" s="140" t="str">
        <f t="shared" si="9"/>
        <v>N/A</v>
      </c>
      <c r="Z116" s="171" t="b">
        <f t="shared" si="12"/>
        <v>1</v>
      </c>
      <c r="AA116" s="171" t="b">
        <f>OR('AM19.Summary'!C$14="",'AM19.Summary'!C$14="Can Be Either",AND('AM19.Summary'!C$14="Must Be Structural",Q116="Structural"),AND('AM19.Summary'!C$14="Must be Contractual",Q116="Contractual"))</f>
        <v>1</v>
      </c>
      <c r="AB116" s="171" t="b">
        <f>OR('AM19.Summary'!C$15="",'AM19.Summary'!C$15="Can Be Y or N",AND('AM19.Summary'!C$15="Must Be Y",R116="Y"),AND('AM19.Summary'!C$15="Must be N",R116="N"))</f>
        <v>1</v>
      </c>
      <c r="AC116" s="171" t="b">
        <f>OR('AM19.Summary'!C$16="",'AM19.Summary'!C$16="Can Be Y or N",AND('AM19.Summary'!C$16="Must Be Y",S116="Y"),AND('AM19.Summary'!C$16="Must be N",S116="N"))</f>
        <v>1</v>
      </c>
      <c r="AD116" s="171" t="b">
        <f>OR('AM19.Summary'!C$17="",'AM19.Summary'!C$17="Can Be Y or N",AND('AM19.Summary'!C$17="Must Be Y",T116="Y"),AND('AM19.Summary'!C$17="Must be N",T116="N"))</f>
        <v>1</v>
      </c>
      <c r="AE116" s="171" t="b">
        <f>OR('AM19.Summary'!C$18="",'AM19.Summary'!C$18="Can Be Y or N",AND('AM19.Summary'!C$18="Must Be Y",U116="Y"),AND('AM19.Summary'!C$18="Must be N",U116="N"))</f>
        <v>1</v>
      </c>
    </row>
    <row r="117" spans="1:31" x14ac:dyDescent="0.2">
      <c r="A117" s="35">
        <f t="shared" si="13"/>
        <v>111</v>
      </c>
      <c r="B117" s="128" t="str">
        <f>IFERROR(VLOOKUP(C117,'AM19.Entity Input'!D:F,3,FALSE),"")</f>
        <v/>
      </c>
      <c r="C117" s="129"/>
      <c r="D117" s="77"/>
      <c r="E117" s="129"/>
      <c r="F117" s="130" t="str">
        <f>IFERROR(VLOOKUP(C117,'AM19.Entity Input'!D:L,4,FALSE),"")</f>
        <v/>
      </c>
      <c r="G117" s="283"/>
      <c r="H117" s="283"/>
      <c r="I117" s="172"/>
      <c r="J117" s="172"/>
      <c r="K117" s="77"/>
      <c r="L117" s="77"/>
      <c r="M117" s="129"/>
      <c r="N117" s="131">
        <f t="shared" si="8"/>
        <v>0</v>
      </c>
      <c r="O117" s="132">
        <f t="shared" si="10"/>
        <v>0</v>
      </c>
      <c r="Q117" s="266"/>
      <c r="R117" s="77"/>
      <c r="S117" s="77"/>
      <c r="T117" s="77"/>
      <c r="U117" s="77"/>
      <c r="V117" s="131" t="str">
        <f t="shared" si="11"/>
        <v>N/A</v>
      </c>
      <c r="W117" s="140" t="str">
        <f t="shared" si="9"/>
        <v>N/A</v>
      </c>
      <c r="Z117" s="171" t="b">
        <f t="shared" si="12"/>
        <v>1</v>
      </c>
      <c r="AA117" s="171" t="b">
        <f>OR('AM19.Summary'!C$14="",'AM19.Summary'!C$14="Can Be Either",AND('AM19.Summary'!C$14="Must Be Structural",Q117="Structural"),AND('AM19.Summary'!C$14="Must be Contractual",Q117="Contractual"))</f>
        <v>1</v>
      </c>
      <c r="AB117" s="171" t="b">
        <f>OR('AM19.Summary'!C$15="",'AM19.Summary'!C$15="Can Be Y or N",AND('AM19.Summary'!C$15="Must Be Y",R117="Y"),AND('AM19.Summary'!C$15="Must be N",R117="N"))</f>
        <v>1</v>
      </c>
      <c r="AC117" s="171" t="b">
        <f>OR('AM19.Summary'!C$16="",'AM19.Summary'!C$16="Can Be Y or N",AND('AM19.Summary'!C$16="Must Be Y",S117="Y"),AND('AM19.Summary'!C$16="Must be N",S117="N"))</f>
        <v>1</v>
      </c>
      <c r="AD117" s="171" t="b">
        <f>OR('AM19.Summary'!C$17="",'AM19.Summary'!C$17="Can Be Y or N",AND('AM19.Summary'!C$17="Must Be Y",T117="Y"),AND('AM19.Summary'!C$17="Must be N",T117="N"))</f>
        <v>1</v>
      </c>
      <c r="AE117" s="171" t="b">
        <f>OR('AM19.Summary'!C$18="",'AM19.Summary'!C$18="Can Be Y or N",AND('AM19.Summary'!C$18="Must Be Y",U117="Y"),AND('AM19.Summary'!C$18="Must be N",U117="N"))</f>
        <v>1</v>
      </c>
    </row>
    <row r="118" spans="1:31" x14ac:dyDescent="0.2">
      <c r="A118" s="35">
        <f t="shared" si="13"/>
        <v>112</v>
      </c>
      <c r="B118" s="128" t="str">
        <f>IFERROR(VLOOKUP(C118,'AM19.Entity Input'!D:F,3,FALSE),"")</f>
        <v/>
      </c>
      <c r="C118" s="129"/>
      <c r="D118" s="77"/>
      <c r="E118" s="129"/>
      <c r="F118" s="130" t="str">
        <f>IFERROR(VLOOKUP(C118,'AM19.Entity Input'!D:L,4,FALSE),"")</f>
        <v/>
      </c>
      <c r="G118" s="283"/>
      <c r="H118" s="283"/>
      <c r="I118" s="172"/>
      <c r="J118" s="172"/>
      <c r="K118" s="77"/>
      <c r="L118" s="77"/>
      <c r="M118" s="129"/>
      <c r="N118" s="131">
        <f t="shared" si="8"/>
        <v>0</v>
      </c>
      <c r="O118" s="132">
        <f t="shared" si="10"/>
        <v>0</v>
      </c>
      <c r="Q118" s="266"/>
      <c r="R118" s="77"/>
      <c r="S118" s="77"/>
      <c r="T118" s="77"/>
      <c r="U118" s="77"/>
      <c r="V118" s="131" t="str">
        <f t="shared" si="11"/>
        <v>N/A</v>
      </c>
      <c r="W118" s="140" t="str">
        <f t="shared" si="9"/>
        <v>N/A</v>
      </c>
      <c r="Z118" s="171" t="b">
        <f t="shared" si="12"/>
        <v>1</v>
      </c>
      <c r="AA118" s="171" t="b">
        <f>OR('AM19.Summary'!C$14="",'AM19.Summary'!C$14="Can Be Either",AND('AM19.Summary'!C$14="Must Be Structural",Q118="Structural"),AND('AM19.Summary'!C$14="Must be Contractual",Q118="Contractual"))</f>
        <v>1</v>
      </c>
      <c r="AB118" s="171" t="b">
        <f>OR('AM19.Summary'!C$15="",'AM19.Summary'!C$15="Can Be Y or N",AND('AM19.Summary'!C$15="Must Be Y",R118="Y"),AND('AM19.Summary'!C$15="Must be N",R118="N"))</f>
        <v>1</v>
      </c>
      <c r="AC118" s="171" t="b">
        <f>OR('AM19.Summary'!C$16="",'AM19.Summary'!C$16="Can Be Y or N",AND('AM19.Summary'!C$16="Must Be Y",S118="Y"),AND('AM19.Summary'!C$16="Must be N",S118="N"))</f>
        <v>1</v>
      </c>
      <c r="AD118" s="171" t="b">
        <f>OR('AM19.Summary'!C$17="",'AM19.Summary'!C$17="Can Be Y or N",AND('AM19.Summary'!C$17="Must Be Y",T118="Y"),AND('AM19.Summary'!C$17="Must be N",T118="N"))</f>
        <v>1</v>
      </c>
      <c r="AE118" s="171" t="b">
        <f>OR('AM19.Summary'!C$18="",'AM19.Summary'!C$18="Can Be Y or N",AND('AM19.Summary'!C$18="Must Be Y",U118="Y"),AND('AM19.Summary'!C$18="Must be N",U118="N"))</f>
        <v>1</v>
      </c>
    </row>
    <row r="119" spans="1:31" x14ac:dyDescent="0.2">
      <c r="A119" s="35">
        <f t="shared" si="13"/>
        <v>113</v>
      </c>
      <c r="B119" s="128" t="str">
        <f>IFERROR(VLOOKUP(C119,'AM19.Entity Input'!D:F,3,FALSE),"")</f>
        <v/>
      </c>
      <c r="C119" s="129"/>
      <c r="D119" s="77"/>
      <c r="E119" s="129"/>
      <c r="F119" s="130" t="str">
        <f>IFERROR(VLOOKUP(C119,'AM19.Entity Input'!D:L,4,FALSE),"")</f>
        <v/>
      </c>
      <c r="G119" s="283"/>
      <c r="H119" s="283"/>
      <c r="I119" s="172"/>
      <c r="J119" s="172"/>
      <c r="K119" s="77"/>
      <c r="L119" s="77"/>
      <c r="M119" s="129"/>
      <c r="N119" s="131">
        <f t="shared" si="8"/>
        <v>0</v>
      </c>
      <c r="O119" s="132">
        <f t="shared" si="10"/>
        <v>0</v>
      </c>
      <c r="Q119" s="266"/>
      <c r="R119" s="77"/>
      <c r="S119" s="77"/>
      <c r="T119" s="77"/>
      <c r="U119" s="77"/>
      <c r="V119" s="131" t="str">
        <f t="shared" si="11"/>
        <v>N/A</v>
      </c>
      <c r="W119" s="140" t="str">
        <f t="shared" si="9"/>
        <v>N/A</v>
      </c>
      <c r="Z119" s="171" t="b">
        <f t="shared" si="12"/>
        <v>1</v>
      </c>
      <c r="AA119" s="171" t="b">
        <f>OR('AM19.Summary'!C$14="",'AM19.Summary'!C$14="Can Be Either",AND('AM19.Summary'!C$14="Must Be Structural",Q119="Structural"),AND('AM19.Summary'!C$14="Must be Contractual",Q119="Contractual"))</f>
        <v>1</v>
      </c>
      <c r="AB119" s="171" t="b">
        <f>OR('AM19.Summary'!C$15="",'AM19.Summary'!C$15="Can Be Y or N",AND('AM19.Summary'!C$15="Must Be Y",R119="Y"),AND('AM19.Summary'!C$15="Must be N",R119="N"))</f>
        <v>1</v>
      </c>
      <c r="AC119" s="171" t="b">
        <f>OR('AM19.Summary'!C$16="",'AM19.Summary'!C$16="Can Be Y or N",AND('AM19.Summary'!C$16="Must Be Y",S119="Y"),AND('AM19.Summary'!C$16="Must be N",S119="N"))</f>
        <v>1</v>
      </c>
      <c r="AD119" s="171" t="b">
        <f>OR('AM19.Summary'!C$17="",'AM19.Summary'!C$17="Can Be Y or N",AND('AM19.Summary'!C$17="Must Be Y",T119="Y"),AND('AM19.Summary'!C$17="Must be N",T119="N"))</f>
        <v>1</v>
      </c>
      <c r="AE119" s="171" t="b">
        <f>OR('AM19.Summary'!C$18="",'AM19.Summary'!C$18="Can Be Y or N",AND('AM19.Summary'!C$18="Must Be Y",U119="Y"),AND('AM19.Summary'!C$18="Must be N",U119="N"))</f>
        <v>1</v>
      </c>
    </row>
    <row r="120" spans="1:31" x14ac:dyDescent="0.2">
      <c r="A120" s="35">
        <f t="shared" si="13"/>
        <v>114</v>
      </c>
      <c r="B120" s="128" t="str">
        <f>IFERROR(VLOOKUP(C120,'AM19.Entity Input'!D:F,3,FALSE),"")</f>
        <v/>
      </c>
      <c r="C120" s="129"/>
      <c r="D120" s="77"/>
      <c r="E120" s="129"/>
      <c r="F120" s="130" t="str">
        <f>IFERROR(VLOOKUP(C120,'AM19.Entity Input'!D:L,4,FALSE),"")</f>
        <v/>
      </c>
      <c r="G120" s="283"/>
      <c r="H120" s="283"/>
      <c r="I120" s="172"/>
      <c r="J120" s="172"/>
      <c r="K120" s="77"/>
      <c r="L120" s="77"/>
      <c r="M120" s="129"/>
      <c r="N120" s="131">
        <f t="shared" si="8"/>
        <v>0</v>
      </c>
      <c r="O120" s="132">
        <f t="shared" si="10"/>
        <v>0</v>
      </c>
      <c r="Q120" s="266"/>
      <c r="R120" s="77"/>
      <c r="S120" s="77"/>
      <c r="T120" s="77"/>
      <c r="U120" s="77"/>
      <c r="V120" s="131" t="str">
        <f t="shared" si="11"/>
        <v>N/A</v>
      </c>
      <c r="W120" s="140" t="str">
        <f t="shared" si="9"/>
        <v>N/A</v>
      </c>
      <c r="Z120" s="171" t="b">
        <f t="shared" si="12"/>
        <v>1</v>
      </c>
      <c r="AA120" s="171" t="b">
        <f>OR('AM19.Summary'!C$14="",'AM19.Summary'!C$14="Can Be Either",AND('AM19.Summary'!C$14="Must Be Structural",Q120="Structural"),AND('AM19.Summary'!C$14="Must be Contractual",Q120="Contractual"))</f>
        <v>1</v>
      </c>
      <c r="AB120" s="171" t="b">
        <f>OR('AM19.Summary'!C$15="",'AM19.Summary'!C$15="Can Be Y or N",AND('AM19.Summary'!C$15="Must Be Y",R120="Y"),AND('AM19.Summary'!C$15="Must be N",R120="N"))</f>
        <v>1</v>
      </c>
      <c r="AC120" s="171" t="b">
        <f>OR('AM19.Summary'!C$16="",'AM19.Summary'!C$16="Can Be Y or N",AND('AM19.Summary'!C$16="Must Be Y",S120="Y"),AND('AM19.Summary'!C$16="Must be N",S120="N"))</f>
        <v>1</v>
      </c>
      <c r="AD120" s="171" t="b">
        <f>OR('AM19.Summary'!C$17="",'AM19.Summary'!C$17="Can Be Y or N",AND('AM19.Summary'!C$17="Must Be Y",T120="Y"),AND('AM19.Summary'!C$17="Must be N",T120="N"))</f>
        <v>1</v>
      </c>
      <c r="AE120" s="171" t="b">
        <f>OR('AM19.Summary'!C$18="",'AM19.Summary'!C$18="Can Be Y or N",AND('AM19.Summary'!C$18="Must Be Y",U120="Y"),AND('AM19.Summary'!C$18="Must be N",U120="N"))</f>
        <v>1</v>
      </c>
    </row>
    <row r="121" spans="1:31" x14ac:dyDescent="0.2">
      <c r="A121" s="35">
        <f t="shared" si="13"/>
        <v>115</v>
      </c>
      <c r="B121" s="128" t="str">
        <f>IFERROR(VLOOKUP(C121,'AM19.Entity Input'!D:F,3,FALSE),"")</f>
        <v/>
      </c>
      <c r="C121" s="129"/>
      <c r="D121" s="77"/>
      <c r="E121" s="129"/>
      <c r="F121" s="130" t="str">
        <f>IFERROR(VLOOKUP(C121,'AM19.Entity Input'!D:L,4,FALSE),"")</f>
        <v/>
      </c>
      <c r="G121" s="283"/>
      <c r="H121" s="283"/>
      <c r="I121" s="172"/>
      <c r="J121" s="172"/>
      <c r="K121" s="77"/>
      <c r="L121" s="77"/>
      <c r="M121" s="129"/>
      <c r="N121" s="131">
        <f t="shared" si="8"/>
        <v>0</v>
      </c>
      <c r="O121" s="132">
        <f t="shared" si="10"/>
        <v>0</v>
      </c>
      <c r="Q121" s="266"/>
      <c r="R121" s="77"/>
      <c r="S121" s="77"/>
      <c r="T121" s="77"/>
      <c r="U121" s="77"/>
      <c r="V121" s="131" t="str">
        <f t="shared" si="11"/>
        <v>N/A</v>
      </c>
      <c r="W121" s="140" t="str">
        <f t="shared" si="9"/>
        <v>N/A</v>
      </c>
      <c r="Z121" s="171" t="b">
        <f t="shared" si="12"/>
        <v>1</v>
      </c>
      <c r="AA121" s="171" t="b">
        <f>OR('AM19.Summary'!C$14="",'AM19.Summary'!C$14="Can Be Either",AND('AM19.Summary'!C$14="Must Be Structural",Q121="Structural"),AND('AM19.Summary'!C$14="Must be Contractual",Q121="Contractual"))</f>
        <v>1</v>
      </c>
      <c r="AB121" s="171" t="b">
        <f>OR('AM19.Summary'!C$15="",'AM19.Summary'!C$15="Can Be Y or N",AND('AM19.Summary'!C$15="Must Be Y",R121="Y"),AND('AM19.Summary'!C$15="Must be N",R121="N"))</f>
        <v>1</v>
      </c>
      <c r="AC121" s="171" t="b">
        <f>OR('AM19.Summary'!C$16="",'AM19.Summary'!C$16="Can Be Y or N",AND('AM19.Summary'!C$16="Must Be Y",S121="Y"),AND('AM19.Summary'!C$16="Must be N",S121="N"))</f>
        <v>1</v>
      </c>
      <c r="AD121" s="171" t="b">
        <f>OR('AM19.Summary'!C$17="",'AM19.Summary'!C$17="Can Be Y or N",AND('AM19.Summary'!C$17="Must Be Y",T121="Y"),AND('AM19.Summary'!C$17="Must be N",T121="N"))</f>
        <v>1</v>
      </c>
      <c r="AE121" s="171" t="b">
        <f>OR('AM19.Summary'!C$18="",'AM19.Summary'!C$18="Can Be Y or N",AND('AM19.Summary'!C$18="Must Be Y",U121="Y"),AND('AM19.Summary'!C$18="Must be N",U121="N"))</f>
        <v>1</v>
      </c>
    </row>
    <row r="122" spans="1:31" x14ac:dyDescent="0.2">
      <c r="A122" s="35">
        <f t="shared" si="13"/>
        <v>116</v>
      </c>
      <c r="B122" s="128" t="str">
        <f>IFERROR(VLOOKUP(C122,'AM19.Entity Input'!D:F,3,FALSE),"")</f>
        <v/>
      </c>
      <c r="C122" s="129"/>
      <c r="D122" s="77"/>
      <c r="E122" s="129"/>
      <c r="F122" s="130" t="str">
        <f>IFERROR(VLOOKUP(C122,'AM19.Entity Input'!D:L,4,FALSE),"")</f>
        <v/>
      </c>
      <c r="G122" s="283"/>
      <c r="H122" s="283"/>
      <c r="I122" s="172"/>
      <c r="J122" s="172"/>
      <c r="K122" s="77"/>
      <c r="L122" s="77"/>
      <c r="M122" s="129"/>
      <c r="N122" s="131">
        <f t="shared" si="8"/>
        <v>0</v>
      </c>
      <c r="O122" s="132">
        <f t="shared" si="10"/>
        <v>0</v>
      </c>
      <c r="Q122" s="266"/>
      <c r="R122" s="77"/>
      <c r="S122" s="77"/>
      <c r="T122" s="77"/>
      <c r="U122" s="77"/>
      <c r="V122" s="131" t="str">
        <f t="shared" si="11"/>
        <v>N/A</v>
      </c>
      <c r="W122" s="140" t="str">
        <f t="shared" si="9"/>
        <v>N/A</v>
      </c>
      <c r="Z122" s="171" t="b">
        <f t="shared" si="12"/>
        <v>1</v>
      </c>
      <c r="AA122" s="171" t="b">
        <f>OR('AM19.Summary'!C$14="",'AM19.Summary'!C$14="Can Be Either",AND('AM19.Summary'!C$14="Must Be Structural",Q122="Structural"),AND('AM19.Summary'!C$14="Must be Contractual",Q122="Contractual"))</f>
        <v>1</v>
      </c>
      <c r="AB122" s="171" t="b">
        <f>OR('AM19.Summary'!C$15="",'AM19.Summary'!C$15="Can Be Y or N",AND('AM19.Summary'!C$15="Must Be Y",R122="Y"),AND('AM19.Summary'!C$15="Must be N",R122="N"))</f>
        <v>1</v>
      </c>
      <c r="AC122" s="171" t="b">
        <f>OR('AM19.Summary'!C$16="",'AM19.Summary'!C$16="Can Be Y or N",AND('AM19.Summary'!C$16="Must Be Y",S122="Y"),AND('AM19.Summary'!C$16="Must be N",S122="N"))</f>
        <v>1</v>
      </c>
      <c r="AD122" s="171" t="b">
        <f>OR('AM19.Summary'!C$17="",'AM19.Summary'!C$17="Can Be Y or N",AND('AM19.Summary'!C$17="Must Be Y",T122="Y"),AND('AM19.Summary'!C$17="Must be N",T122="N"))</f>
        <v>1</v>
      </c>
      <c r="AE122" s="171" t="b">
        <f>OR('AM19.Summary'!C$18="",'AM19.Summary'!C$18="Can Be Y or N",AND('AM19.Summary'!C$18="Must Be Y",U122="Y"),AND('AM19.Summary'!C$18="Must be N",U122="N"))</f>
        <v>1</v>
      </c>
    </row>
    <row r="123" spans="1:31" x14ac:dyDescent="0.2">
      <c r="A123" s="35">
        <f t="shared" si="13"/>
        <v>117</v>
      </c>
      <c r="B123" s="128" t="str">
        <f>IFERROR(VLOOKUP(C123,'AM19.Entity Input'!D:F,3,FALSE),"")</f>
        <v/>
      </c>
      <c r="C123" s="129"/>
      <c r="D123" s="77"/>
      <c r="E123" s="129"/>
      <c r="F123" s="130" t="str">
        <f>IFERROR(VLOOKUP(C123,'AM19.Entity Input'!D:L,4,FALSE),"")</f>
        <v/>
      </c>
      <c r="G123" s="283"/>
      <c r="H123" s="283"/>
      <c r="I123" s="172"/>
      <c r="J123" s="172"/>
      <c r="K123" s="77"/>
      <c r="L123" s="77"/>
      <c r="M123" s="129"/>
      <c r="N123" s="131">
        <f t="shared" si="8"/>
        <v>0</v>
      </c>
      <c r="O123" s="132">
        <f t="shared" si="10"/>
        <v>0</v>
      </c>
      <c r="Q123" s="266"/>
      <c r="R123" s="77"/>
      <c r="S123" s="77"/>
      <c r="T123" s="77"/>
      <c r="U123" s="77"/>
      <c r="V123" s="131" t="str">
        <f t="shared" si="11"/>
        <v>N/A</v>
      </c>
      <c r="W123" s="140" t="str">
        <f t="shared" si="9"/>
        <v>N/A</v>
      </c>
      <c r="Z123" s="171" t="b">
        <f t="shared" si="12"/>
        <v>1</v>
      </c>
      <c r="AA123" s="171" t="b">
        <f>OR('AM19.Summary'!C$14="",'AM19.Summary'!C$14="Can Be Either",AND('AM19.Summary'!C$14="Must Be Structural",Q123="Structural"),AND('AM19.Summary'!C$14="Must be Contractual",Q123="Contractual"))</f>
        <v>1</v>
      </c>
      <c r="AB123" s="171" t="b">
        <f>OR('AM19.Summary'!C$15="",'AM19.Summary'!C$15="Can Be Y or N",AND('AM19.Summary'!C$15="Must Be Y",R123="Y"),AND('AM19.Summary'!C$15="Must be N",R123="N"))</f>
        <v>1</v>
      </c>
      <c r="AC123" s="171" t="b">
        <f>OR('AM19.Summary'!C$16="",'AM19.Summary'!C$16="Can Be Y or N",AND('AM19.Summary'!C$16="Must Be Y",S123="Y"),AND('AM19.Summary'!C$16="Must be N",S123="N"))</f>
        <v>1</v>
      </c>
      <c r="AD123" s="171" t="b">
        <f>OR('AM19.Summary'!C$17="",'AM19.Summary'!C$17="Can Be Y or N",AND('AM19.Summary'!C$17="Must Be Y",T123="Y"),AND('AM19.Summary'!C$17="Must be N",T123="N"))</f>
        <v>1</v>
      </c>
      <c r="AE123" s="171" t="b">
        <f>OR('AM19.Summary'!C$18="",'AM19.Summary'!C$18="Can Be Y or N",AND('AM19.Summary'!C$18="Must Be Y",U123="Y"),AND('AM19.Summary'!C$18="Must be N",U123="N"))</f>
        <v>1</v>
      </c>
    </row>
    <row r="124" spans="1:31" x14ac:dyDescent="0.2">
      <c r="A124" s="35">
        <f t="shared" si="13"/>
        <v>118</v>
      </c>
      <c r="B124" s="128" t="str">
        <f>IFERROR(VLOOKUP(C124,'AM19.Entity Input'!D:F,3,FALSE),"")</f>
        <v/>
      </c>
      <c r="C124" s="129"/>
      <c r="D124" s="77"/>
      <c r="E124" s="129"/>
      <c r="F124" s="130" t="str">
        <f>IFERROR(VLOOKUP(C124,'AM19.Entity Input'!D:L,4,FALSE),"")</f>
        <v/>
      </c>
      <c r="G124" s="283"/>
      <c r="H124" s="283"/>
      <c r="I124" s="172"/>
      <c r="J124" s="172"/>
      <c r="K124" s="77"/>
      <c r="L124" s="77"/>
      <c r="M124" s="129"/>
      <c r="N124" s="131">
        <f t="shared" si="8"/>
        <v>0</v>
      </c>
      <c r="O124" s="132">
        <f t="shared" si="10"/>
        <v>0</v>
      </c>
      <c r="Q124" s="266"/>
      <c r="R124" s="77"/>
      <c r="S124" s="77"/>
      <c r="T124" s="77"/>
      <c r="U124" s="77"/>
      <c r="V124" s="131" t="str">
        <f t="shared" si="11"/>
        <v>N/A</v>
      </c>
      <c r="W124" s="140" t="str">
        <f t="shared" si="9"/>
        <v>N/A</v>
      </c>
      <c r="Z124" s="171" t="b">
        <f t="shared" si="12"/>
        <v>1</v>
      </c>
      <c r="AA124" s="171" t="b">
        <f>OR('AM19.Summary'!C$14="",'AM19.Summary'!C$14="Can Be Either",AND('AM19.Summary'!C$14="Must Be Structural",Q124="Structural"),AND('AM19.Summary'!C$14="Must be Contractual",Q124="Contractual"))</f>
        <v>1</v>
      </c>
      <c r="AB124" s="171" t="b">
        <f>OR('AM19.Summary'!C$15="",'AM19.Summary'!C$15="Can Be Y or N",AND('AM19.Summary'!C$15="Must Be Y",R124="Y"),AND('AM19.Summary'!C$15="Must be N",R124="N"))</f>
        <v>1</v>
      </c>
      <c r="AC124" s="171" t="b">
        <f>OR('AM19.Summary'!C$16="",'AM19.Summary'!C$16="Can Be Y or N",AND('AM19.Summary'!C$16="Must Be Y",S124="Y"),AND('AM19.Summary'!C$16="Must be N",S124="N"))</f>
        <v>1</v>
      </c>
      <c r="AD124" s="171" t="b">
        <f>OR('AM19.Summary'!C$17="",'AM19.Summary'!C$17="Can Be Y or N",AND('AM19.Summary'!C$17="Must Be Y",T124="Y"),AND('AM19.Summary'!C$17="Must be N",T124="N"))</f>
        <v>1</v>
      </c>
      <c r="AE124" s="171" t="b">
        <f>OR('AM19.Summary'!C$18="",'AM19.Summary'!C$18="Can Be Y or N",AND('AM19.Summary'!C$18="Must Be Y",U124="Y"),AND('AM19.Summary'!C$18="Must be N",U124="N"))</f>
        <v>1</v>
      </c>
    </row>
    <row r="125" spans="1:31" x14ac:dyDescent="0.2">
      <c r="A125" s="35">
        <f t="shared" si="13"/>
        <v>119</v>
      </c>
      <c r="B125" s="128" t="str">
        <f>IFERROR(VLOOKUP(C125,'AM19.Entity Input'!D:F,3,FALSE),"")</f>
        <v/>
      </c>
      <c r="C125" s="129"/>
      <c r="D125" s="77"/>
      <c r="E125" s="129"/>
      <c r="F125" s="130" t="str">
        <f>IFERROR(VLOOKUP(C125,'AM19.Entity Input'!D:L,4,FALSE),"")</f>
        <v/>
      </c>
      <c r="G125" s="283"/>
      <c r="H125" s="283"/>
      <c r="I125" s="172"/>
      <c r="J125" s="172"/>
      <c r="K125" s="77"/>
      <c r="L125" s="77"/>
      <c r="M125" s="129"/>
      <c r="N125" s="131">
        <f t="shared" si="8"/>
        <v>0</v>
      </c>
      <c r="O125" s="132">
        <f t="shared" si="10"/>
        <v>0</v>
      </c>
      <c r="Q125" s="266"/>
      <c r="R125" s="77"/>
      <c r="S125" s="77"/>
      <c r="T125" s="77"/>
      <c r="U125" s="77"/>
      <c r="V125" s="131" t="str">
        <f t="shared" si="11"/>
        <v>N/A</v>
      </c>
      <c r="W125" s="140" t="str">
        <f t="shared" si="9"/>
        <v>N/A</v>
      </c>
      <c r="Z125" s="171" t="b">
        <f t="shared" si="12"/>
        <v>1</v>
      </c>
      <c r="AA125" s="171" t="b">
        <f>OR('AM19.Summary'!C$14="",'AM19.Summary'!C$14="Can Be Either",AND('AM19.Summary'!C$14="Must Be Structural",Q125="Structural"),AND('AM19.Summary'!C$14="Must be Contractual",Q125="Contractual"))</f>
        <v>1</v>
      </c>
      <c r="AB125" s="171" t="b">
        <f>OR('AM19.Summary'!C$15="",'AM19.Summary'!C$15="Can Be Y or N",AND('AM19.Summary'!C$15="Must Be Y",R125="Y"),AND('AM19.Summary'!C$15="Must be N",R125="N"))</f>
        <v>1</v>
      </c>
      <c r="AC125" s="171" t="b">
        <f>OR('AM19.Summary'!C$16="",'AM19.Summary'!C$16="Can Be Y or N",AND('AM19.Summary'!C$16="Must Be Y",S125="Y"),AND('AM19.Summary'!C$16="Must be N",S125="N"))</f>
        <v>1</v>
      </c>
      <c r="AD125" s="171" t="b">
        <f>OR('AM19.Summary'!C$17="",'AM19.Summary'!C$17="Can Be Y or N",AND('AM19.Summary'!C$17="Must Be Y",T125="Y"),AND('AM19.Summary'!C$17="Must be N",T125="N"))</f>
        <v>1</v>
      </c>
      <c r="AE125" s="171" t="b">
        <f>OR('AM19.Summary'!C$18="",'AM19.Summary'!C$18="Can Be Y or N",AND('AM19.Summary'!C$18="Must Be Y",U125="Y"),AND('AM19.Summary'!C$18="Must be N",U125="N"))</f>
        <v>1</v>
      </c>
    </row>
    <row r="126" spans="1:31" x14ac:dyDescent="0.2">
      <c r="A126" s="35">
        <f t="shared" si="13"/>
        <v>120</v>
      </c>
      <c r="B126" s="128" t="str">
        <f>IFERROR(VLOOKUP(C126,'AM19.Entity Input'!D:F,3,FALSE),"")</f>
        <v/>
      </c>
      <c r="C126" s="129"/>
      <c r="D126" s="77"/>
      <c r="E126" s="129"/>
      <c r="F126" s="130" t="str">
        <f>IFERROR(VLOOKUP(C126,'AM19.Entity Input'!D:L,4,FALSE),"")</f>
        <v/>
      </c>
      <c r="G126" s="283"/>
      <c r="H126" s="283"/>
      <c r="I126" s="172"/>
      <c r="J126" s="172"/>
      <c r="K126" s="77"/>
      <c r="L126" s="77"/>
      <c r="M126" s="129"/>
      <c r="N126" s="131">
        <f t="shared" si="8"/>
        <v>0</v>
      </c>
      <c r="O126" s="132">
        <f t="shared" si="10"/>
        <v>0</v>
      </c>
      <c r="Q126" s="266"/>
      <c r="R126" s="77"/>
      <c r="S126" s="77"/>
      <c r="T126" s="77"/>
      <c r="U126" s="77"/>
      <c r="V126" s="131" t="str">
        <f t="shared" si="11"/>
        <v>N/A</v>
      </c>
      <c r="W126" s="140" t="str">
        <f t="shared" si="9"/>
        <v>N/A</v>
      </c>
      <c r="Z126" s="171" t="b">
        <f t="shared" si="12"/>
        <v>1</v>
      </c>
      <c r="AA126" s="171" t="b">
        <f>OR('AM19.Summary'!C$14="",'AM19.Summary'!C$14="Can Be Either",AND('AM19.Summary'!C$14="Must Be Structural",Q126="Structural"),AND('AM19.Summary'!C$14="Must be Contractual",Q126="Contractual"))</f>
        <v>1</v>
      </c>
      <c r="AB126" s="171" t="b">
        <f>OR('AM19.Summary'!C$15="",'AM19.Summary'!C$15="Can Be Y or N",AND('AM19.Summary'!C$15="Must Be Y",R126="Y"),AND('AM19.Summary'!C$15="Must be N",R126="N"))</f>
        <v>1</v>
      </c>
      <c r="AC126" s="171" t="b">
        <f>OR('AM19.Summary'!C$16="",'AM19.Summary'!C$16="Can Be Y or N",AND('AM19.Summary'!C$16="Must Be Y",S126="Y"),AND('AM19.Summary'!C$16="Must be N",S126="N"))</f>
        <v>1</v>
      </c>
      <c r="AD126" s="171" t="b">
        <f>OR('AM19.Summary'!C$17="",'AM19.Summary'!C$17="Can Be Y or N",AND('AM19.Summary'!C$17="Must Be Y",T126="Y"),AND('AM19.Summary'!C$17="Must be N",T126="N"))</f>
        <v>1</v>
      </c>
      <c r="AE126" s="171" t="b">
        <f>OR('AM19.Summary'!C$18="",'AM19.Summary'!C$18="Can Be Y or N",AND('AM19.Summary'!C$18="Must Be Y",U126="Y"),AND('AM19.Summary'!C$18="Must be N",U126="N"))</f>
        <v>1</v>
      </c>
    </row>
    <row r="127" spans="1:31" x14ac:dyDescent="0.2">
      <c r="A127" s="35">
        <f t="shared" si="13"/>
        <v>121</v>
      </c>
      <c r="B127" s="128" t="str">
        <f>IFERROR(VLOOKUP(C127,'AM19.Entity Input'!D:F,3,FALSE),"")</f>
        <v/>
      </c>
      <c r="C127" s="129"/>
      <c r="D127" s="77"/>
      <c r="E127" s="129"/>
      <c r="F127" s="130" t="str">
        <f>IFERROR(VLOOKUP(C127,'AM19.Entity Input'!D:L,4,FALSE),"")</f>
        <v/>
      </c>
      <c r="G127" s="283"/>
      <c r="H127" s="283"/>
      <c r="I127" s="172"/>
      <c r="J127" s="172"/>
      <c r="K127" s="77"/>
      <c r="L127" s="77"/>
      <c r="M127" s="129"/>
      <c r="N127" s="131">
        <f t="shared" si="8"/>
        <v>0</v>
      </c>
      <c r="O127" s="132">
        <f t="shared" si="10"/>
        <v>0</v>
      </c>
      <c r="Q127" s="266"/>
      <c r="R127" s="77"/>
      <c r="S127" s="77"/>
      <c r="T127" s="77"/>
      <c r="U127" s="77"/>
      <c r="V127" s="131" t="str">
        <f t="shared" si="11"/>
        <v>N/A</v>
      </c>
      <c r="W127" s="140" t="str">
        <f t="shared" si="9"/>
        <v>N/A</v>
      </c>
      <c r="Z127" s="171" t="b">
        <f t="shared" si="12"/>
        <v>1</v>
      </c>
      <c r="AA127" s="171" t="b">
        <f>OR('AM19.Summary'!C$14="",'AM19.Summary'!C$14="Can Be Either",AND('AM19.Summary'!C$14="Must Be Structural",Q127="Structural"),AND('AM19.Summary'!C$14="Must be Contractual",Q127="Contractual"))</f>
        <v>1</v>
      </c>
      <c r="AB127" s="171" t="b">
        <f>OR('AM19.Summary'!C$15="",'AM19.Summary'!C$15="Can Be Y or N",AND('AM19.Summary'!C$15="Must Be Y",R127="Y"),AND('AM19.Summary'!C$15="Must be N",R127="N"))</f>
        <v>1</v>
      </c>
      <c r="AC127" s="171" t="b">
        <f>OR('AM19.Summary'!C$16="",'AM19.Summary'!C$16="Can Be Y or N",AND('AM19.Summary'!C$16="Must Be Y",S127="Y"),AND('AM19.Summary'!C$16="Must be N",S127="N"))</f>
        <v>1</v>
      </c>
      <c r="AD127" s="171" t="b">
        <f>OR('AM19.Summary'!C$17="",'AM19.Summary'!C$17="Can Be Y or N",AND('AM19.Summary'!C$17="Must Be Y",T127="Y"),AND('AM19.Summary'!C$17="Must be N",T127="N"))</f>
        <v>1</v>
      </c>
      <c r="AE127" s="171" t="b">
        <f>OR('AM19.Summary'!C$18="",'AM19.Summary'!C$18="Can Be Y or N",AND('AM19.Summary'!C$18="Must Be Y",U127="Y"),AND('AM19.Summary'!C$18="Must be N",U127="N"))</f>
        <v>1</v>
      </c>
    </row>
    <row r="128" spans="1:31" x14ac:dyDescent="0.2">
      <c r="A128" s="35">
        <f t="shared" si="13"/>
        <v>122</v>
      </c>
      <c r="B128" s="128" t="str">
        <f>IFERROR(VLOOKUP(C128,'AM19.Entity Input'!D:F,3,FALSE),"")</f>
        <v/>
      </c>
      <c r="C128" s="129"/>
      <c r="D128" s="77"/>
      <c r="E128" s="129"/>
      <c r="F128" s="130" t="str">
        <f>IFERROR(VLOOKUP(C128,'AM19.Entity Input'!D:L,4,FALSE),"")</f>
        <v/>
      </c>
      <c r="G128" s="283"/>
      <c r="H128" s="283"/>
      <c r="I128" s="172"/>
      <c r="J128" s="172"/>
      <c r="K128" s="77"/>
      <c r="L128" s="77"/>
      <c r="M128" s="129"/>
      <c r="N128" s="131">
        <f t="shared" si="8"/>
        <v>0</v>
      </c>
      <c r="O128" s="132">
        <f t="shared" si="10"/>
        <v>0</v>
      </c>
      <c r="Q128" s="266"/>
      <c r="R128" s="77"/>
      <c r="S128" s="77"/>
      <c r="T128" s="77"/>
      <c r="U128" s="77"/>
      <c r="V128" s="131" t="str">
        <f t="shared" si="11"/>
        <v>N/A</v>
      </c>
      <c r="W128" s="140" t="str">
        <f t="shared" si="9"/>
        <v>N/A</v>
      </c>
      <c r="Z128" s="171" t="b">
        <f t="shared" si="12"/>
        <v>1</v>
      </c>
      <c r="AA128" s="171" t="b">
        <f>OR('AM19.Summary'!C$14="",'AM19.Summary'!C$14="Can Be Either",AND('AM19.Summary'!C$14="Must Be Structural",Q128="Structural"),AND('AM19.Summary'!C$14="Must be Contractual",Q128="Contractual"))</f>
        <v>1</v>
      </c>
      <c r="AB128" s="171" t="b">
        <f>OR('AM19.Summary'!C$15="",'AM19.Summary'!C$15="Can Be Y or N",AND('AM19.Summary'!C$15="Must Be Y",R128="Y"),AND('AM19.Summary'!C$15="Must be N",R128="N"))</f>
        <v>1</v>
      </c>
      <c r="AC128" s="171" t="b">
        <f>OR('AM19.Summary'!C$16="",'AM19.Summary'!C$16="Can Be Y or N",AND('AM19.Summary'!C$16="Must Be Y",S128="Y"),AND('AM19.Summary'!C$16="Must be N",S128="N"))</f>
        <v>1</v>
      </c>
      <c r="AD128" s="171" t="b">
        <f>OR('AM19.Summary'!C$17="",'AM19.Summary'!C$17="Can Be Y or N",AND('AM19.Summary'!C$17="Must Be Y",T128="Y"),AND('AM19.Summary'!C$17="Must be N",T128="N"))</f>
        <v>1</v>
      </c>
      <c r="AE128" s="171" t="b">
        <f>OR('AM19.Summary'!C$18="",'AM19.Summary'!C$18="Can Be Y or N",AND('AM19.Summary'!C$18="Must Be Y",U128="Y"),AND('AM19.Summary'!C$18="Must be N",U128="N"))</f>
        <v>1</v>
      </c>
    </row>
    <row r="129" spans="1:31" x14ac:dyDescent="0.2">
      <c r="A129" s="35">
        <f t="shared" si="13"/>
        <v>123</v>
      </c>
      <c r="B129" s="128" t="str">
        <f>IFERROR(VLOOKUP(C129,'AM19.Entity Input'!D:F,3,FALSE),"")</f>
        <v/>
      </c>
      <c r="C129" s="129"/>
      <c r="D129" s="77"/>
      <c r="E129" s="129"/>
      <c r="F129" s="130" t="str">
        <f>IFERROR(VLOOKUP(C129,'AM19.Entity Input'!D:L,4,FALSE),"")</f>
        <v/>
      </c>
      <c r="G129" s="283"/>
      <c r="H129" s="283"/>
      <c r="I129" s="172"/>
      <c r="J129" s="172"/>
      <c r="K129" s="77"/>
      <c r="L129" s="77"/>
      <c r="M129" s="129"/>
      <c r="N129" s="131">
        <f t="shared" si="8"/>
        <v>0</v>
      </c>
      <c r="O129" s="132">
        <f t="shared" si="10"/>
        <v>0</v>
      </c>
      <c r="Q129" s="266"/>
      <c r="R129" s="77"/>
      <c r="S129" s="77"/>
      <c r="T129" s="77"/>
      <c r="U129" s="77"/>
      <c r="V129" s="131" t="str">
        <f t="shared" si="11"/>
        <v>N/A</v>
      </c>
      <c r="W129" s="140" t="str">
        <f t="shared" si="9"/>
        <v>N/A</v>
      </c>
      <c r="Z129" s="171" t="b">
        <f t="shared" si="12"/>
        <v>1</v>
      </c>
      <c r="AA129" s="171" t="b">
        <f>OR('AM19.Summary'!C$14="",'AM19.Summary'!C$14="Can Be Either",AND('AM19.Summary'!C$14="Must Be Structural",Q129="Structural"),AND('AM19.Summary'!C$14="Must be Contractual",Q129="Contractual"))</f>
        <v>1</v>
      </c>
      <c r="AB129" s="171" t="b">
        <f>OR('AM19.Summary'!C$15="",'AM19.Summary'!C$15="Can Be Y or N",AND('AM19.Summary'!C$15="Must Be Y",R129="Y"),AND('AM19.Summary'!C$15="Must be N",R129="N"))</f>
        <v>1</v>
      </c>
      <c r="AC129" s="171" t="b">
        <f>OR('AM19.Summary'!C$16="",'AM19.Summary'!C$16="Can Be Y or N",AND('AM19.Summary'!C$16="Must Be Y",S129="Y"),AND('AM19.Summary'!C$16="Must be N",S129="N"))</f>
        <v>1</v>
      </c>
      <c r="AD129" s="171" t="b">
        <f>OR('AM19.Summary'!C$17="",'AM19.Summary'!C$17="Can Be Y or N",AND('AM19.Summary'!C$17="Must Be Y",T129="Y"),AND('AM19.Summary'!C$17="Must be N",T129="N"))</f>
        <v>1</v>
      </c>
      <c r="AE129" s="171" t="b">
        <f>OR('AM19.Summary'!C$18="",'AM19.Summary'!C$18="Can Be Y or N",AND('AM19.Summary'!C$18="Must Be Y",U129="Y"),AND('AM19.Summary'!C$18="Must be N",U129="N"))</f>
        <v>1</v>
      </c>
    </row>
    <row r="130" spans="1:31" x14ac:dyDescent="0.2">
      <c r="A130" s="35">
        <f t="shared" si="13"/>
        <v>124</v>
      </c>
      <c r="B130" s="128" t="str">
        <f>IFERROR(VLOOKUP(C130,'AM19.Entity Input'!D:F,3,FALSE),"")</f>
        <v/>
      </c>
      <c r="C130" s="129"/>
      <c r="D130" s="77"/>
      <c r="E130" s="129"/>
      <c r="F130" s="130" t="str">
        <f>IFERROR(VLOOKUP(C130,'AM19.Entity Input'!D:L,4,FALSE),"")</f>
        <v/>
      </c>
      <c r="G130" s="283"/>
      <c r="H130" s="283"/>
      <c r="I130" s="172"/>
      <c r="J130" s="172"/>
      <c r="K130" s="77"/>
      <c r="L130" s="77"/>
      <c r="M130" s="129"/>
      <c r="N130" s="131">
        <f t="shared" si="8"/>
        <v>0</v>
      </c>
      <c r="O130" s="132">
        <f t="shared" si="10"/>
        <v>0</v>
      </c>
      <c r="Q130" s="266"/>
      <c r="R130" s="77"/>
      <c r="S130" s="77"/>
      <c r="T130" s="77"/>
      <c r="U130" s="77"/>
      <c r="V130" s="131" t="str">
        <f t="shared" si="11"/>
        <v>N/A</v>
      </c>
      <c r="W130" s="140" t="str">
        <f t="shared" si="9"/>
        <v>N/A</v>
      </c>
      <c r="Z130" s="171" t="b">
        <f t="shared" si="12"/>
        <v>1</v>
      </c>
      <c r="AA130" s="171" t="b">
        <f>OR('AM19.Summary'!C$14="",'AM19.Summary'!C$14="Can Be Either",AND('AM19.Summary'!C$14="Must Be Structural",Q130="Structural"),AND('AM19.Summary'!C$14="Must be Contractual",Q130="Contractual"))</f>
        <v>1</v>
      </c>
      <c r="AB130" s="171" t="b">
        <f>OR('AM19.Summary'!C$15="",'AM19.Summary'!C$15="Can Be Y or N",AND('AM19.Summary'!C$15="Must Be Y",R130="Y"),AND('AM19.Summary'!C$15="Must be N",R130="N"))</f>
        <v>1</v>
      </c>
      <c r="AC130" s="171" t="b">
        <f>OR('AM19.Summary'!C$16="",'AM19.Summary'!C$16="Can Be Y or N",AND('AM19.Summary'!C$16="Must Be Y",S130="Y"),AND('AM19.Summary'!C$16="Must be N",S130="N"))</f>
        <v>1</v>
      </c>
      <c r="AD130" s="171" t="b">
        <f>OR('AM19.Summary'!C$17="",'AM19.Summary'!C$17="Can Be Y or N",AND('AM19.Summary'!C$17="Must Be Y",T130="Y"),AND('AM19.Summary'!C$17="Must be N",T130="N"))</f>
        <v>1</v>
      </c>
      <c r="AE130" s="171" t="b">
        <f>OR('AM19.Summary'!C$18="",'AM19.Summary'!C$18="Can Be Y or N",AND('AM19.Summary'!C$18="Must Be Y",U130="Y"),AND('AM19.Summary'!C$18="Must be N",U130="N"))</f>
        <v>1</v>
      </c>
    </row>
    <row r="131" spans="1:31" x14ac:dyDescent="0.2">
      <c r="A131" s="35">
        <f t="shared" si="13"/>
        <v>125</v>
      </c>
      <c r="B131" s="128" t="str">
        <f>IFERROR(VLOOKUP(C131,'AM19.Entity Input'!D:F,3,FALSE),"")</f>
        <v/>
      </c>
      <c r="C131" s="129"/>
      <c r="D131" s="77"/>
      <c r="E131" s="129"/>
      <c r="F131" s="130" t="str">
        <f>IFERROR(VLOOKUP(C131,'AM19.Entity Input'!D:L,4,FALSE),"")</f>
        <v/>
      </c>
      <c r="G131" s="283"/>
      <c r="H131" s="283"/>
      <c r="I131" s="172"/>
      <c r="J131" s="172"/>
      <c r="K131" s="77"/>
      <c r="L131" s="77"/>
      <c r="M131" s="129"/>
      <c r="N131" s="131">
        <f t="shared" si="8"/>
        <v>0</v>
      </c>
      <c r="O131" s="132">
        <f t="shared" si="10"/>
        <v>0</v>
      </c>
      <c r="Q131" s="266"/>
      <c r="R131" s="77"/>
      <c r="S131" s="77"/>
      <c r="T131" s="77"/>
      <c r="U131" s="77"/>
      <c r="V131" s="131" t="str">
        <f t="shared" si="11"/>
        <v>N/A</v>
      </c>
      <c r="W131" s="140" t="str">
        <f t="shared" si="9"/>
        <v>N/A</v>
      </c>
      <c r="Z131" s="171" t="b">
        <f t="shared" si="12"/>
        <v>1</v>
      </c>
      <c r="AA131" s="171" t="b">
        <f>OR('AM19.Summary'!C$14="",'AM19.Summary'!C$14="Can Be Either",AND('AM19.Summary'!C$14="Must Be Structural",Q131="Structural"),AND('AM19.Summary'!C$14="Must be Contractual",Q131="Contractual"))</f>
        <v>1</v>
      </c>
      <c r="AB131" s="171" t="b">
        <f>OR('AM19.Summary'!C$15="",'AM19.Summary'!C$15="Can Be Y or N",AND('AM19.Summary'!C$15="Must Be Y",R131="Y"),AND('AM19.Summary'!C$15="Must be N",R131="N"))</f>
        <v>1</v>
      </c>
      <c r="AC131" s="171" t="b">
        <f>OR('AM19.Summary'!C$16="",'AM19.Summary'!C$16="Can Be Y or N",AND('AM19.Summary'!C$16="Must Be Y",S131="Y"),AND('AM19.Summary'!C$16="Must be N",S131="N"))</f>
        <v>1</v>
      </c>
      <c r="AD131" s="171" t="b">
        <f>OR('AM19.Summary'!C$17="",'AM19.Summary'!C$17="Can Be Y or N",AND('AM19.Summary'!C$17="Must Be Y",T131="Y"),AND('AM19.Summary'!C$17="Must be N",T131="N"))</f>
        <v>1</v>
      </c>
      <c r="AE131" s="171" t="b">
        <f>OR('AM19.Summary'!C$18="",'AM19.Summary'!C$18="Can Be Y or N",AND('AM19.Summary'!C$18="Must Be Y",U131="Y"),AND('AM19.Summary'!C$18="Must be N",U131="N"))</f>
        <v>1</v>
      </c>
    </row>
    <row r="132" spans="1:31" x14ac:dyDescent="0.2">
      <c r="A132" s="35">
        <f t="shared" si="13"/>
        <v>126</v>
      </c>
      <c r="B132" s="128" t="str">
        <f>IFERROR(VLOOKUP(C132,'AM19.Entity Input'!D:F,3,FALSE),"")</f>
        <v/>
      </c>
      <c r="C132" s="129"/>
      <c r="D132" s="77"/>
      <c r="E132" s="129"/>
      <c r="F132" s="130" t="str">
        <f>IFERROR(VLOOKUP(C132,'AM19.Entity Input'!D:L,4,FALSE),"")</f>
        <v/>
      </c>
      <c r="G132" s="283"/>
      <c r="H132" s="283"/>
      <c r="I132" s="172"/>
      <c r="J132" s="172"/>
      <c r="K132" s="77"/>
      <c r="L132" s="77"/>
      <c r="M132" s="129"/>
      <c r="N132" s="131">
        <f t="shared" si="8"/>
        <v>0</v>
      </c>
      <c r="O132" s="132">
        <f t="shared" si="10"/>
        <v>0</v>
      </c>
      <c r="Q132" s="266"/>
      <c r="R132" s="77"/>
      <c r="S132" s="77"/>
      <c r="T132" s="77"/>
      <c r="U132" s="77"/>
      <c r="V132" s="131" t="str">
        <f t="shared" si="11"/>
        <v>N/A</v>
      </c>
      <c r="W132" s="140" t="str">
        <f t="shared" si="9"/>
        <v>N/A</v>
      </c>
      <c r="Z132" s="171" t="b">
        <f t="shared" si="12"/>
        <v>1</v>
      </c>
      <c r="AA132" s="171" t="b">
        <f>OR('AM19.Summary'!C$14="",'AM19.Summary'!C$14="Can Be Either",AND('AM19.Summary'!C$14="Must Be Structural",Q132="Structural"),AND('AM19.Summary'!C$14="Must be Contractual",Q132="Contractual"))</f>
        <v>1</v>
      </c>
      <c r="AB132" s="171" t="b">
        <f>OR('AM19.Summary'!C$15="",'AM19.Summary'!C$15="Can Be Y or N",AND('AM19.Summary'!C$15="Must Be Y",R132="Y"),AND('AM19.Summary'!C$15="Must be N",R132="N"))</f>
        <v>1</v>
      </c>
      <c r="AC132" s="171" t="b">
        <f>OR('AM19.Summary'!C$16="",'AM19.Summary'!C$16="Can Be Y or N",AND('AM19.Summary'!C$16="Must Be Y",S132="Y"),AND('AM19.Summary'!C$16="Must be N",S132="N"))</f>
        <v>1</v>
      </c>
      <c r="AD132" s="171" t="b">
        <f>OR('AM19.Summary'!C$17="",'AM19.Summary'!C$17="Can Be Y or N",AND('AM19.Summary'!C$17="Must Be Y",T132="Y"),AND('AM19.Summary'!C$17="Must be N",T132="N"))</f>
        <v>1</v>
      </c>
      <c r="AE132" s="171" t="b">
        <f>OR('AM19.Summary'!C$18="",'AM19.Summary'!C$18="Can Be Y or N",AND('AM19.Summary'!C$18="Must Be Y",U132="Y"),AND('AM19.Summary'!C$18="Must be N",U132="N"))</f>
        <v>1</v>
      </c>
    </row>
    <row r="133" spans="1:31" x14ac:dyDescent="0.2">
      <c r="A133" s="35">
        <f t="shared" si="13"/>
        <v>127</v>
      </c>
      <c r="B133" s="128" t="str">
        <f>IFERROR(VLOOKUP(C133,'AM19.Entity Input'!D:F,3,FALSE),"")</f>
        <v/>
      </c>
      <c r="C133" s="129"/>
      <c r="D133" s="77"/>
      <c r="E133" s="129"/>
      <c r="F133" s="130" t="str">
        <f>IFERROR(VLOOKUP(C133,'AM19.Entity Input'!D:L,4,FALSE),"")</f>
        <v/>
      </c>
      <c r="G133" s="283"/>
      <c r="H133" s="283"/>
      <c r="I133" s="172"/>
      <c r="J133" s="172"/>
      <c r="K133" s="77"/>
      <c r="L133" s="77"/>
      <c r="M133" s="129"/>
      <c r="N133" s="131">
        <f t="shared" si="8"/>
        <v>0</v>
      </c>
      <c r="O133" s="132">
        <f t="shared" si="10"/>
        <v>0</v>
      </c>
      <c r="Q133" s="266"/>
      <c r="R133" s="77"/>
      <c r="S133" s="77"/>
      <c r="T133" s="77"/>
      <c r="U133" s="77"/>
      <c r="V133" s="131" t="str">
        <f t="shared" si="11"/>
        <v>N/A</v>
      </c>
      <c r="W133" s="140" t="str">
        <f t="shared" si="9"/>
        <v>N/A</v>
      </c>
      <c r="Z133" s="171" t="b">
        <f t="shared" si="12"/>
        <v>1</v>
      </c>
      <c r="AA133" s="171" t="b">
        <f>OR('AM19.Summary'!C$14="",'AM19.Summary'!C$14="Can Be Either",AND('AM19.Summary'!C$14="Must Be Structural",Q133="Structural"),AND('AM19.Summary'!C$14="Must be Contractual",Q133="Contractual"))</f>
        <v>1</v>
      </c>
      <c r="AB133" s="171" t="b">
        <f>OR('AM19.Summary'!C$15="",'AM19.Summary'!C$15="Can Be Y or N",AND('AM19.Summary'!C$15="Must Be Y",R133="Y"),AND('AM19.Summary'!C$15="Must be N",R133="N"))</f>
        <v>1</v>
      </c>
      <c r="AC133" s="171" t="b">
        <f>OR('AM19.Summary'!C$16="",'AM19.Summary'!C$16="Can Be Y or N",AND('AM19.Summary'!C$16="Must Be Y",S133="Y"),AND('AM19.Summary'!C$16="Must be N",S133="N"))</f>
        <v>1</v>
      </c>
      <c r="AD133" s="171" t="b">
        <f>OR('AM19.Summary'!C$17="",'AM19.Summary'!C$17="Can Be Y or N",AND('AM19.Summary'!C$17="Must Be Y",T133="Y"),AND('AM19.Summary'!C$17="Must be N",T133="N"))</f>
        <v>1</v>
      </c>
      <c r="AE133" s="171" t="b">
        <f>OR('AM19.Summary'!C$18="",'AM19.Summary'!C$18="Can Be Y or N",AND('AM19.Summary'!C$18="Must Be Y",U133="Y"),AND('AM19.Summary'!C$18="Must be N",U133="N"))</f>
        <v>1</v>
      </c>
    </row>
    <row r="134" spans="1:31" x14ac:dyDescent="0.2">
      <c r="A134" s="35">
        <f t="shared" si="13"/>
        <v>128</v>
      </c>
      <c r="B134" s="128" t="str">
        <f>IFERROR(VLOOKUP(C134,'AM19.Entity Input'!D:F,3,FALSE),"")</f>
        <v/>
      </c>
      <c r="C134" s="129"/>
      <c r="D134" s="77"/>
      <c r="E134" s="129"/>
      <c r="F134" s="130" t="str">
        <f>IFERROR(VLOOKUP(C134,'AM19.Entity Input'!D:L,4,FALSE),"")</f>
        <v/>
      </c>
      <c r="G134" s="283"/>
      <c r="H134" s="283"/>
      <c r="I134" s="172"/>
      <c r="J134" s="172"/>
      <c r="K134" s="77"/>
      <c r="L134" s="77"/>
      <c r="M134" s="129"/>
      <c r="N134" s="131">
        <f t="shared" si="8"/>
        <v>0</v>
      </c>
      <c r="O134" s="132">
        <f t="shared" si="10"/>
        <v>0</v>
      </c>
      <c r="Q134" s="266"/>
      <c r="R134" s="77"/>
      <c r="S134" s="77"/>
      <c r="T134" s="77"/>
      <c r="U134" s="77"/>
      <c r="V134" s="131" t="str">
        <f t="shared" si="11"/>
        <v>N/A</v>
      </c>
      <c r="W134" s="140" t="str">
        <f t="shared" si="9"/>
        <v>N/A</v>
      </c>
      <c r="Z134" s="171" t="b">
        <f t="shared" si="12"/>
        <v>1</v>
      </c>
      <c r="AA134" s="171" t="b">
        <f>OR('AM19.Summary'!C$14="",'AM19.Summary'!C$14="Can Be Either",AND('AM19.Summary'!C$14="Must Be Structural",Q134="Structural"),AND('AM19.Summary'!C$14="Must be Contractual",Q134="Contractual"))</f>
        <v>1</v>
      </c>
      <c r="AB134" s="171" t="b">
        <f>OR('AM19.Summary'!C$15="",'AM19.Summary'!C$15="Can Be Y or N",AND('AM19.Summary'!C$15="Must Be Y",R134="Y"),AND('AM19.Summary'!C$15="Must be N",R134="N"))</f>
        <v>1</v>
      </c>
      <c r="AC134" s="171" t="b">
        <f>OR('AM19.Summary'!C$16="",'AM19.Summary'!C$16="Can Be Y or N",AND('AM19.Summary'!C$16="Must Be Y",S134="Y"),AND('AM19.Summary'!C$16="Must be N",S134="N"))</f>
        <v>1</v>
      </c>
      <c r="AD134" s="171" t="b">
        <f>OR('AM19.Summary'!C$17="",'AM19.Summary'!C$17="Can Be Y or N",AND('AM19.Summary'!C$17="Must Be Y",T134="Y"),AND('AM19.Summary'!C$17="Must be N",T134="N"))</f>
        <v>1</v>
      </c>
      <c r="AE134" s="171" t="b">
        <f>OR('AM19.Summary'!C$18="",'AM19.Summary'!C$18="Can Be Y or N",AND('AM19.Summary'!C$18="Must Be Y",U134="Y"),AND('AM19.Summary'!C$18="Must be N",U134="N"))</f>
        <v>1</v>
      </c>
    </row>
    <row r="135" spans="1:31" x14ac:dyDescent="0.2">
      <c r="A135" s="35">
        <f t="shared" si="13"/>
        <v>129</v>
      </c>
      <c r="B135" s="128" t="str">
        <f>IFERROR(VLOOKUP(C135,'AM19.Entity Input'!D:F,3,FALSE),"")</f>
        <v/>
      </c>
      <c r="C135" s="129"/>
      <c r="D135" s="77"/>
      <c r="E135" s="129"/>
      <c r="F135" s="130" t="str">
        <f>IFERROR(VLOOKUP(C135,'AM19.Entity Input'!D:L,4,FALSE),"")</f>
        <v/>
      </c>
      <c r="G135" s="283"/>
      <c r="H135" s="283"/>
      <c r="I135" s="172"/>
      <c r="J135" s="172"/>
      <c r="K135" s="77"/>
      <c r="L135" s="77"/>
      <c r="M135" s="129"/>
      <c r="N135" s="131">
        <f t="shared" ref="N135:N198" si="14">IFERROR(J135,"-")</f>
        <v>0</v>
      </c>
      <c r="O135" s="132">
        <f t="shared" si="10"/>
        <v>0</v>
      </c>
      <c r="Q135" s="266"/>
      <c r="R135" s="77"/>
      <c r="S135" s="77"/>
      <c r="T135" s="77"/>
      <c r="U135" s="77"/>
      <c r="V135" s="131" t="str">
        <f t="shared" si="11"/>
        <v>N/A</v>
      </c>
      <c r="W135" s="140" t="str">
        <f t="shared" ref="W135:W198" si="15">IF(Z135,V135,0)</f>
        <v>N/A</v>
      </c>
      <c r="Z135" s="171" t="b">
        <f t="shared" si="12"/>
        <v>1</v>
      </c>
      <c r="AA135" s="171" t="b">
        <f>OR('AM19.Summary'!C$14="",'AM19.Summary'!C$14="Can Be Either",AND('AM19.Summary'!C$14="Must Be Structural",Q135="Structural"),AND('AM19.Summary'!C$14="Must be Contractual",Q135="Contractual"))</f>
        <v>1</v>
      </c>
      <c r="AB135" s="171" t="b">
        <f>OR('AM19.Summary'!C$15="",'AM19.Summary'!C$15="Can Be Y or N",AND('AM19.Summary'!C$15="Must Be Y",R135="Y"),AND('AM19.Summary'!C$15="Must be N",R135="N"))</f>
        <v>1</v>
      </c>
      <c r="AC135" s="171" t="b">
        <f>OR('AM19.Summary'!C$16="",'AM19.Summary'!C$16="Can Be Y or N",AND('AM19.Summary'!C$16="Must Be Y",S135="Y"),AND('AM19.Summary'!C$16="Must be N",S135="N"))</f>
        <v>1</v>
      </c>
      <c r="AD135" s="171" t="b">
        <f>OR('AM19.Summary'!C$17="",'AM19.Summary'!C$17="Can Be Y or N",AND('AM19.Summary'!C$17="Must Be Y",T135="Y"),AND('AM19.Summary'!C$17="Must be N",T135="N"))</f>
        <v>1</v>
      </c>
      <c r="AE135" s="171" t="b">
        <f>OR('AM19.Summary'!C$18="",'AM19.Summary'!C$18="Can Be Y or N",AND('AM19.Summary'!C$18="Must Be Y",U135="Y"),AND('AM19.Summary'!C$18="Must be N",U135="N"))</f>
        <v>1</v>
      </c>
    </row>
    <row r="136" spans="1:31" x14ac:dyDescent="0.2">
      <c r="A136" s="35">
        <f t="shared" si="13"/>
        <v>130</v>
      </c>
      <c r="B136" s="128" t="str">
        <f>IFERROR(VLOOKUP(C136,'AM19.Entity Input'!D:F,3,FALSE),"")</f>
        <v/>
      </c>
      <c r="C136" s="129"/>
      <c r="D136" s="77"/>
      <c r="E136" s="129"/>
      <c r="F136" s="130" t="str">
        <f>IFERROR(VLOOKUP(C136,'AM19.Entity Input'!D:L,4,FALSE),"")</f>
        <v/>
      </c>
      <c r="G136" s="283"/>
      <c r="H136" s="283"/>
      <c r="I136" s="172"/>
      <c r="J136" s="172"/>
      <c r="K136" s="77"/>
      <c r="L136" s="77"/>
      <c r="M136" s="129"/>
      <c r="N136" s="131">
        <f t="shared" si="14"/>
        <v>0</v>
      </c>
      <c r="O136" s="132">
        <f t="shared" ref="O136:O199" si="16">IF(AND(K136="Y",L136="Y"),N136,0)</f>
        <v>0</v>
      </c>
      <c r="Q136" s="266"/>
      <c r="R136" s="77"/>
      <c r="S136" s="77"/>
      <c r="T136" s="77"/>
      <c r="U136" s="77"/>
      <c r="V136" s="131" t="str">
        <f t="shared" ref="V136:V199" si="17">IF(D136="Senior Debt",J136,"N/A")</f>
        <v>N/A</v>
      </c>
      <c r="W136" s="140" t="str">
        <f t="shared" si="15"/>
        <v>N/A</v>
      </c>
      <c r="Z136" s="171" t="b">
        <f t="shared" ref="Z136:Z199" si="18">AND(AA136:AE136)</f>
        <v>1</v>
      </c>
      <c r="AA136" s="171" t="b">
        <f>OR('AM19.Summary'!C$14="",'AM19.Summary'!C$14="Can Be Either",AND('AM19.Summary'!C$14="Must Be Structural",Q136="Structural"),AND('AM19.Summary'!C$14="Must be Contractual",Q136="Contractual"))</f>
        <v>1</v>
      </c>
      <c r="AB136" s="171" t="b">
        <f>OR('AM19.Summary'!C$15="",'AM19.Summary'!C$15="Can Be Y or N",AND('AM19.Summary'!C$15="Must Be Y",R136="Y"),AND('AM19.Summary'!C$15="Must be N",R136="N"))</f>
        <v>1</v>
      </c>
      <c r="AC136" s="171" t="b">
        <f>OR('AM19.Summary'!C$16="",'AM19.Summary'!C$16="Can Be Y or N",AND('AM19.Summary'!C$16="Must Be Y",S136="Y"),AND('AM19.Summary'!C$16="Must be N",S136="N"))</f>
        <v>1</v>
      </c>
      <c r="AD136" s="171" t="b">
        <f>OR('AM19.Summary'!C$17="",'AM19.Summary'!C$17="Can Be Y or N",AND('AM19.Summary'!C$17="Must Be Y",T136="Y"),AND('AM19.Summary'!C$17="Must be N",T136="N"))</f>
        <v>1</v>
      </c>
      <c r="AE136" s="171" t="b">
        <f>OR('AM19.Summary'!C$18="",'AM19.Summary'!C$18="Can Be Y or N",AND('AM19.Summary'!C$18="Must Be Y",U136="Y"),AND('AM19.Summary'!C$18="Must be N",U136="N"))</f>
        <v>1</v>
      </c>
    </row>
    <row r="137" spans="1:31" x14ac:dyDescent="0.2">
      <c r="A137" s="35">
        <f t="shared" si="13"/>
        <v>131</v>
      </c>
      <c r="B137" s="128" t="str">
        <f>IFERROR(VLOOKUP(C137,'AM19.Entity Input'!D:F,3,FALSE),"")</f>
        <v/>
      </c>
      <c r="C137" s="129"/>
      <c r="D137" s="77"/>
      <c r="E137" s="129"/>
      <c r="F137" s="130" t="str">
        <f>IFERROR(VLOOKUP(C137,'AM19.Entity Input'!D:L,4,FALSE),"")</f>
        <v/>
      </c>
      <c r="G137" s="283"/>
      <c r="H137" s="283"/>
      <c r="I137" s="172"/>
      <c r="J137" s="172"/>
      <c r="K137" s="77"/>
      <c r="L137" s="77"/>
      <c r="M137" s="129"/>
      <c r="N137" s="131">
        <f t="shared" si="14"/>
        <v>0</v>
      </c>
      <c r="O137" s="132">
        <f t="shared" si="16"/>
        <v>0</v>
      </c>
      <c r="Q137" s="266"/>
      <c r="R137" s="77"/>
      <c r="S137" s="77"/>
      <c r="T137" s="77"/>
      <c r="U137" s="77"/>
      <c r="V137" s="131" t="str">
        <f t="shared" si="17"/>
        <v>N/A</v>
      </c>
      <c r="W137" s="140" t="str">
        <f t="shared" si="15"/>
        <v>N/A</v>
      </c>
      <c r="Z137" s="171" t="b">
        <f t="shared" si="18"/>
        <v>1</v>
      </c>
      <c r="AA137" s="171" t="b">
        <f>OR('AM19.Summary'!C$14="",'AM19.Summary'!C$14="Can Be Either",AND('AM19.Summary'!C$14="Must Be Structural",Q137="Structural"),AND('AM19.Summary'!C$14="Must be Contractual",Q137="Contractual"))</f>
        <v>1</v>
      </c>
      <c r="AB137" s="171" t="b">
        <f>OR('AM19.Summary'!C$15="",'AM19.Summary'!C$15="Can Be Y or N",AND('AM19.Summary'!C$15="Must Be Y",R137="Y"),AND('AM19.Summary'!C$15="Must be N",R137="N"))</f>
        <v>1</v>
      </c>
      <c r="AC137" s="171" t="b">
        <f>OR('AM19.Summary'!C$16="",'AM19.Summary'!C$16="Can Be Y or N",AND('AM19.Summary'!C$16="Must Be Y",S137="Y"),AND('AM19.Summary'!C$16="Must be N",S137="N"))</f>
        <v>1</v>
      </c>
      <c r="AD137" s="171" t="b">
        <f>OR('AM19.Summary'!C$17="",'AM19.Summary'!C$17="Can Be Y or N",AND('AM19.Summary'!C$17="Must Be Y",T137="Y"),AND('AM19.Summary'!C$17="Must be N",T137="N"))</f>
        <v>1</v>
      </c>
      <c r="AE137" s="171" t="b">
        <f>OR('AM19.Summary'!C$18="",'AM19.Summary'!C$18="Can Be Y or N",AND('AM19.Summary'!C$18="Must Be Y",U137="Y"),AND('AM19.Summary'!C$18="Must be N",U137="N"))</f>
        <v>1</v>
      </c>
    </row>
    <row r="138" spans="1:31" x14ac:dyDescent="0.2">
      <c r="A138" s="35">
        <f t="shared" si="13"/>
        <v>132</v>
      </c>
      <c r="B138" s="128" t="str">
        <f>IFERROR(VLOOKUP(C138,'AM19.Entity Input'!D:F,3,FALSE),"")</f>
        <v/>
      </c>
      <c r="C138" s="129"/>
      <c r="D138" s="77"/>
      <c r="E138" s="129"/>
      <c r="F138" s="130" t="str">
        <f>IFERROR(VLOOKUP(C138,'AM19.Entity Input'!D:L,4,FALSE),"")</f>
        <v/>
      </c>
      <c r="G138" s="283"/>
      <c r="H138" s="283"/>
      <c r="I138" s="172"/>
      <c r="J138" s="172"/>
      <c r="K138" s="77"/>
      <c r="L138" s="77"/>
      <c r="M138" s="129"/>
      <c r="N138" s="131">
        <f t="shared" si="14"/>
        <v>0</v>
      </c>
      <c r="O138" s="132">
        <f t="shared" si="16"/>
        <v>0</v>
      </c>
      <c r="Q138" s="266"/>
      <c r="R138" s="77"/>
      <c r="S138" s="77"/>
      <c r="T138" s="77"/>
      <c r="U138" s="77"/>
      <c r="V138" s="131" t="str">
        <f t="shared" si="17"/>
        <v>N/A</v>
      </c>
      <c r="W138" s="140" t="str">
        <f t="shared" si="15"/>
        <v>N/A</v>
      </c>
      <c r="Z138" s="171" t="b">
        <f t="shared" si="18"/>
        <v>1</v>
      </c>
      <c r="AA138" s="171" t="b">
        <f>OR('AM19.Summary'!C$14="",'AM19.Summary'!C$14="Can Be Either",AND('AM19.Summary'!C$14="Must Be Structural",Q138="Structural"),AND('AM19.Summary'!C$14="Must be Contractual",Q138="Contractual"))</f>
        <v>1</v>
      </c>
      <c r="AB138" s="171" t="b">
        <f>OR('AM19.Summary'!C$15="",'AM19.Summary'!C$15="Can Be Y or N",AND('AM19.Summary'!C$15="Must Be Y",R138="Y"),AND('AM19.Summary'!C$15="Must be N",R138="N"))</f>
        <v>1</v>
      </c>
      <c r="AC138" s="171" t="b">
        <f>OR('AM19.Summary'!C$16="",'AM19.Summary'!C$16="Can Be Y or N",AND('AM19.Summary'!C$16="Must Be Y",S138="Y"),AND('AM19.Summary'!C$16="Must be N",S138="N"))</f>
        <v>1</v>
      </c>
      <c r="AD138" s="171" t="b">
        <f>OR('AM19.Summary'!C$17="",'AM19.Summary'!C$17="Can Be Y or N",AND('AM19.Summary'!C$17="Must Be Y",T138="Y"),AND('AM19.Summary'!C$17="Must be N",T138="N"))</f>
        <v>1</v>
      </c>
      <c r="AE138" s="171" t="b">
        <f>OR('AM19.Summary'!C$18="",'AM19.Summary'!C$18="Can Be Y or N",AND('AM19.Summary'!C$18="Must Be Y",U138="Y"),AND('AM19.Summary'!C$18="Must be N",U138="N"))</f>
        <v>1</v>
      </c>
    </row>
    <row r="139" spans="1:31" x14ac:dyDescent="0.2">
      <c r="A139" s="35">
        <f t="shared" si="13"/>
        <v>133</v>
      </c>
      <c r="B139" s="128" t="str">
        <f>IFERROR(VLOOKUP(C139,'AM19.Entity Input'!D:F,3,FALSE),"")</f>
        <v/>
      </c>
      <c r="C139" s="129"/>
      <c r="D139" s="77"/>
      <c r="E139" s="129"/>
      <c r="F139" s="130" t="str">
        <f>IFERROR(VLOOKUP(C139,'AM19.Entity Input'!D:L,4,FALSE),"")</f>
        <v/>
      </c>
      <c r="G139" s="283"/>
      <c r="H139" s="283"/>
      <c r="I139" s="172"/>
      <c r="J139" s="172"/>
      <c r="K139" s="77"/>
      <c r="L139" s="77"/>
      <c r="M139" s="129"/>
      <c r="N139" s="131">
        <f t="shared" si="14"/>
        <v>0</v>
      </c>
      <c r="O139" s="132">
        <f t="shared" si="16"/>
        <v>0</v>
      </c>
      <c r="Q139" s="266"/>
      <c r="R139" s="77"/>
      <c r="S139" s="77"/>
      <c r="T139" s="77"/>
      <c r="U139" s="77"/>
      <c r="V139" s="131" t="str">
        <f t="shared" si="17"/>
        <v>N/A</v>
      </c>
      <c r="W139" s="140" t="str">
        <f t="shared" si="15"/>
        <v>N/A</v>
      </c>
      <c r="Z139" s="171" t="b">
        <f t="shared" si="18"/>
        <v>1</v>
      </c>
      <c r="AA139" s="171" t="b">
        <f>OR('AM19.Summary'!C$14="",'AM19.Summary'!C$14="Can Be Either",AND('AM19.Summary'!C$14="Must Be Structural",Q139="Structural"),AND('AM19.Summary'!C$14="Must be Contractual",Q139="Contractual"))</f>
        <v>1</v>
      </c>
      <c r="AB139" s="171" t="b">
        <f>OR('AM19.Summary'!C$15="",'AM19.Summary'!C$15="Can Be Y or N",AND('AM19.Summary'!C$15="Must Be Y",R139="Y"),AND('AM19.Summary'!C$15="Must be N",R139="N"))</f>
        <v>1</v>
      </c>
      <c r="AC139" s="171" t="b">
        <f>OR('AM19.Summary'!C$16="",'AM19.Summary'!C$16="Can Be Y or N",AND('AM19.Summary'!C$16="Must Be Y",S139="Y"),AND('AM19.Summary'!C$16="Must be N",S139="N"))</f>
        <v>1</v>
      </c>
      <c r="AD139" s="171" t="b">
        <f>OR('AM19.Summary'!C$17="",'AM19.Summary'!C$17="Can Be Y or N",AND('AM19.Summary'!C$17="Must Be Y",T139="Y"),AND('AM19.Summary'!C$17="Must be N",T139="N"))</f>
        <v>1</v>
      </c>
      <c r="AE139" s="171" t="b">
        <f>OR('AM19.Summary'!C$18="",'AM19.Summary'!C$18="Can Be Y or N",AND('AM19.Summary'!C$18="Must Be Y",U139="Y"),AND('AM19.Summary'!C$18="Must be N",U139="N"))</f>
        <v>1</v>
      </c>
    </row>
    <row r="140" spans="1:31" x14ac:dyDescent="0.2">
      <c r="A140" s="35">
        <f t="shared" si="13"/>
        <v>134</v>
      </c>
      <c r="B140" s="128" t="str">
        <f>IFERROR(VLOOKUP(C140,'AM19.Entity Input'!D:F,3,FALSE),"")</f>
        <v/>
      </c>
      <c r="C140" s="129"/>
      <c r="D140" s="77"/>
      <c r="E140" s="129"/>
      <c r="F140" s="130" t="str">
        <f>IFERROR(VLOOKUP(C140,'AM19.Entity Input'!D:L,4,FALSE),"")</f>
        <v/>
      </c>
      <c r="G140" s="283"/>
      <c r="H140" s="283"/>
      <c r="I140" s="172"/>
      <c r="J140" s="172"/>
      <c r="K140" s="77"/>
      <c r="L140" s="77"/>
      <c r="M140" s="129"/>
      <c r="N140" s="131">
        <f t="shared" si="14"/>
        <v>0</v>
      </c>
      <c r="O140" s="132">
        <f t="shared" si="16"/>
        <v>0</v>
      </c>
      <c r="Q140" s="266"/>
      <c r="R140" s="77"/>
      <c r="S140" s="77"/>
      <c r="T140" s="77"/>
      <c r="U140" s="77"/>
      <c r="V140" s="131" t="str">
        <f t="shared" si="17"/>
        <v>N/A</v>
      </c>
      <c r="W140" s="140" t="str">
        <f t="shared" si="15"/>
        <v>N/A</v>
      </c>
      <c r="Z140" s="171" t="b">
        <f t="shared" si="18"/>
        <v>1</v>
      </c>
      <c r="AA140" s="171" t="b">
        <f>OR('AM19.Summary'!C$14="",'AM19.Summary'!C$14="Can Be Either",AND('AM19.Summary'!C$14="Must Be Structural",Q140="Structural"),AND('AM19.Summary'!C$14="Must be Contractual",Q140="Contractual"))</f>
        <v>1</v>
      </c>
      <c r="AB140" s="171" t="b">
        <f>OR('AM19.Summary'!C$15="",'AM19.Summary'!C$15="Can Be Y or N",AND('AM19.Summary'!C$15="Must Be Y",R140="Y"),AND('AM19.Summary'!C$15="Must be N",R140="N"))</f>
        <v>1</v>
      </c>
      <c r="AC140" s="171" t="b">
        <f>OR('AM19.Summary'!C$16="",'AM19.Summary'!C$16="Can Be Y or N",AND('AM19.Summary'!C$16="Must Be Y",S140="Y"),AND('AM19.Summary'!C$16="Must be N",S140="N"))</f>
        <v>1</v>
      </c>
      <c r="AD140" s="171" t="b">
        <f>OR('AM19.Summary'!C$17="",'AM19.Summary'!C$17="Can Be Y or N",AND('AM19.Summary'!C$17="Must Be Y",T140="Y"),AND('AM19.Summary'!C$17="Must be N",T140="N"))</f>
        <v>1</v>
      </c>
      <c r="AE140" s="171" t="b">
        <f>OR('AM19.Summary'!C$18="",'AM19.Summary'!C$18="Can Be Y or N",AND('AM19.Summary'!C$18="Must Be Y",U140="Y"),AND('AM19.Summary'!C$18="Must be N",U140="N"))</f>
        <v>1</v>
      </c>
    </row>
    <row r="141" spans="1:31" x14ac:dyDescent="0.2">
      <c r="A141" s="35">
        <f t="shared" ref="A141:A204" si="19">A140+1</f>
        <v>135</v>
      </c>
      <c r="B141" s="128" t="str">
        <f>IFERROR(VLOOKUP(C141,'AM19.Entity Input'!D:F,3,FALSE),"")</f>
        <v/>
      </c>
      <c r="C141" s="129"/>
      <c r="D141" s="77"/>
      <c r="E141" s="129"/>
      <c r="F141" s="130" t="str">
        <f>IFERROR(VLOOKUP(C141,'AM19.Entity Input'!D:L,4,FALSE),"")</f>
        <v/>
      </c>
      <c r="G141" s="283"/>
      <c r="H141" s="283"/>
      <c r="I141" s="172"/>
      <c r="J141" s="172"/>
      <c r="K141" s="77"/>
      <c r="L141" s="77"/>
      <c r="M141" s="129"/>
      <c r="N141" s="131">
        <f t="shared" si="14"/>
        <v>0</v>
      </c>
      <c r="O141" s="132">
        <f t="shared" si="16"/>
        <v>0</v>
      </c>
      <c r="Q141" s="266"/>
      <c r="R141" s="77"/>
      <c r="S141" s="77"/>
      <c r="T141" s="77"/>
      <c r="U141" s="77"/>
      <c r="V141" s="131" t="str">
        <f t="shared" si="17"/>
        <v>N/A</v>
      </c>
      <c r="W141" s="140" t="str">
        <f t="shared" si="15"/>
        <v>N/A</v>
      </c>
      <c r="Z141" s="171" t="b">
        <f t="shared" si="18"/>
        <v>1</v>
      </c>
      <c r="AA141" s="171" t="b">
        <f>OR('AM19.Summary'!C$14="",'AM19.Summary'!C$14="Can Be Either",AND('AM19.Summary'!C$14="Must Be Structural",Q141="Structural"),AND('AM19.Summary'!C$14="Must be Contractual",Q141="Contractual"))</f>
        <v>1</v>
      </c>
      <c r="AB141" s="171" t="b">
        <f>OR('AM19.Summary'!C$15="",'AM19.Summary'!C$15="Can Be Y or N",AND('AM19.Summary'!C$15="Must Be Y",R141="Y"),AND('AM19.Summary'!C$15="Must be N",R141="N"))</f>
        <v>1</v>
      </c>
      <c r="AC141" s="171" t="b">
        <f>OR('AM19.Summary'!C$16="",'AM19.Summary'!C$16="Can Be Y or N",AND('AM19.Summary'!C$16="Must Be Y",S141="Y"),AND('AM19.Summary'!C$16="Must be N",S141="N"))</f>
        <v>1</v>
      </c>
      <c r="AD141" s="171" t="b">
        <f>OR('AM19.Summary'!C$17="",'AM19.Summary'!C$17="Can Be Y or N",AND('AM19.Summary'!C$17="Must Be Y",T141="Y"),AND('AM19.Summary'!C$17="Must be N",T141="N"))</f>
        <v>1</v>
      </c>
      <c r="AE141" s="171" t="b">
        <f>OR('AM19.Summary'!C$18="",'AM19.Summary'!C$18="Can Be Y or N",AND('AM19.Summary'!C$18="Must Be Y",U141="Y"),AND('AM19.Summary'!C$18="Must be N",U141="N"))</f>
        <v>1</v>
      </c>
    </row>
    <row r="142" spans="1:31" x14ac:dyDescent="0.2">
      <c r="A142" s="35">
        <f t="shared" si="19"/>
        <v>136</v>
      </c>
      <c r="B142" s="128" t="str">
        <f>IFERROR(VLOOKUP(C142,'AM19.Entity Input'!D:F,3,FALSE),"")</f>
        <v/>
      </c>
      <c r="C142" s="129"/>
      <c r="D142" s="77"/>
      <c r="E142" s="129"/>
      <c r="F142" s="130" t="str">
        <f>IFERROR(VLOOKUP(C142,'AM19.Entity Input'!D:L,4,FALSE),"")</f>
        <v/>
      </c>
      <c r="G142" s="283"/>
      <c r="H142" s="283"/>
      <c r="I142" s="172"/>
      <c r="J142" s="172"/>
      <c r="K142" s="77"/>
      <c r="L142" s="77"/>
      <c r="M142" s="129"/>
      <c r="N142" s="131">
        <f t="shared" si="14"/>
        <v>0</v>
      </c>
      <c r="O142" s="132">
        <f t="shared" si="16"/>
        <v>0</v>
      </c>
      <c r="Q142" s="266"/>
      <c r="R142" s="77"/>
      <c r="S142" s="77"/>
      <c r="T142" s="77"/>
      <c r="U142" s="77"/>
      <c r="V142" s="131" t="str">
        <f t="shared" si="17"/>
        <v>N/A</v>
      </c>
      <c r="W142" s="140" t="str">
        <f t="shared" si="15"/>
        <v>N/A</v>
      </c>
      <c r="Z142" s="171" t="b">
        <f t="shared" si="18"/>
        <v>1</v>
      </c>
      <c r="AA142" s="171" t="b">
        <f>OR('AM19.Summary'!C$14="",'AM19.Summary'!C$14="Can Be Either",AND('AM19.Summary'!C$14="Must Be Structural",Q142="Structural"),AND('AM19.Summary'!C$14="Must be Contractual",Q142="Contractual"))</f>
        <v>1</v>
      </c>
      <c r="AB142" s="171" t="b">
        <f>OR('AM19.Summary'!C$15="",'AM19.Summary'!C$15="Can Be Y or N",AND('AM19.Summary'!C$15="Must Be Y",R142="Y"),AND('AM19.Summary'!C$15="Must be N",R142="N"))</f>
        <v>1</v>
      </c>
      <c r="AC142" s="171" t="b">
        <f>OR('AM19.Summary'!C$16="",'AM19.Summary'!C$16="Can Be Y or N",AND('AM19.Summary'!C$16="Must Be Y",S142="Y"),AND('AM19.Summary'!C$16="Must be N",S142="N"))</f>
        <v>1</v>
      </c>
      <c r="AD142" s="171" t="b">
        <f>OR('AM19.Summary'!C$17="",'AM19.Summary'!C$17="Can Be Y or N",AND('AM19.Summary'!C$17="Must Be Y",T142="Y"),AND('AM19.Summary'!C$17="Must be N",T142="N"))</f>
        <v>1</v>
      </c>
      <c r="AE142" s="171" t="b">
        <f>OR('AM19.Summary'!C$18="",'AM19.Summary'!C$18="Can Be Y or N",AND('AM19.Summary'!C$18="Must Be Y",U142="Y"),AND('AM19.Summary'!C$18="Must be N",U142="N"))</f>
        <v>1</v>
      </c>
    </row>
    <row r="143" spans="1:31" x14ac:dyDescent="0.2">
      <c r="A143" s="35">
        <f t="shared" si="19"/>
        <v>137</v>
      </c>
      <c r="B143" s="128" t="str">
        <f>IFERROR(VLOOKUP(C143,'AM19.Entity Input'!D:F,3,FALSE),"")</f>
        <v/>
      </c>
      <c r="C143" s="129"/>
      <c r="D143" s="77"/>
      <c r="E143" s="129"/>
      <c r="F143" s="130" t="str">
        <f>IFERROR(VLOOKUP(C143,'AM19.Entity Input'!D:L,4,FALSE),"")</f>
        <v/>
      </c>
      <c r="G143" s="283"/>
      <c r="H143" s="283"/>
      <c r="I143" s="172"/>
      <c r="J143" s="172"/>
      <c r="K143" s="77"/>
      <c r="L143" s="77"/>
      <c r="M143" s="129"/>
      <c r="N143" s="131">
        <f t="shared" si="14"/>
        <v>0</v>
      </c>
      <c r="O143" s="132">
        <f t="shared" si="16"/>
        <v>0</v>
      </c>
      <c r="Q143" s="266"/>
      <c r="R143" s="77"/>
      <c r="S143" s="77"/>
      <c r="T143" s="77"/>
      <c r="U143" s="77"/>
      <c r="V143" s="131" t="str">
        <f t="shared" si="17"/>
        <v>N/A</v>
      </c>
      <c r="W143" s="140" t="str">
        <f t="shared" si="15"/>
        <v>N/A</v>
      </c>
      <c r="Z143" s="171" t="b">
        <f t="shared" si="18"/>
        <v>1</v>
      </c>
      <c r="AA143" s="171" t="b">
        <f>OR('AM19.Summary'!C$14="",'AM19.Summary'!C$14="Can Be Either",AND('AM19.Summary'!C$14="Must Be Structural",Q143="Structural"),AND('AM19.Summary'!C$14="Must be Contractual",Q143="Contractual"))</f>
        <v>1</v>
      </c>
      <c r="AB143" s="171" t="b">
        <f>OR('AM19.Summary'!C$15="",'AM19.Summary'!C$15="Can Be Y or N",AND('AM19.Summary'!C$15="Must Be Y",R143="Y"),AND('AM19.Summary'!C$15="Must be N",R143="N"))</f>
        <v>1</v>
      </c>
      <c r="AC143" s="171" t="b">
        <f>OR('AM19.Summary'!C$16="",'AM19.Summary'!C$16="Can Be Y or N",AND('AM19.Summary'!C$16="Must Be Y",S143="Y"),AND('AM19.Summary'!C$16="Must be N",S143="N"))</f>
        <v>1</v>
      </c>
      <c r="AD143" s="171" t="b">
        <f>OR('AM19.Summary'!C$17="",'AM19.Summary'!C$17="Can Be Y or N",AND('AM19.Summary'!C$17="Must Be Y",T143="Y"),AND('AM19.Summary'!C$17="Must be N",T143="N"))</f>
        <v>1</v>
      </c>
      <c r="AE143" s="171" t="b">
        <f>OR('AM19.Summary'!C$18="",'AM19.Summary'!C$18="Can Be Y or N",AND('AM19.Summary'!C$18="Must Be Y",U143="Y"),AND('AM19.Summary'!C$18="Must be N",U143="N"))</f>
        <v>1</v>
      </c>
    </row>
    <row r="144" spans="1:31" x14ac:dyDescent="0.2">
      <c r="A144" s="35">
        <f t="shared" si="19"/>
        <v>138</v>
      </c>
      <c r="B144" s="128" t="str">
        <f>IFERROR(VLOOKUP(C144,'AM19.Entity Input'!D:F,3,FALSE),"")</f>
        <v/>
      </c>
      <c r="C144" s="129"/>
      <c r="D144" s="77"/>
      <c r="E144" s="129"/>
      <c r="F144" s="130" t="str">
        <f>IFERROR(VLOOKUP(C144,'AM19.Entity Input'!D:L,4,FALSE),"")</f>
        <v/>
      </c>
      <c r="G144" s="283"/>
      <c r="H144" s="283"/>
      <c r="I144" s="172"/>
      <c r="J144" s="172"/>
      <c r="K144" s="77"/>
      <c r="L144" s="77"/>
      <c r="M144" s="129"/>
      <c r="N144" s="131">
        <f t="shared" si="14"/>
        <v>0</v>
      </c>
      <c r="O144" s="132">
        <f t="shared" si="16"/>
        <v>0</v>
      </c>
      <c r="Q144" s="266"/>
      <c r="R144" s="77"/>
      <c r="S144" s="77"/>
      <c r="T144" s="77"/>
      <c r="U144" s="77"/>
      <c r="V144" s="131" t="str">
        <f t="shared" si="17"/>
        <v>N/A</v>
      </c>
      <c r="W144" s="140" t="str">
        <f t="shared" si="15"/>
        <v>N/A</v>
      </c>
      <c r="Z144" s="171" t="b">
        <f t="shared" si="18"/>
        <v>1</v>
      </c>
      <c r="AA144" s="171" t="b">
        <f>OR('AM19.Summary'!C$14="",'AM19.Summary'!C$14="Can Be Either",AND('AM19.Summary'!C$14="Must Be Structural",Q144="Structural"),AND('AM19.Summary'!C$14="Must be Contractual",Q144="Contractual"))</f>
        <v>1</v>
      </c>
      <c r="AB144" s="171" t="b">
        <f>OR('AM19.Summary'!C$15="",'AM19.Summary'!C$15="Can Be Y or N",AND('AM19.Summary'!C$15="Must Be Y",R144="Y"),AND('AM19.Summary'!C$15="Must be N",R144="N"))</f>
        <v>1</v>
      </c>
      <c r="AC144" s="171" t="b">
        <f>OR('AM19.Summary'!C$16="",'AM19.Summary'!C$16="Can Be Y or N",AND('AM19.Summary'!C$16="Must Be Y",S144="Y"),AND('AM19.Summary'!C$16="Must be N",S144="N"))</f>
        <v>1</v>
      </c>
      <c r="AD144" s="171" t="b">
        <f>OR('AM19.Summary'!C$17="",'AM19.Summary'!C$17="Can Be Y or N",AND('AM19.Summary'!C$17="Must Be Y",T144="Y"),AND('AM19.Summary'!C$17="Must be N",T144="N"))</f>
        <v>1</v>
      </c>
      <c r="AE144" s="171" t="b">
        <f>OR('AM19.Summary'!C$18="",'AM19.Summary'!C$18="Can Be Y or N",AND('AM19.Summary'!C$18="Must Be Y",U144="Y"),AND('AM19.Summary'!C$18="Must be N",U144="N"))</f>
        <v>1</v>
      </c>
    </row>
    <row r="145" spans="1:31" x14ac:dyDescent="0.2">
      <c r="A145" s="35">
        <f t="shared" si="19"/>
        <v>139</v>
      </c>
      <c r="B145" s="128" t="str">
        <f>IFERROR(VLOOKUP(C145,'AM19.Entity Input'!D:F,3,FALSE),"")</f>
        <v/>
      </c>
      <c r="C145" s="129"/>
      <c r="D145" s="77"/>
      <c r="E145" s="129"/>
      <c r="F145" s="130" t="str">
        <f>IFERROR(VLOOKUP(C145,'AM19.Entity Input'!D:L,4,FALSE),"")</f>
        <v/>
      </c>
      <c r="G145" s="283"/>
      <c r="H145" s="283"/>
      <c r="I145" s="172"/>
      <c r="J145" s="172"/>
      <c r="K145" s="77"/>
      <c r="L145" s="77"/>
      <c r="M145" s="129"/>
      <c r="N145" s="131">
        <f t="shared" si="14"/>
        <v>0</v>
      </c>
      <c r="O145" s="132">
        <f t="shared" si="16"/>
        <v>0</v>
      </c>
      <c r="Q145" s="266"/>
      <c r="R145" s="77"/>
      <c r="S145" s="77"/>
      <c r="T145" s="77"/>
      <c r="U145" s="77"/>
      <c r="V145" s="131" t="str">
        <f t="shared" si="17"/>
        <v>N/A</v>
      </c>
      <c r="W145" s="140" t="str">
        <f t="shared" si="15"/>
        <v>N/A</v>
      </c>
      <c r="Z145" s="171" t="b">
        <f t="shared" si="18"/>
        <v>1</v>
      </c>
      <c r="AA145" s="171" t="b">
        <f>OR('AM19.Summary'!C$14="",'AM19.Summary'!C$14="Can Be Either",AND('AM19.Summary'!C$14="Must Be Structural",Q145="Structural"),AND('AM19.Summary'!C$14="Must be Contractual",Q145="Contractual"))</f>
        <v>1</v>
      </c>
      <c r="AB145" s="171" t="b">
        <f>OR('AM19.Summary'!C$15="",'AM19.Summary'!C$15="Can Be Y or N",AND('AM19.Summary'!C$15="Must Be Y",R145="Y"),AND('AM19.Summary'!C$15="Must be N",R145="N"))</f>
        <v>1</v>
      </c>
      <c r="AC145" s="171" t="b">
        <f>OR('AM19.Summary'!C$16="",'AM19.Summary'!C$16="Can Be Y or N",AND('AM19.Summary'!C$16="Must Be Y",S145="Y"),AND('AM19.Summary'!C$16="Must be N",S145="N"))</f>
        <v>1</v>
      </c>
      <c r="AD145" s="171" t="b">
        <f>OR('AM19.Summary'!C$17="",'AM19.Summary'!C$17="Can Be Y or N",AND('AM19.Summary'!C$17="Must Be Y",T145="Y"),AND('AM19.Summary'!C$17="Must be N",T145="N"))</f>
        <v>1</v>
      </c>
      <c r="AE145" s="171" t="b">
        <f>OR('AM19.Summary'!C$18="",'AM19.Summary'!C$18="Can Be Y or N",AND('AM19.Summary'!C$18="Must Be Y",U145="Y"),AND('AM19.Summary'!C$18="Must be N",U145="N"))</f>
        <v>1</v>
      </c>
    </row>
    <row r="146" spans="1:31" x14ac:dyDescent="0.2">
      <c r="A146" s="35">
        <f t="shared" si="19"/>
        <v>140</v>
      </c>
      <c r="B146" s="128" t="str">
        <f>IFERROR(VLOOKUP(C146,'AM19.Entity Input'!D:F,3,FALSE),"")</f>
        <v/>
      </c>
      <c r="C146" s="129"/>
      <c r="D146" s="77"/>
      <c r="E146" s="129"/>
      <c r="F146" s="130" t="str">
        <f>IFERROR(VLOOKUP(C146,'AM19.Entity Input'!D:L,4,FALSE),"")</f>
        <v/>
      </c>
      <c r="G146" s="283"/>
      <c r="H146" s="283"/>
      <c r="I146" s="172"/>
      <c r="J146" s="172"/>
      <c r="K146" s="77"/>
      <c r="L146" s="77"/>
      <c r="M146" s="129"/>
      <c r="N146" s="131">
        <f t="shared" si="14"/>
        <v>0</v>
      </c>
      <c r="O146" s="132">
        <f t="shared" si="16"/>
        <v>0</v>
      </c>
      <c r="Q146" s="266"/>
      <c r="R146" s="77"/>
      <c r="S146" s="77"/>
      <c r="T146" s="77"/>
      <c r="U146" s="77"/>
      <c r="V146" s="131" t="str">
        <f t="shared" si="17"/>
        <v>N/A</v>
      </c>
      <c r="W146" s="140" t="str">
        <f t="shared" si="15"/>
        <v>N/A</v>
      </c>
      <c r="Z146" s="171" t="b">
        <f t="shared" si="18"/>
        <v>1</v>
      </c>
      <c r="AA146" s="171" t="b">
        <f>OR('AM19.Summary'!C$14="",'AM19.Summary'!C$14="Can Be Either",AND('AM19.Summary'!C$14="Must Be Structural",Q146="Structural"),AND('AM19.Summary'!C$14="Must be Contractual",Q146="Contractual"))</f>
        <v>1</v>
      </c>
      <c r="AB146" s="171" t="b">
        <f>OR('AM19.Summary'!C$15="",'AM19.Summary'!C$15="Can Be Y or N",AND('AM19.Summary'!C$15="Must Be Y",R146="Y"),AND('AM19.Summary'!C$15="Must be N",R146="N"))</f>
        <v>1</v>
      </c>
      <c r="AC146" s="171" t="b">
        <f>OR('AM19.Summary'!C$16="",'AM19.Summary'!C$16="Can Be Y or N",AND('AM19.Summary'!C$16="Must Be Y",S146="Y"),AND('AM19.Summary'!C$16="Must be N",S146="N"))</f>
        <v>1</v>
      </c>
      <c r="AD146" s="171" t="b">
        <f>OR('AM19.Summary'!C$17="",'AM19.Summary'!C$17="Can Be Y or N",AND('AM19.Summary'!C$17="Must Be Y",T146="Y"),AND('AM19.Summary'!C$17="Must be N",T146="N"))</f>
        <v>1</v>
      </c>
      <c r="AE146" s="171" t="b">
        <f>OR('AM19.Summary'!C$18="",'AM19.Summary'!C$18="Can Be Y or N",AND('AM19.Summary'!C$18="Must Be Y",U146="Y"),AND('AM19.Summary'!C$18="Must be N",U146="N"))</f>
        <v>1</v>
      </c>
    </row>
    <row r="147" spans="1:31" x14ac:dyDescent="0.2">
      <c r="A147" s="35">
        <f t="shared" si="19"/>
        <v>141</v>
      </c>
      <c r="B147" s="128" t="str">
        <f>IFERROR(VLOOKUP(C147,'AM19.Entity Input'!D:F,3,FALSE),"")</f>
        <v/>
      </c>
      <c r="C147" s="129"/>
      <c r="D147" s="77"/>
      <c r="E147" s="129"/>
      <c r="F147" s="130" t="str">
        <f>IFERROR(VLOOKUP(C147,'AM19.Entity Input'!D:L,4,FALSE),"")</f>
        <v/>
      </c>
      <c r="G147" s="283"/>
      <c r="H147" s="283"/>
      <c r="I147" s="172"/>
      <c r="J147" s="172"/>
      <c r="K147" s="77"/>
      <c r="L147" s="77"/>
      <c r="M147" s="129"/>
      <c r="N147" s="131">
        <f t="shared" si="14"/>
        <v>0</v>
      </c>
      <c r="O147" s="132">
        <f t="shared" si="16"/>
        <v>0</v>
      </c>
      <c r="Q147" s="266"/>
      <c r="R147" s="77"/>
      <c r="S147" s="77"/>
      <c r="T147" s="77"/>
      <c r="U147" s="77"/>
      <c r="V147" s="131" t="str">
        <f t="shared" si="17"/>
        <v>N/A</v>
      </c>
      <c r="W147" s="140" t="str">
        <f t="shared" si="15"/>
        <v>N/A</v>
      </c>
      <c r="Z147" s="171" t="b">
        <f t="shared" si="18"/>
        <v>1</v>
      </c>
      <c r="AA147" s="171" t="b">
        <f>OR('AM19.Summary'!C$14="",'AM19.Summary'!C$14="Can Be Either",AND('AM19.Summary'!C$14="Must Be Structural",Q147="Structural"),AND('AM19.Summary'!C$14="Must be Contractual",Q147="Contractual"))</f>
        <v>1</v>
      </c>
      <c r="AB147" s="171" t="b">
        <f>OR('AM19.Summary'!C$15="",'AM19.Summary'!C$15="Can Be Y or N",AND('AM19.Summary'!C$15="Must Be Y",R147="Y"),AND('AM19.Summary'!C$15="Must be N",R147="N"))</f>
        <v>1</v>
      </c>
      <c r="AC147" s="171" t="b">
        <f>OR('AM19.Summary'!C$16="",'AM19.Summary'!C$16="Can Be Y or N",AND('AM19.Summary'!C$16="Must Be Y",S147="Y"),AND('AM19.Summary'!C$16="Must be N",S147="N"))</f>
        <v>1</v>
      </c>
      <c r="AD147" s="171" t="b">
        <f>OR('AM19.Summary'!C$17="",'AM19.Summary'!C$17="Can Be Y or N",AND('AM19.Summary'!C$17="Must Be Y",T147="Y"),AND('AM19.Summary'!C$17="Must be N",T147="N"))</f>
        <v>1</v>
      </c>
      <c r="AE147" s="171" t="b">
        <f>OR('AM19.Summary'!C$18="",'AM19.Summary'!C$18="Can Be Y or N",AND('AM19.Summary'!C$18="Must Be Y",U147="Y"),AND('AM19.Summary'!C$18="Must be N",U147="N"))</f>
        <v>1</v>
      </c>
    </row>
    <row r="148" spans="1:31" x14ac:dyDescent="0.2">
      <c r="A148" s="35">
        <f t="shared" si="19"/>
        <v>142</v>
      </c>
      <c r="B148" s="128" t="str">
        <f>IFERROR(VLOOKUP(C148,'AM19.Entity Input'!D:F,3,FALSE),"")</f>
        <v/>
      </c>
      <c r="C148" s="129"/>
      <c r="D148" s="77"/>
      <c r="E148" s="129"/>
      <c r="F148" s="130" t="str">
        <f>IFERROR(VLOOKUP(C148,'AM19.Entity Input'!D:L,4,FALSE),"")</f>
        <v/>
      </c>
      <c r="G148" s="283"/>
      <c r="H148" s="283"/>
      <c r="I148" s="172"/>
      <c r="J148" s="172"/>
      <c r="K148" s="77"/>
      <c r="L148" s="77"/>
      <c r="M148" s="129"/>
      <c r="N148" s="131">
        <f t="shared" si="14"/>
        <v>0</v>
      </c>
      <c r="O148" s="132">
        <f t="shared" si="16"/>
        <v>0</v>
      </c>
      <c r="Q148" s="266"/>
      <c r="R148" s="77"/>
      <c r="S148" s="77"/>
      <c r="T148" s="77"/>
      <c r="U148" s="77"/>
      <c r="V148" s="131" t="str">
        <f t="shared" si="17"/>
        <v>N/A</v>
      </c>
      <c r="W148" s="140" t="str">
        <f t="shared" si="15"/>
        <v>N/A</v>
      </c>
      <c r="Z148" s="171" t="b">
        <f t="shared" si="18"/>
        <v>1</v>
      </c>
      <c r="AA148" s="171" t="b">
        <f>OR('AM19.Summary'!C$14="",'AM19.Summary'!C$14="Can Be Either",AND('AM19.Summary'!C$14="Must Be Structural",Q148="Structural"),AND('AM19.Summary'!C$14="Must be Contractual",Q148="Contractual"))</f>
        <v>1</v>
      </c>
      <c r="AB148" s="171" t="b">
        <f>OR('AM19.Summary'!C$15="",'AM19.Summary'!C$15="Can Be Y or N",AND('AM19.Summary'!C$15="Must Be Y",R148="Y"),AND('AM19.Summary'!C$15="Must be N",R148="N"))</f>
        <v>1</v>
      </c>
      <c r="AC148" s="171" t="b">
        <f>OR('AM19.Summary'!C$16="",'AM19.Summary'!C$16="Can Be Y or N",AND('AM19.Summary'!C$16="Must Be Y",S148="Y"),AND('AM19.Summary'!C$16="Must be N",S148="N"))</f>
        <v>1</v>
      </c>
      <c r="AD148" s="171" t="b">
        <f>OR('AM19.Summary'!C$17="",'AM19.Summary'!C$17="Can Be Y or N",AND('AM19.Summary'!C$17="Must Be Y",T148="Y"),AND('AM19.Summary'!C$17="Must be N",T148="N"))</f>
        <v>1</v>
      </c>
      <c r="AE148" s="171" t="b">
        <f>OR('AM19.Summary'!C$18="",'AM19.Summary'!C$18="Can Be Y or N",AND('AM19.Summary'!C$18="Must Be Y",U148="Y"),AND('AM19.Summary'!C$18="Must be N",U148="N"))</f>
        <v>1</v>
      </c>
    </row>
    <row r="149" spans="1:31" x14ac:dyDescent="0.2">
      <c r="A149" s="35">
        <f t="shared" si="19"/>
        <v>143</v>
      </c>
      <c r="B149" s="128" t="str">
        <f>IFERROR(VLOOKUP(C149,'AM19.Entity Input'!D:F,3,FALSE),"")</f>
        <v/>
      </c>
      <c r="C149" s="129"/>
      <c r="D149" s="77"/>
      <c r="E149" s="129"/>
      <c r="F149" s="130" t="str">
        <f>IFERROR(VLOOKUP(C149,'AM19.Entity Input'!D:L,4,FALSE),"")</f>
        <v/>
      </c>
      <c r="G149" s="283"/>
      <c r="H149" s="283"/>
      <c r="I149" s="172"/>
      <c r="J149" s="172"/>
      <c r="K149" s="77"/>
      <c r="L149" s="77"/>
      <c r="M149" s="129"/>
      <c r="N149" s="131">
        <f t="shared" si="14"/>
        <v>0</v>
      </c>
      <c r="O149" s="132">
        <f t="shared" si="16"/>
        <v>0</v>
      </c>
      <c r="Q149" s="266"/>
      <c r="R149" s="77"/>
      <c r="S149" s="77"/>
      <c r="T149" s="77"/>
      <c r="U149" s="77"/>
      <c r="V149" s="131" t="str">
        <f t="shared" si="17"/>
        <v>N/A</v>
      </c>
      <c r="W149" s="140" t="str">
        <f t="shared" si="15"/>
        <v>N/A</v>
      </c>
      <c r="Z149" s="171" t="b">
        <f t="shared" si="18"/>
        <v>1</v>
      </c>
      <c r="AA149" s="171" t="b">
        <f>OR('AM19.Summary'!C$14="",'AM19.Summary'!C$14="Can Be Either",AND('AM19.Summary'!C$14="Must Be Structural",Q149="Structural"),AND('AM19.Summary'!C$14="Must be Contractual",Q149="Contractual"))</f>
        <v>1</v>
      </c>
      <c r="AB149" s="171" t="b">
        <f>OR('AM19.Summary'!C$15="",'AM19.Summary'!C$15="Can Be Y or N",AND('AM19.Summary'!C$15="Must Be Y",R149="Y"),AND('AM19.Summary'!C$15="Must be N",R149="N"))</f>
        <v>1</v>
      </c>
      <c r="AC149" s="171" t="b">
        <f>OR('AM19.Summary'!C$16="",'AM19.Summary'!C$16="Can Be Y or N",AND('AM19.Summary'!C$16="Must Be Y",S149="Y"),AND('AM19.Summary'!C$16="Must be N",S149="N"))</f>
        <v>1</v>
      </c>
      <c r="AD149" s="171" t="b">
        <f>OR('AM19.Summary'!C$17="",'AM19.Summary'!C$17="Can Be Y or N",AND('AM19.Summary'!C$17="Must Be Y",T149="Y"),AND('AM19.Summary'!C$17="Must be N",T149="N"))</f>
        <v>1</v>
      </c>
      <c r="AE149" s="171" t="b">
        <f>OR('AM19.Summary'!C$18="",'AM19.Summary'!C$18="Can Be Y or N",AND('AM19.Summary'!C$18="Must Be Y",U149="Y"),AND('AM19.Summary'!C$18="Must be N",U149="N"))</f>
        <v>1</v>
      </c>
    </row>
    <row r="150" spans="1:31" x14ac:dyDescent="0.2">
      <c r="A150" s="35">
        <f t="shared" si="19"/>
        <v>144</v>
      </c>
      <c r="B150" s="128" t="str">
        <f>IFERROR(VLOOKUP(C150,'AM19.Entity Input'!D:F,3,FALSE),"")</f>
        <v/>
      </c>
      <c r="C150" s="129"/>
      <c r="D150" s="77"/>
      <c r="E150" s="129"/>
      <c r="F150" s="130" t="str">
        <f>IFERROR(VLOOKUP(C150,'AM19.Entity Input'!D:L,4,FALSE),"")</f>
        <v/>
      </c>
      <c r="G150" s="283"/>
      <c r="H150" s="283"/>
      <c r="I150" s="172"/>
      <c r="J150" s="172"/>
      <c r="K150" s="77"/>
      <c r="L150" s="77"/>
      <c r="M150" s="129"/>
      <c r="N150" s="131">
        <f t="shared" si="14"/>
        <v>0</v>
      </c>
      <c r="O150" s="132">
        <f t="shared" si="16"/>
        <v>0</v>
      </c>
      <c r="Q150" s="266"/>
      <c r="R150" s="77"/>
      <c r="S150" s="77"/>
      <c r="T150" s="77"/>
      <c r="U150" s="77"/>
      <c r="V150" s="131" t="str">
        <f t="shared" si="17"/>
        <v>N/A</v>
      </c>
      <c r="W150" s="140" t="str">
        <f t="shared" si="15"/>
        <v>N/A</v>
      </c>
      <c r="Z150" s="171" t="b">
        <f t="shared" si="18"/>
        <v>1</v>
      </c>
      <c r="AA150" s="171" t="b">
        <f>OR('AM19.Summary'!C$14="",'AM19.Summary'!C$14="Can Be Either",AND('AM19.Summary'!C$14="Must Be Structural",Q150="Structural"),AND('AM19.Summary'!C$14="Must be Contractual",Q150="Contractual"))</f>
        <v>1</v>
      </c>
      <c r="AB150" s="171" t="b">
        <f>OR('AM19.Summary'!C$15="",'AM19.Summary'!C$15="Can Be Y or N",AND('AM19.Summary'!C$15="Must Be Y",R150="Y"),AND('AM19.Summary'!C$15="Must be N",R150="N"))</f>
        <v>1</v>
      </c>
      <c r="AC150" s="171" t="b">
        <f>OR('AM19.Summary'!C$16="",'AM19.Summary'!C$16="Can Be Y or N",AND('AM19.Summary'!C$16="Must Be Y",S150="Y"),AND('AM19.Summary'!C$16="Must be N",S150="N"))</f>
        <v>1</v>
      </c>
      <c r="AD150" s="171" t="b">
        <f>OR('AM19.Summary'!C$17="",'AM19.Summary'!C$17="Can Be Y or N",AND('AM19.Summary'!C$17="Must Be Y",T150="Y"),AND('AM19.Summary'!C$17="Must be N",T150="N"))</f>
        <v>1</v>
      </c>
      <c r="AE150" s="171" t="b">
        <f>OR('AM19.Summary'!C$18="",'AM19.Summary'!C$18="Can Be Y or N",AND('AM19.Summary'!C$18="Must Be Y",U150="Y"),AND('AM19.Summary'!C$18="Must be N",U150="N"))</f>
        <v>1</v>
      </c>
    </row>
    <row r="151" spans="1:31" x14ac:dyDescent="0.2">
      <c r="A151" s="35">
        <f t="shared" si="19"/>
        <v>145</v>
      </c>
      <c r="B151" s="128" t="str">
        <f>IFERROR(VLOOKUP(C151,'AM19.Entity Input'!D:F,3,FALSE),"")</f>
        <v/>
      </c>
      <c r="C151" s="129"/>
      <c r="D151" s="77"/>
      <c r="E151" s="129"/>
      <c r="F151" s="130" t="str">
        <f>IFERROR(VLOOKUP(C151,'AM19.Entity Input'!D:L,4,FALSE),"")</f>
        <v/>
      </c>
      <c r="G151" s="283"/>
      <c r="H151" s="283"/>
      <c r="I151" s="172"/>
      <c r="J151" s="172"/>
      <c r="K151" s="77"/>
      <c r="L151" s="77"/>
      <c r="M151" s="129"/>
      <c r="N151" s="131">
        <f t="shared" si="14"/>
        <v>0</v>
      </c>
      <c r="O151" s="132">
        <f t="shared" si="16"/>
        <v>0</v>
      </c>
      <c r="Q151" s="266"/>
      <c r="R151" s="77"/>
      <c r="S151" s="77"/>
      <c r="T151" s="77"/>
      <c r="U151" s="77"/>
      <c r="V151" s="131" t="str">
        <f t="shared" si="17"/>
        <v>N/A</v>
      </c>
      <c r="W151" s="140" t="str">
        <f t="shared" si="15"/>
        <v>N/A</v>
      </c>
      <c r="Z151" s="171" t="b">
        <f t="shared" si="18"/>
        <v>1</v>
      </c>
      <c r="AA151" s="171" t="b">
        <f>OR('AM19.Summary'!C$14="",'AM19.Summary'!C$14="Can Be Either",AND('AM19.Summary'!C$14="Must Be Structural",Q151="Structural"),AND('AM19.Summary'!C$14="Must be Contractual",Q151="Contractual"))</f>
        <v>1</v>
      </c>
      <c r="AB151" s="171" t="b">
        <f>OR('AM19.Summary'!C$15="",'AM19.Summary'!C$15="Can Be Y or N",AND('AM19.Summary'!C$15="Must Be Y",R151="Y"),AND('AM19.Summary'!C$15="Must be N",R151="N"))</f>
        <v>1</v>
      </c>
      <c r="AC151" s="171" t="b">
        <f>OR('AM19.Summary'!C$16="",'AM19.Summary'!C$16="Can Be Y or N",AND('AM19.Summary'!C$16="Must Be Y",S151="Y"),AND('AM19.Summary'!C$16="Must be N",S151="N"))</f>
        <v>1</v>
      </c>
      <c r="AD151" s="171" t="b">
        <f>OR('AM19.Summary'!C$17="",'AM19.Summary'!C$17="Can Be Y or N",AND('AM19.Summary'!C$17="Must Be Y",T151="Y"),AND('AM19.Summary'!C$17="Must be N",T151="N"))</f>
        <v>1</v>
      </c>
      <c r="AE151" s="171" t="b">
        <f>OR('AM19.Summary'!C$18="",'AM19.Summary'!C$18="Can Be Y or N",AND('AM19.Summary'!C$18="Must Be Y",U151="Y"),AND('AM19.Summary'!C$18="Must be N",U151="N"))</f>
        <v>1</v>
      </c>
    </row>
    <row r="152" spans="1:31" x14ac:dyDescent="0.2">
      <c r="A152" s="35">
        <f t="shared" si="19"/>
        <v>146</v>
      </c>
      <c r="B152" s="128" t="str">
        <f>IFERROR(VLOOKUP(C152,'AM19.Entity Input'!D:F,3,FALSE),"")</f>
        <v/>
      </c>
      <c r="C152" s="129"/>
      <c r="D152" s="77"/>
      <c r="E152" s="129"/>
      <c r="F152" s="130" t="str">
        <f>IFERROR(VLOOKUP(C152,'AM19.Entity Input'!D:L,4,FALSE),"")</f>
        <v/>
      </c>
      <c r="G152" s="283"/>
      <c r="H152" s="283"/>
      <c r="I152" s="172"/>
      <c r="J152" s="172"/>
      <c r="K152" s="77"/>
      <c r="L152" s="77"/>
      <c r="M152" s="129"/>
      <c r="N152" s="131">
        <f t="shared" si="14"/>
        <v>0</v>
      </c>
      <c r="O152" s="132">
        <f t="shared" si="16"/>
        <v>0</v>
      </c>
      <c r="Q152" s="266"/>
      <c r="R152" s="77"/>
      <c r="S152" s="77"/>
      <c r="T152" s="77"/>
      <c r="U152" s="77"/>
      <c r="V152" s="131" t="str">
        <f t="shared" si="17"/>
        <v>N/A</v>
      </c>
      <c r="W152" s="140" t="str">
        <f t="shared" si="15"/>
        <v>N/A</v>
      </c>
      <c r="Z152" s="171" t="b">
        <f t="shared" si="18"/>
        <v>1</v>
      </c>
      <c r="AA152" s="171" t="b">
        <f>OR('AM19.Summary'!C$14="",'AM19.Summary'!C$14="Can Be Either",AND('AM19.Summary'!C$14="Must Be Structural",Q152="Structural"),AND('AM19.Summary'!C$14="Must be Contractual",Q152="Contractual"))</f>
        <v>1</v>
      </c>
      <c r="AB152" s="171" t="b">
        <f>OR('AM19.Summary'!C$15="",'AM19.Summary'!C$15="Can Be Y or N",AND('AM19.Summary'!C$15="Must Be Y",R152="Y"),AND('AM19.Summary'!C$15="Must be N",R152="N"))</f>
        <v>1</v>
      </c>
      <c r="AC152" s="171" t="b">
        <f>OR('AM19.Summary'!C$16="",'AM19.Summary'!C$16="Can Be Y or N",AND('AM19.Summary'!C$16="Must Be Y",S152="Y"),AND('AM19.Summary'!C$16="Must be N",S152="N"))</f>
        <v>1</v>
      </c>
      <c r="AD152" s="171" t="b">
        <f>OR('AM19.Summary'!C$17="",'AM19.Summary'!C$17="Can Be Y or N",AND('AM19.Summary'!C$17="Must Be Y",T152="Y"),AND('AM19.Summary'!C$17="Must be N",T152="N"))</f>
        <v>1</v>
      </c>
      <c r="AE152" s="171" t="b">
        <f>OR('AM19.Summary'!C$18="",'AM19.Summary'!C$18="Can Be Y or N",AND('AM19.Summary'!C$18="Must Be Y",U152="Y"),AND('AM19.Summary'!C$18="Must be N",U152="N"))</f>
        <v>1</v>
      </c>
    </row>
    <row r="153" spans="1:31" x14ac:dyDescent="0.2">
      <c r="A153" s="35">
        <f t="shared" si="19"/>
        <v>147</v>
      </c>
      <c r="B153" s="128" t="str">
        <f>IFERROR(VLOOKUP(C153,'AM19.Entity Input'!D:F,3,FALSE),"")</f>
        <v/>
      </c>
      <c r="C153" s="129"/>
      <c r="D153" s="77"/>
      <c r="E153" s="129"/>
      <c r="F153" s="130" t="str">
        <f>IFERROR(VLOOKUP(C153,'AM19.Entity Input'!D:L,4,FALSE),"")</f>
        <v/>
      </c>
      <c r="G153" s="283"/>
      <c r="H153" s="283"/>
      <c r="I153" s="172"/>
      <c r="J153" s="172"/>
      <c r="K153" s="77"/>
      <c r="L153" s="77"/>
      <c r="M153" s="129"/>
      <c r="N153" s="131">
        <f t="shared" si="14"/>
        <v>0</v>
      </c>
      <c r="O153" s="132">
        <f t="shared" si="16"/>
        <v>0</v>
      </c>
      <c r="Q153" s="266"/>
      <c r="R153" s="77"/>
      <c r="S153" s="77"/>
      <c r="T153" s="77"/>
      <c r="U153" s="77"/>
      <c r="V153" s="131" t="str">
        <f t="shared" si="17"/>
        <v>N/A</v>
      </c>
      <c r="W153" s="140" t="str">
        <f t="shared" si="15"/>
        <v>N/A</v>
      </c>
      <c r="Z153" s="171" t="b">
        <f t="shared" si="18"/>
        <v>1</v>
      </c>
      <c r="AA153" s="171" t="b">
        <f>OR('AM19.Summary'!C$14="",'AM19.Summary'!C$14="Can Be Either",AND('AM19.Summary'!C$14="Must Be Structural",Q153="Structural"),AND('AM19.Summary'!C$14="Must be Contractual",Q153="Contractual"))</f>
        <v>1</v>
      </c>
      <c r="AB153" s="171" t="b">
        <f>OR('AM19.Summary'!C$15="",'AM19.Summary'!C$15="Can Be Y or N",AND('AM19.Summary'!C$15="Must Be Y",R153="Y"),AND('AM19.Summary'!C$15="Must be N",R153="N"))</f>
        <v>1</v>
      </c>
      <c r="AC153" s="171" t="b">
        <f>OR('AM19.Summary'!C$16="",'AM19.Summary'!C$16="Can Be Y or N",AND('AM19.Summary'!C$16="Must Be Y",S153="Y"),AND('AM19.Summary'!C$16="Must be N",S153="N"))</f>
        <v>1</v>
      </c>
      <c r="AD153" s="171" t="b">
        <f>OR('AM19.Summary'!C$17="",'AM19.Summary'!C$17="Can Be Y or N",AND('AM19.Summary'!C$17="Must Be Y",T153="Y"),AND('AM19.Summary'!C$17="Must be N",T153="N"))</f>
        <v>1</v>
      </c>
      <c r="AE153" s="171" t="b">
        <f>OR('AM19.Summary'!C$18="",'AM19.Summary'!C$18="Can Be Y or N",AND('AM19.Summary'!C$18="Must Be Y",U153="Y"),AND('AM19.Summary'!C$18="Must be N",U153="N"))</f>
        <v>1</v>
      </c>
    </row>
    <row r="154" spans="1:31" x14ac:dyDescent="0.2">
      <c r="A154" s="35">
        <f t="shared" si="19"/>
        <v>148</v>
      </c>
      <c r="B154" s="128" t="str">
        <f>IFERROR(VLOOKUP(C154,'AM19.Entity Input'!D:F,3,FALSE),"")</f>
        <v/>
      </c>
      <c r="C154" s="129"/>
      <c r="D154" s="77"/>
      <c r="E154" s="129"/>
      <c r="F154" s="130" t="str">
        <f>IFERROR(VLOOKUP(C154,'AM19.Entity Input'!D:L,4,FALSE),"")</f>
        <v/>
      </c>
      <c r="G154" s="283"/>
      <c r="H154" s="283"/>
      <c r="I154" s="172"/>
      <c r="J154" s="172"/>
      <c r="K154" s="77"/>
      <c r="L154" s="77"/>
      <c r="M154" s="129"/>
      <c r="N154" s="131">
        <f t="shared" si="14"/>
        <v>0</v>
      </c>
      <c r="O154" s="132">
        <f t="shared" si="16"/>
        <v>0</v>
      </c>
      <c r="Q154" s="266"/>
      <c r="R154" s="77"/>
      <c r="S154" s="77"/>
      <c r="T154" s="77"/>
      <c r="U154" s="77"/>
      <c r="V154" s="131" t="str">
        <f t="shared" si="17"/>
        <v>N/A</v>
      </c>
      <c r="W154" s="140" t="str">
        <f t="shared" si="15"/>
        <v>N/A</v>
      </c>
      <c r="Z154" s="171" t="b">
        <f t="shared" si="18"/>
        <v>1</v>
      </c>
      <c r="AA154" s="171" t="b">
        <f>OR('AM19.Summary'!C$14="",'AM19.Summary'!C$14="Can Be Either",AND('AM19.Summary'!C$14="Must Be Structural",Q154="Structural"),AND('AM19.Summary'!C$14="Must be Contractual",Q154="Contractual"))</f>
        <v>1</v>
      </c>
      <c r="AB154" s="171" t="b">
        <f>OR('AM19.Summary'!C$15="",'AM19.Summary'!C$15="Can Be Y or N",AND('AM19.Summary'!C$15="Must Be Y",R154="Y"),AND('AM19.Summary'!C$15="Must be N",R154="N"))</f>
        <v>1</v>
      </c>
      <c r="AC154" s="171" t="b">
        <f>OR('AM19.Summary'!C$16="",'AM19.Summary'!C$16="Can Be Y or N",AND('AM19.Summary'!C$16="Must Be Y",S154="Y"),AND('AM19.Summary'!C$16="Must be N",S154="N"))</f>
        <v>1</v>
      </c>
      <c r="AD154" s="171" t="b">
        <f>OR('AM19.Summary'!C$17="",'AM19.Summary'!C$17="Can Be Y or N",AND('AM19.Summary'!C$17="Must Be Y",T154="Y"),AND('AM19.Summary'!C$17="Must be N",T154="N"))</f>
        <v>1</v>
      </c>
      <c r="AE154" s="171" t="b">
        <f>OR('AM19.Summary'!C$18="",'AM19.Summary'!C$18="Can Be Y or N",AND('AM19.Summary'!C$18="Must Be Y",U154="Y"),AND('AM19.Summary'!C$18="Must be N",U154="N"))</f>
        <v>1</v>
      </c>
    </row>
    <row r="155" spans="1:31" x14ac:dyDescent="0.2">
      <c r="A155" s="35">
        <f t="shared" si="19"/>
        <v>149</v>
      </c>
      <c r="B155" s="128" t="str">
        <f>IFERROR(VLOOKUP(C155,'AM19.Entity Input'!D:F,3,FALSE),"")</f>
        <v/>
      </c>
      <c r="C155" s="129"/>
      <c r="D155" s="77"/>
      <c r="E155" s="129"/>
      <c r="F155" s="130" t="str">
        <f>IFERROR(VLOOKUP(C155,'AM19.Entity Input'!D:L,4,FALSE),"")</f>
        <v/>
      </c>
      <c r="G155" s="283"/>
      <c r="H155" s="283"/>
      <c r="I155" s="172"/>
      <c r="J155" s="172"/>
      <c r="K155" s="77"/>
      <c r="L155" s="77"/>
      <c r="M155" s="129"/>
      <c r="N155" s="131">
        <f t="shared" si="14"/>
        <v>0</v>
      </c>
      <c r="O155" s="132">
        <f t="shared" si="16"/>
        <v>0</v>
      </c>
      <c r="Q155" s="266"/>
      <c r="R155" s="77"/>
      <c r="S155" s="77"/>
      <c r="T155" s="77"/>
      <c r="U155" s="77"/>
      <c r="V155" s="131" t="str">
        <f t="shared" si="17"/>
        <v>N/A</v>
      </c>
      <c r="W155" s="140" t="str">
        <f t="shared" si="15"/>
        <v>N/A</v>
      </c>
      <c r="Z155" s="171" t="b">
        <f t="shared" si="18"/>
        <v>1</v>
      </c>
      <c r="AA155" s="171" t="b">
        <f>OR('AM19.Summary'!C$14="",'AM19.Summary'!C$14="Can Be Either",AND('AM19.Summary'!C$14="Must Be Structural",Q155="Structural"),AND('AM19.Summary'!C$14="Must be Contractual",Q155="Contractual"))</f>
        <v>1</v>
      </c>
      <c r="AB155" s="171" t="b">
        <f>OR('AM19.Summary'!C$15="",'AM19.Summary'!C$15="Can Be Y or N",AND('AM19.Summary'!C$15="Must Be Y",R155="Y"),AND('AM19.Summary'!C$15="Must be N",R155="N"))</f>
        <v>1</v>
      </c>
      <c r="AC155" s="171" t="b">
        <f>OR('AM19.Summary'!C$16="",'AM19.Summary'!C$16="Can Be Y or N",AND('AM19.Summary'!C$16="Must Be Y",S155="Y"),AND('AM19.Summary'!C$16="Must be N",S155="N"))</f>
        <v>1</v>
      </c>
      <c r="AD155" s="171" t="b">
        <f>OR('AM19.Summary'!C$17="",'AM19.Summary'!C$17="Can Be Y or N",AND('AM19.Summary'!C$17="Must Be Y",T155="Y"),AND('AM19.Summary'!C$17="Must be N",T155="N"))</f>
        <v>1</v>
      </c>
      <c r="AE155" s="171" t="b">
        <f>OR('AM19.Summary'!C$18="",'AM19.Summary'!C$18="Can Be Y or N",AND('AM19.Summary'!C$18="Must Be Y",U155="Y"),AND('AM19.Summary'!C$18="Must be N",U155="N"))</f>
        <v>1</v>
      </c>
    </row>
    <row r="156" spans="1:31" x14ac:dyDescent="0.2">
      <c r="A156" s="35">
        <f t="shared" si="19"/>
        <v>150</v>
      </c>
      <c r="B156" s="128" t="str">
        <f>IFERROR(VLOOKUP(C156,'AM19.Entity Input'!D:F,3,FALSE),"")</f>
        <v/>
      </c>
      <c r="C156" s="129"/>
      <c r="D156" s="77"/>
      <c r="E156" s="129"/>
      <c r="F156" s="130" t="str">
        <f>IFERROR(VLOOKUP(C156,'AM19.Entity Input'!D:L,4,FALSE),"")</f>
        <v/>
      </c>
      <c r="G156" s="283"/>
      <c r="H156" s="283"/>
      <c r="I156" s="172"/>
      <c r="J156" s="172"/>
      <c r="K156" s="77"/>
      <c r="L156" s="77"/>
      <c r="M156" s="129"/>
      <c r="N156" s="131">
        <f t="shared" si="14"/>
        <v>0</v>
      </c>
      <c r="O156" s="132">
        <f t="shared" si="16"/>
        <v>0</v>
      </c>
      <c r="Q156" s="266"/>
      <c r="R156" s="77"/>
      <c r="S156" s="77"/>
      <c r="T156" s="77"/>
      <c r="U156" s="77"/>
      <c r="V156" s="131" t="str">
        <f t="shared" si="17"/>
        <v>N/A</v>
      </c>
      <c r="W156" s="140" t="str">
        <f t="shared" si="15"/>
        <v>N/A</v>
      </c>
      <c r="Z156" s="171" t="b">
        <f t="shared" si="18"/>
        <v>1</v>
      </c>
      <c r="AA156" s="171" t="b">
        <f>OR('AM19.Summary'!C$14="",'AM19.Summary'!C$14="Can Be Either",AND('AM19.Summary'!C$14="Must Be Structural",Q156="Structural"),AND('AM19.Summary'!C$14="Must be Contractual",Q156="Contractual"))</f>
        <v>1</v>
      </c>
      <c r="AB156" s="171" t="b">
        <f>OR('AM19.Summary'!C$15="",'AM19.Summary'!C$15="Can Be Y or N",AND('AM19.Summary'!C$15="Must Be Y",R156="Y"),AND('AM19.Summary'!C$15="Must be N",R156="N"))</f>
        <v>1</v>
      </c>
      <c r="AC156" s="171" t="b">
        <f>OR('AM19.Summary'!C$16="",'AM19.Summary'!C$16="Can Be Y or N",AND('AM19.Summary'!C$16="Must Be Y",S156="Y"),AND('AM19.Summary'!C$16="Must be N",S156="N"))</f>
        <v>1</v>
      </c>
      <c r="AD156" s="171" t="b">
        <f>OR('AM19.Summary'!C$17="",'AM19.Summary'!C$17="Can Be Y or N",AND('AM19.Summary'!C$17="Must Be Y",T156="Y"),AND('AM19.Summary'!C$17="Must be N",T156="N"))</f>
        <v>1</v>
      </c>
      <c r="AE156" s="171" t="b">
        <f>OR('AM19.Summary'!C$18="",'AM19.Summary'!C$18="Can Be Y or N",AND('AM19.Summary'!C$18="Must Be Y",U156="Y"),AND('AM19.Summary'!C$18="Must be N",U156="N"))</f>
        <v>1</v>
      </c>
    </row>
    <row r="157" spans="1:31" x14ac:dyDescent="0.2">
      <c r="A157" s="35">
        <f t="shared" si="19"/>
        <v>151</v>
      </c>
      <c r="B157" s="128" t="str">
        <f>IFERROR(VLOOKUP(C157,'AM19.Entity Input'!D:F,3,FALSE),"")</f>
        <v/>
      </c>
      <c r="C157" s="129"/>
      <c r="D157" s="77"/>
      <c r="E157" s="129"/>
      <c r="F157" s="130" t="str">
        <f>IFERROR(VLOOKUP(C157,'AM19.Entity Input'!D:L,4,FALSE),"")</f>
        <v/>
      </c>
      <c r="G157" s="283"/>
      <c r="H157" s="283"/>
      <c r="I157" s="172"/>
      <c r="J157" s="172"/>
      <c r="K157" s="77"/>
      <c r="L157" s="77"/>
      <c r="M157" s="129"/>
      <c r="N157" s="131">
        <f t="shared" si="14"/>
        <v>0</v>
      </c>
      <c r="O157" s="132">
        <f t="shared" si="16"/>
        <v>0</v>
      </c>
      <c r="Q157" s="266"/>
      <c r="R157" s="77"/>
      <c r="S157" s="77"/>
      <c r="T157" s="77"/>
      <c r="U157" s="77"/>
      <c r="V157" s="131" t="str">
        <f t="shared" si="17"/>
        <v>N/A</v>
      </c>
      <c r="W157" s="140" t="str">
        <f t="shared" si="15"/>
        <v>N/A</v>
      </c>
      <c r="Z157" s="171" t="b">
        <f t="shared" si="18"/>
        <v>1</v>
      </c>
      <c r="AA157" s="171" t="b">
        <f>OR('AM19.Summary'!C$14="",'AM19.Summary'!C$14="Can Be Either",AND('AM19.Summary'!C$14="Must Be Structural",Q157="Structural"),AND('AM19.Summary'!C$14="Must be Contractual",Q157="Contractual"))</f>
        <v>1</v>
      </c>
      <c r="AB157" s="171" t="b">
        <f>OR('AM19.Summary'!C$15="",'AM19.Summary'!C$15="Can Be Y or N",AND('AM19.Summary'!C$15="Must Be Y",R157="Y"),AND('AM19.Summary'!C$15="Must be N",R157="N"))</f>
        <v>1</v>
      </c>
      <c r="AC157" s="171" t="b">
        <f>OR('AM19.Summary'!C$16="",'AM19.Summary'!C$16="Can Be Y or N",AND('AM19.Summary'!C$16="Must Be Y",S157="Y"),AND('AM19.Summary'!C$16="Must be N",S157="N"))</f>
        <v>1</v>
      </c>
      <c r="AD157" s="171" t="b">
        <f>OR('AM19.Summary'!C$17="",'AM19.Summary'!C$17="Can Be Y or N",AND('AM19.Summary'!C$17="Must Be Y",T157="Y"),AND('AM19.Summary'!C$17="Must be N",T157="N"))</f>
        <v>1</v>
      </c>
      <c r="AE157" s="171" t="b">
        <f>OR('AM19.Summary'!C$18="",'AM19.Summary'!C$18="Can Be Y or N",AND('AM19.Summary'!C$18="Must Be Y",U157="Y"),AND('AM19.Summary'!C$18="Must be N",U157="N"))</f>
        <v>1</v>
      </c>
    </row>
    <row r="158" spans="1:31" x14ac:dyDescent="0.2">
      <c r="A158" s="35">
        <f t="shared" si="19"/>
        <v>152</v>
      </c>
      <c r="B158" s="128" t="str">
        <f>IFERROR(VLOOKUP(C158,'AM19.Entity Input'!D:F,3,FALSE),"")</f>
        <v/>
      </c>
      <c r="C158" s="129"/>
      <c r="D158" s="77"/>
      <c r="E158" s="129"/>
      <c r="F158" s="130" t="str">
        <f>IFERROR(VLOOKUP(C158,'AM19.Entity Input'!D:L,4,FALSE),"")</f>
        <v/>
      </c>
      <c r="G158" s="283"/>
      <c r="H158" s="283"/>
      <c r="I158" s="172"/>
      <c r="J158" s="172"/>
      <c r="K158" s="77"/>
      <c r="L158" s="77"/>
      <c r="M158" s="129"/>
      <c r="N158" s="131">
        <f t="shared" si="14"/>
        <v>0</v>
      </c>
      <c r="O158" s="132">
        <f t="shared" si="16"/>
        <v>0</v>
      </c>
      <c r="Q158" s="266"/>
      <c r="R158" s="77"/>
      <c r="S158" s="77"/>
      <c r="T158" s="77"/>
      <c r="U158" s="77"/>
      <c r="V158" s="131" t="str">
        <f t="shared" si="17"/>
        <v>N/A</v>
      </c>
      <c r="W158" s="140" t="str">
        <f t="shared" si="15"/>
        <v>N/A</v>
      </c>
      <c r="Z158" s="171" t="b">
        <f t="shared" si="18"/>
        <v>1</v>
      </c>
      <c r="AA158" s="171" t="b">
        <f>OR('AM19.Summary'!C$14="",'AM19.Summary'!C$14="Can Be Either",AND('AM19.Summary'!C$14="Must Be Structural",Q158="Structural"),AND('AM19.Summary'!C$14="Must be Contractual",Q158="Contractual"))</f>
        <v>1</v>
      </c>
      <c r="AB158" s="171" t="b">
        <f>OR('AM19.Summary'!C$15="",'AM19.Summary'!C$15="Can Be Y or N",AND('AM19.Summary'!C$15="Must Be Y",R158="Y"),AND('AM19.Summary'!C$15="Must be N",R158="N"))</f>
        <v>1</v>
      </c>
      <c r="AC158" s="171" t="b">
        <f>OR('AM19.Summary'!C$16="",'AM19.Summary'!C$16="Can Be Y or N",AND('AM19.Summary'!C$16="Must Be Y",S158="Y"),AND('AM19.Summary'!C$16="Must be N",S158="N"))</f>
        <v>1</v>
      </c>
      <c r="AD158" s="171" t="b">
        <f>OR('AM19.Summary'!C$17="",'AM19.Summary'!C$17="Can Be Y or N",AND('AM19.Summary'!C$17="Must Be Y",T158="Y"),AND('AM19.Summary'!C$17="Must be N",T158="N"))</f>
        <v>1</v>
      </c>
      <c r="AE158" s="171" t="b">
        <f>OR('AM19.Summary'!C$18="",'AM19.Summary'!C$18="Can Be Y or N",AND('AM19.Summary'!C$18="Must Be Y",U158="Y"),AND('AM19.Summary'!C$18="Must be N",U158="N"))</f>
        <v>1</v>
      </c>
    </row>
    <row r="159" spans="1:31" x14ac:dyDescent="0.2">
      <c r="A159" s="35">
        <f t="shared" si="19"/>
        <v>153</v>
      </c>
      <c r="B159" s="128" t="str">
        <f>IFERROR(VLOOKUP(C159,'AM19.Entity Input'!D:F,3,FALSE),"")</f>
        <v/>
      </c>
      <c r="C159" s="129"/>
      <c r="D159" s="77"/>
      <c r="E159" s="129"/>
      <c r="F159" s="130" t="str">
        <f>IFERROR(VLOOKUP(C159,'AM19.Entity Input'!D:L,4,FALSE),"")</f>
        <v/>
      </c>
      <c r="G159" s="283"/>
      <c r="H159" s="283"/>
      <c r="I159" s="172"/>
      <c r="J159" s="172"/>
      <c r="K159" s="77"/>
      <c r="L159" s="77"/>
      <c r="M159" s="129"/>
      <c r="N159" s="131">
        <f t="shared" si="14"/>
        <v>0</v>
      </c>
      <c r="O159" s="132">
        <f t="shared" si="16"/>
        <v>0</v>
      </c>
      <c r="Q159" s="266"/>
      <c r="R159" s="77"/>
      <c r="S159" s="77"/>
      <c r="T159" s="77"/>
      <c r="U159" s="77"/>
      <c r="V159" s="131" t="str">
        <f t="shared" si="17"/>
        <v>N/A</v>
      </c>
      <c r="W159" s="140" t="str">
        <f t="shared" si="15"/>
        <v>N/A</v>
      </c>
      <c r="Z159" s="171" t="b">
        <f t="shared" si="18"/>
        <v>1</v>
      </c>
      <c r="AA159" s="171" t="b">
        <f>OR('AM19.Summary'!C$14="",'AM19.Summary'!C$14="Can Be Either",AND('AM19.Summary'!C$14="Must Be Structural",Q159="Structural"),AND('AM19.Summary'!C$14="Must be Contractual",Q159="Contractual"))</f>
        <v>1</v>
      </c>
      <c r="AB159" s="171" t="b">
        <f>OR('AM19.Summary'!C$15="",'AM19.Summary'!C$15="Can Be Y or N",AND('AM19.Summary'!C$15="Must Be Y",R159="Y"),AND('AM19.Summary'!C$15="Must be N",R159="N"))</f>
        <v>1</v>
      </c>
      <c r="AC159" s="171" t="b">
        <f>OR('AM19.Summary'!C$16="",'AM19.Summary'!C$16="Can Be Y or N",AND('AM19.Summary'!C$16="Must Be Y",S159="Y"),AND('AM19.Summary'!C$16="Must be N",S159="N"))</f>
        <v>1</v>
      </c>
      <c r="AD159" s="171" t="b">
        <f>OR('AM19.Summary'!C$17="",'AM19.Summary'!C$17="Can Be Y or N",AND('AM19.Summary'!C$17="Must Be Y",T159="Y"),AND('AM19.Summary'!C$17="Must be N",T159="N"))</f>
        <v>1</v>
      </c>
      <c r="AE159" s="171" t="b">
        <f>OR('AM19.Summary'!C$18="",'AM19.Summary'!C$18="Can Be Y or N",AND('AM19.Summary'!C$18="Must Be Y",U159="Y"),AND('AM19.Summary'!C$18="Must be N",U159="N"))</f>
        <v>1</v>
      </c>
    </row>
    <row r="160" spans="1:31" x14ac:dyDescent="0.2">
      <c r="A160" s="35">
        <f t="shared" si="19"/>
        <v>154</v>
      </c>
      <c r="B160" s="128" t="str">
        <f>IFERROR(VLOOKUP(C160,'AM19.Entity Input'!D:F,3,FALSE),"")</f>
        <v/>
      </c>
      <c r="C160" s="129"/>
      <c r="D160" s="77"/>
      <c r="E160" s="129"/>
      <c r="F160" s="130" t="str">
        <f>IFERROR(VLOOKUP(C160,'AM19.Entity Input'!D:L,4,FALSE),"")</f>
        <v/>
      </c>
      <c r="G160" s="283"/>
      <c r="H160" s="283"/>
      <c r="I160" s="172"/>
      <c r="J160" s="172"/>
      <c r="K160" s="77"/>
      <c r="L160" s="77"/>
      <c r="M160" s="129"/>
      <c r="N160" s="131">
        <f t="shared" si="14"/>
        <v>0</v>
      </c>
      <c r="O160" s="132">
        <f t="shared" si="16"/>
        <v>0</v>
      </c>
      <c r="Q160" s="266"/>
      <c r="R160" s="77"/>
      <c r="S160" s="77"/>
      <c r="T160" s="77"/>
      <c r="U160" s="77"/>
      <c r="V160" s="131" t="str">
        <f t="shared" si="17"/>
        <v>N/A</v>
      </c>
      <c r="W160" s="140" t="str">
        <f t="shared" si="15"/>
        <v>N/A</v>
      </c>
      <c r="Z160" s="171" t="b">
        <f t="shared" si="18"/>
        <v>1</v>
      </c>
      <c r="AA160" s="171" t="b">
        <f>OR('AM19.Summary'!C$14="",'AM19.Summary'!C$14="Can Be Either",AND('AM19.Summary'!C$14="Must Be Structural",Q160="Structural"),AND('AM19.Summary'!C$14="Must be Contractual",Q160="Contractual"))</f>
        <v>1</v>
      </c>
      <c r="AB160" s="171" t="b">
        <f>OR('AM19.Summary'!C$15="",'AM19.Summary'!C$15="Can Be Y or N",AND('AM19.Summary'!C$15="Must Be Y",R160="Y"),AND('AM19.Summary'!C$15="Must be N",R160="N"))</f>
        <v>1</v>
      </c>
      <c r="AC160" s="171" t="b">
        <f>OR('AM19.Summary'!C$16="",'AM19.Summary'!C$16="Can Be Y or N",AND('AM19.Summary'!C$16="Must Be Y",S160="Y"),AND('AM19.Summary'!C$16="Must be N",S160="N"))</f>
        <v>1</v>
      </c>
      <c r="AD160" s="171" t="b">
        <f>OR('AM19.Summary'!C$17="",'AM19.Summary'!C$17="Can Be Y or N",AND('AM19.Summary'!C$17="Must Be Y",T160="Y"),AND('AM19.Summary'!C$17="Must be N",T160="N"))</f>
        <v>1</v>
      </c>
      <c r="AE160" s="171" t="b">
        <f>OR('AM19.Summary'!C$18="",'AM19.Summary'!C$18="Can Be Y or N",AND('AM19.Summary'!C$18="Must Be Y",U160="Y"),AND('AM19.Summary'!C$18="Must be N",U160="N"))</f>
        <v>1</v>
      </c>
    </row>
    <row r="161" spans="1:31" x14ac:dyDescent="0.2">
      <c r="A161" s="35">
        <f t="shared" si="19"/>
        <v>155</v>
      </c>
      <c r="B161" s="128" t="str">
        <f>IFERROR(VLOOKUP(C161,'AM19.Entity Input'!D:F,3,FALSE),"")</f>
        <v/>
      </c>
      <c r="C161" s="129"/>
      <c r="D161" s="77"/>
      <c r="E161" s="129"/>
      <c r="F161" s="130" t="str">
        <f>IFERROR(VLOOKUP(C161,'AM19.Entity Input'!D:L,4,FALSE),"")</f>
        <v/>
      </c>
      <c r="G161" s="283"/>
      <c r="H161" s="283"/>
      <c r="I161" s="172"/>
      <c r="J161" s="172"/>
      <c r="K161" s="77"/>
      <c r="L161" s="77"/>
      <c r="M161" s="129"/>
      <c r="N161" s="131">
        <f t="shared" si="14"/>
        <v>0</v>
      </c>
      <c r="O161" s="132">
        <f t="shared" si="16"/>
        <v>0</v>
      </c>
      <c r="Q161" s="266"/>
      <c r="R161" s="77"/>
      <c r="S161" s="77"/>
      <c r="T161" s="77"/>
      <c r="U161" s="77"/>
      <c r="V161" s="131" t="str">
        <f t="shared" si="17"/>
        <v>N/A</v>
      </c>
      <c r="W161" s="140" t="str">
        <f t="shared" si="15"/>
        <v>N/A</v>
      </c>
      <c r="Z161" s="171" t="b">
        <f t="shared" si="18"/>
        <v>1</v>
      </c>
      <c r="AA161" s="171" t="b">
        <f>OR('AM19.Summary'!C$14="",'AM19.Summary'!C$14="Can Be Either",AND('AM19.Summary'!C$14="Must Be Structural",Q161="Structural"),AND('AM19.Summary'!C$14="Must be Contractual",Q161="Contractual"))</f>
        <v>1</v>
      </c>
      <c r="AB161" s="171" t="b">
        <f>OR('AM19.Summary'!C$15="",'AM19.Summary'!C$15="Can Be Y or N",AND('AM19.Summary'!C$15="Must Be Y",R161="Y"),AND('AM19.Summary'!C$15="Must be N",R161="N"))</f>
        <v>1</v>
      </c>
      <c r="AC161" s="171" t="b">
        <f>OR('AM19.Summary'!C$16="",'AM19.Summary'!C$16="Can Be Y or N",AND('AM19.Summary'!C$16="Must Be Y",S161="Y"),AND('AM19.Summary'!C$16="Must be N",S161="N"))</f>
        <v>1</v>
      </c>
      <c r="AD161" s="171" t="b">
        <f>OR('AM19.Summary'!C$17="",'AM19.Summary'!C$17="Can Be Y or N",AND('AM19.Summary'!C$17="Must Be Y",T161="Y"),AND('AM19.Summary'!C$17="Must be N",T161="N"))</f>
        <v>1</v>
      </c>
      <c r="AE161" s="171" t="b">
        <f>OR('AM19.Summary'!C$18="",'AM19.Summary'!C$18="Can Be Y or N",AND('AM19.Summary'!C$18="Must Be Y",U161="Y"),AND('AM19.Summary'!C$18="Must be N",U161="N"))</f>
        <v>1</v>
      </c>
    </row>
    <row r="162" spans="1:31" x14ac:dyDescent="0.2">
      <c r="A162" s="35">
        <f t="shared" si="19"/>
        <v>156</v>
      </c>
      <c r="B162" s="128" t="str">
        <f>IFERROR(VLOOKUP(C162,'AM19.Entity Input'!D:F,3,FALSE),"")</f>
        <v/>
      </c>
      <c r="C162" s="129"/>
      <c r="D162" s="77"/>
      <c r="E162" s="129"/>
      <c r="F162" s="130" t="str">
        <f>IFERROR(VLOOKUP(C162,'AM19.Entity Input'!D:L,4,FALSE),"")</f>
        <v/>
      </c>
      <c r="G162" s="283"/>
      <c r="H162" s="283"/>
      <c r="I162" s="172"/>
      <c r="J162" s="172"/>
      <c r="K162" s="77"/>
      <c r="L162" s="77"/>
      <c r="M162" s="129"/>
      <c r="N162" s="131">
        <f t="shared" si="14"/>
        <v>0</v>
      </c>
      <c r="O162" s="132">
        <f t="shared" si="16"/>
        <v>0</v>
      </c>
      <c r="Q162" s="266"/>
      <c r="R162" s="77"/>
      <c r="S162" s="77"/>
      <c r="T162" s="77"/>
      <c r="U162" s="77"/>
      <c r="V162" s="131" t="str">
        <f t="shared" si="17"/>
        <v>N/A</v>
      </c>
      <c r="W162" s="140" t="str">
        <f t="shared" si="15"/>
        <v>N/A</v>
      </c>
      <c r="Z162" s="171" t="b">
        <f t="shared" si="18"/>
        <v>1</v>
      </c>
      <c r="AA162" s="171" t="b">
        <f>OR('AM19.Summary'!C$14="",'AM19.Summary'!C$14="Can Be Either",AND('AM19.Summary'!C$14="Must Be Structural",Q162="Structural"),AND('AM19.Summary'!C$14="Must be Contractual",Q162="Contractual"))</f>
        <v>1</v>
      </c>
      <c r="AB162" s="171" t="b">
        <f>OR('AM19.Summary'!C$15="",'AM19.Summary'!C$15="Can Be Y or N",AND('AM19.Summary'!C$15="Must Be Y",R162="Y"),AND('AM19.Summary'!C$15="Must be N",R162="N"))</f>
        <v>1</v>
      </c>
      <c r="AC162" s="171" t="b">
        <f>OR('AM19.Summary'!C$16="",'AM19.Summary'!C$16="Can Be Y or N",AND('AM19.Summary'!C$16="Must Be Y",S162="Y"),AND('AM19.Summary'!C$16="Must be N",S162="N"))</f>
        <v>1</v>
      </c>
      <c r="AD162" s="171" t="b">
        <f>OR('AM19.Summary'!C$17="",'AM19.Summary'!C$17="Can Be Y or N",AND('AM19.Summary'!C$17="Must Be Y",T162="Y"),AND('AM19.Summary'!C$17="Must be N",T162="N"))</f>
        <v>1</v>
      </c>
      <c r="AE162" s="171" t="b">
        <f>OR('AM19.Summary'!C$18="",'AM19.Summary'!C$18="Can Be Y or N",AND('AM19.Summary'!C$18="Must Be Y",U162="Y"),AND('AM19.Summary'!C$18="Must be N",U162="N"))</f>
        <v>1</v>
      </c>
    </row>
    <row r="163" spans="1:31" x14ac:dyDescent="0.2">
      <c r="A163" s="35">
        <f t="shared" si="19"/>
        <v>157</v>
      </c>
      <c r="B163" s="128" t="str">
        <f>IFERROR(VLOOKUP(C163,'AM19.Entity Input'!D:F,3,FALSE),"")</f>
        <v/>
      </c>
      <c r="C163" s="129"/>
      <c r="D163" s="77"/>
      <c r="E163" s="129"/>
      <c r="F163" s="130" t="str">
        <f>IFERROR(VLOOKUP(C163,'AM19.Entity Input'!D:L,4,FALSE),"")</f>
        <v/>
      </c>
      <c r="G163" s="283"/>
      <c r="H163" s="283"/>
      <c r="I163" s="172"/>
      <c r="J163" s="172"/>
      <c r="K163" s="77"/>
      <c r="L163" s="77"/>
      <c r="M163" s="129"/>
      <c r="N163" s="131">
        <f t="shared" si="14"/>
        <v>0</v>
      </c>
      <c r="O163" s="132">
        <f t="shared" si="16"/>
        <v>0</v>
      </c>
      <c r="Q163" s="266"/>
      <c r="R163" s="77"/>
      <c r="S163" s="77"/>
      <c r="T163" s="77"/>
      <c r="U163" s="77"/>
      <c r="V163" s="131" t="str">
        <f t="shared" si="17"/>
        <v>N/A</v>
      </c>
      <c r="W163" s="140" t="str">
        <f t="shared" si="15"/>
        <v>N/A</v>
      </c>
      <c r="Z163" s="171" t="b">
        <f t="shared" si="18"/>
        <v>1</v>
      </c>
      <c r="AA163" s="171" t="b">
        <f>OR('AM19.Summary'!C$14="",'AM19.Summary'!C$14="Can Be Either",AND('AM19.Summary'!C$14="Must Be Structural",Q163="Structural"),AND('AM19.Summary'!C$14="Must be Contractual",Q163="Contractual"))</f>
        <v>1</v>
      </c>
      <c r="AB163" s="171" t="b">
        <f>OR('AM19.Summary'!C$15="",'AM19.Summary'!C$15="Can Be Y or N",AND('AM19.Summary'!C$15="Must Be Y",R163="Y"),AND('AM19.Summary'!C$15="Must be N",R163="N"))</f>
        <v>1</v>
      </c>
      <c r="AC163" s="171" t="b">
        <f>OR('AM19.Summary'!C$16="",'AM19.Summary'!C$16="Can Be Y or N",AND('AM19.Summary'!C$16="Must Be Y",S163="Y"),AND('AM19.Summary'!C$16="Must be N",S163="N"))</f>
        <v>1</v>
      </c>
      <c r="AD163" s="171" t="b">
        <f>OR('AM19.Summary'!C$17="",'AM19.Summary'!C$17="Can Be Y or N",AND('AM19.Summary'!C$17="Must Be Y",T163="Y"),AND('AM19.Summary'!C$17="Must be N",T163="N"))</f>
        <v>1</v>
      </c>
      <c r="AE163" s="171" t="b">
        <f>OR('AM19.Summary'!C$18="",'AM19.Summary'!C$18="Can Be Y or N",AND('AM19.Summary'!C$18="Must Be Y",U163="Y"),AND('AM19.Summary'!C$18="Must be N",U163="N"))</f>
        <v>1</v>
      </c>
    </row>
    <row r="164" spans="1:31" x14ac:dyDescent="0.2">
      <c r="A164" s="35">
        <f t="shared" si="19"/>
        <v>158</v>
      </c>
      <c r="B164" s="128" t="str">
        <f>IFERROR(VLOOKUP(C164,'AM19.Entity Input'!D:F,3,FALSE),"")</f>
        <v/>
      </c>
      <c r="C164" s="129"/>
      <c r="D164" s="77"/>
      <c r="E164" s="129"/>
      <c r="F164" s="130" t="str">
        <f>IFERROR(VLOOKUP(C164,'AM19.Entity Input'!D:L,4,FALSE),"")</f>
        <v/>
      </c>
      <c r="G164" s="283"/>
      <c r="H164" s="283"/>
      <c r="I164" s="172"/>
      <c r="J164" s="172"/>
      <c r="K164" s="77"/>
      <c r="L164" s="77"/>
      <c r="M164" s="129"/>
      <c r="N164" s="131">
        <f t="shared" si="14"/>
        <v>0</v>
      </c>
      <c r="O164" s="132">
        <f t="shared" si="16"/>
        <v>0</v>
      </c>
      <c r="Q164" s="266"/>
      <c r="R164" s="77"/>
      <c r="S164" s="77"/>
      <c r="T164" s="77"/>
      <c r="U164" s="77"/>
      <c r="V164" s="131" t="str">
        <f t="shared" si="17"/>
        <v>N/A</v>
      </c>
      <c r="W164" s="140" t="str">
        <f t="shared" si="15"/>
        <v>N/A</v>
      </c>
      <c r="Z164" s="171" t="b">
        <f t="shared" si="18"/>
        <v>1</v>
      </c>
      <c r="AA164" s="171" t="b">
        <f>OR('AM19.Summary'!C$14="",'AM19.Summary'!C$14="Can Be Either",AND('AM19.Summary'!C$14="Must Be Structural",Q164="Structural"),AND('AM19.Summary'!C$14="Must be Contractual",Q164="Contractual"))</f>
        <v>1</v>
      </c>
      <c r="AB164" s="171" t="b">
        <f>OR('AM19.Summary'!C$15="",'AM19.Summary'!C$15="Can Be Y or N",AND('AM19.Summary'!C$15="Must Be Y",R164="Y"),AND('AM19.Summary'!C$15="Must be N",R164="N"))</f>
        <v>1</v>
      </c>
      <c r="AC164" s="171" t="b">
        <f>OR('AM19.Summary'!C$16="",'AM19.Summary'!C$16="Can Be Y or N",AND('AM19.Summary'!C$16="Must Be Y",S164="Y"),AND('AM19.Summary'!C$16="Must be N",S164="N"))</f>
        <v>1</v>
      </c>
      <c r="AD164" s="171" t="b">
        <f>OR('AM19.Summary'!C$17="",'AM19.Summary'!C$17="Can Be Y or N",AND('AM19.Summary'!C$17="Must Be Y",T164="Y"),AND('AM19.Summary'!C$17="Must be N",T164="N"))</f>
        <v>1</v>
      </c>
      <c r="AE164" s="171" t="b">
        <f>OR('AM19.Summary'!C$18="",'AM19.Summary'!C$18="Can Be Y or N",AND('AM19.Summary'!C$18="Must Be Y",U164="Y"),AND('AM19.Summary'!C$18="Must be N",U164="N"))</f>
        <v>1</v>
      </c>
    </row>
    <row r="165" spans="1:31" x14ac:dyDescent="0.2">
      <c r="A165" s="35">
        <f t="shared" si="19"/>
        <v>159</v>
      </c>
      <c r="B165" s="128" t="str">
        <f>IFERROR(VLOOKUP(C165,'AM19.Entity Input'!D:F,3,FALSE),"")</f>
        <v/>
      </c>
      <c r="C165" s="129"/>
      <c r="D165" s="77"/>
      <c r="E165" s="129"/>
      <c r="F165" s="130" t="str">
        <f>IFERROR(VLOOKUP(C165,'AM19.Entity Input'!D:L,4,FALSE),"")</f>
        <v/>
      </c>
      <c r="G165" s="283"/>
      <c r="H165" s="283"/>
      <c r="I165" s="172"/>
      <c r="J165" s="172"/>
      <c r="K165" s="77"/>
      <c r="L165" s="77"/>
      <c r="M165" s="129"/>
      <c r="N165" s="131">
        <f t="shared" si="14"/>
        <v>0</v>
      </c>
      <c r="O165" s="132">
        <f t="shared" si="16"/>
        <v>0</v>
      </c>
      <c r="Q165" s="266"/>
      <c r="R165" s="77"/>
      <c r="S165" s="77"/>
      <c r="T165" s="77"/>
      <c r="U165" s="77"/>
      <c r="V165" s="131" t="str">
        <f t="shared" si="17"/>
        <v>N/A</v>
      </c>
      <c r="W165" s="140" t="str">
        <f t="shared" si="15"/>
        <v>N/A</v>
      </c>
      <c r="Z165" s="171" t="b">
        <f t="shared" si="18"/>
        <v>1</v>
      </c>
      <c r="AA165" s="171" t="b">
        <f>OR('AM19.Summary'!C$14="",'AM19.Summary'!C$14="Can Be Either",AND('AM19.Summary'!C$14="Must Be Structural",Q165="Structural"),AND('AM19.Summary'!C$14="Must be Contractual",Q165="Contractual"))</f>
        <v>1</v>
      </c>
      <c r="AB165" s="171" t="b">
        <f>OR('AM19.Summary'!C$15="",'AM19.Summary'!C$15="Can Be Y or N",AND('AM19.Summary'!C$15="Must Be Y",R165="Y"),AND('AM19.Summary'!C$15="Must be N",R165="N"))</f>
        <v>1</v>
      </c>
      <c r="AC165" s="171" t="b">
        <f>OR('AM19.Summary'!C$16="",'AM19.Summary'!C$16="Can Be Y or N",AND('AM19.Summary'!C$16="Must Be Y",S165="Y"),AND('AM19.Summary'!C$16="Must be N",S165="N"))</f>
        <v>1</v>
      </c>
      <c r="AD165" s="171" t="b">
        <f>OR('AM19.Summary'!C$17="",'AM19.Summary'!C$17="Can Be Y or N",AND('AM19.Summary'!C$17="Must Be Y",T165="Y"),AND('AM19.Summary'!C$17="Must be N",T165="N"))</f>
        <v>1</v>
      </c>
      <c r="AE165" s="171" t="b">
        <f>OR('AM19.Summary'!C$18="",'AM19.Summary'!C$18="Can Be Y or N",AND('AM19.Summary'!C$18="Must Be Y",U165="Y"),AND('AM19.Summary'!C$18="Must be N",U165="N"))</f>
        <v>1</v>
      </c>
    </row>
    <row r="166" spans="1:31" x14ac:dyDescent="0.2">
      <c r="A166" s="35">
        <f t="shared" si="19"/>
        <v>160</v>
      </c>
      <c r="B166" s="128" t="str">
        <f>IFERROR(VLOOKUP(C166,'AM19.Entity Input'!D:F,3,FALSE),"")</f>
        <v/>
      </c>
      <c r="C166" s="129"/>
      <c r="D166" s="77"/>
      <c r="E166" s="129"/>
      <c r="F166" s="130" t="str">
        <f>IFERROR(VLOOKUP(C166,'AM19.Entity Input'!D:L,4,FALSE),"")</f>
        <v/>
      </c>
      <c r="G166" s="283"/>
      <c r="H166" s="283"/>
      <c r="I166" s="172"/>
      <c r="J166" s="172"/>
      <c r="K166" s="77"/>
      <c r="L166" s="77"/>
      <c r="M166" s="129"/>
      <c r="N166" s="131">
        <f t="shared" si="14"/>
        <v>0</v>
      </c>
      <c r="O166" s="132">
        <f t="shared" si="16"/>
        <v>0</v>
      </c>
      <c r="Q166" s="266"/>
      <c r="R166" s="77"/>
      <c r="S166" s="77"/>
      <c r="T166" s="77"/>
      <c r="U166" s="77"/>
      <c r="V166" s="131" t="str">
        <f t="shared" si="17"/>
        <v>N/A</v>
      </c>
      <c r="W166" s="140" t="str">
        <f t="shared" si="15"/>
        <v>N/A</v>
      </c>
      <c r="Z166" s="171" t="b">
        <f t="shared" si="18"/>
        <v>1</v>
      </c>
      <c r="AA166" s="171" t="b">
        <f>OR('AM19.Summary'!C$14="",'AM19.Summary'!C$14="Can Be Either",AND('AM19.Summary'!C$14="Must Be Structural",Q166="Structural"),AND('AM19.Summary'!C$14="Must be Contractual",Q166="Contractual"))</f>
        <v>1</v>
      </c>
      <c r="AB166" s="171" t="b">
        <f>OR('AM19.Summary'!C$15="",'AM19.Summary'!C$15="Can Be Y or N",AND('AM19.Summary'!C$15="Must Be Y",R166="Y"),AND('AM19.Summary'!C$15="Must be N",R166="N"))</f>
        <v>1</v>
      </c>
      <c r="AC166" s="171" t="b">
        <f>OR('AM19.Summary'!C$16="",'AM19.Summary'!C$16="Can Be Y or N",AND('AM19.Summary'!C$16="Must Be Y",S166="Y"),AND('AM19.Summary'!C$16="Must be N",S166="N"))</f>
        <v>1</v>
      </c>
      <c r="AD166" s="171" t="b">
        <f>OR('AM19.Summary'!C$17="",'AM19.Summary'!C$17="Can Be Y or N",AND('AM19.Summary'!C$17="Must Be Y",T166="Y"),AND('AM19.Summary'!C$17="Must be N",T166="N"))</f>
        <v>1</v>
      </c>
      <c r="AE166" s="171" t="b">
        <f>OR('AM19.Summary'!C$18="",'AM19.Summary'!C$18="Can Be Y or N",AND('AM19.Summary'!C$18="Must Be Y",U166="Y"),AND('AM19.Summary'!C$18="Must be N",U166="N"))</f>
        <v>1</v>
      </c>
    </row>
    <row r="167" spans="1:31" x14ac:dyDescent="0.2">
      <c r="A167" s="35">
        <f t="shared" si="19"/>
        <v>161</v>
      </c>
      <c r="B167" s="128" t="str">
        <f>IFERROR(VLOOKUP(C167,'AM19.Entity Input'!D:F,3,FALSE),"")</f>
        <v/>
      </c>
      <c r="C167" s="129"/>
      <c r="D167" s="77"/>
      <c r="E167" s="129"/>
      <c r="F167" s="130" t="str">
        <f>IFERROR(VLOOKUP(C167,'AM19.Entity Input'!D:L,4,FALSE),"")</f>
        <v/>
      </c>
      <c r="G167" s="283"/>
      <c r="H167" s="283"/>
      <c r="I167" s="172"/>
      <c r="J167" s="172"/>
      <c r="K167" s="77"/>
      <c r="L167" s="77"/>
      <c r="M167" s="129"/>
      <c r="N167" s="131">
        <f t="shared" si="14"/>
        <v>0</v>
      </c>
      <c r="O167" s="132">
        <f t="shared" si="16"/>
        <v>0</v>
      </c>
      <c r="Q167" s="266"/>
      <c r="R167" s="77"/>
      <c r="S167" s="77"/>
      <c r="T167" s="77"/>
      <c r="U167" s="77"/>
      <c r="V167" s="131" t="str">
        <f t="shared" si="17"/>
        <v>N/A</v>
      </c>
      <c r="W167" s="140" t="str">
        <f t="shared" si="15"/>
        <v>N/A</v>
      </c>
      <c r="Z167" s="171" t="b">
        <f t="shared" si="18"/>
        <v>1</v>
      </c>
      <c r="AA167" s="171" t="b">
        <f>OR('AM19.Summary'!C$14="",'AM19.Summary'!C$14="Can Be Either",AND('AM19.Summary'!C$14="Must Be Structural",Q167="Structural"),AND('AM19.Summary'!C$14="Must be Contractual",Q167="Contractual"))</f>
        <v>1</v>
      </c>
      <c r="AB167" s="171" t="b">
        <f>OR('AM19.Summary'!C$15="",'AM19.Summary'!C$15="Can Be Y or N",AND('AM19.Summary'!C$15="Must Be Y",R167="Y"),AND('AM19.Summary'!C$15="Must be N",R167="N"))</f>
        <v>1</v>
      </c>
      <c r="AC167" s="171" t="b">
        <f>OR('AM19.Summary'!C$16="",'AM19.Summary'!C$16="Can Be Y or N",AND('AM19.Summary'!C$16="Must Be Y",S167="Y"),AND('AM19.Summary'!C$16="Must be N",S167="N"))</f>
        <v>1</v>
      </c>
      <c r="AD167" s="171" t="b">
        <f>OR('AM19.Summary'!C$17="",'AM19.Summary'!C$17="Can Be Y or N",AND('AM19.Summary'!C$17="Must Be Y",T167="Y"),AND('AM19.Summary'!C$17="Must be N",T167="N"))</f>
        <v>1</v>
      </c>
      <c r="AE167" s="171" t="b">
        <f>OR('AM19.Summary'!C$18="",'AM19.Summary'!C$18="Can Be Y or N",AND('AM19.Summary'!C$18="Must Be Y",U167="Y"),AND('AM19.Summary'!C$18="Must be N",U167="N"))</f>
        <v>1</v>
      </c>
    </row>
    <row r="168" spans="1:31" x14ac:dyDescent="0.2">
      <c r="A168" s="35">
        <f t="shared" si="19"/>
        <v>162</v>
      </c>
      <c r="B168" s="128" t="str">
        <f>IFERROR(VLOOKUP(C168,'AM19.Entity Input'!D:F,3,FALSE),"")</f>
        <v/>
      </c>
      <c r="C168" s="129"/>
      <c r="D168" s="77"/>
      <c r="E168" s="129"/>
      <c r="F168" s="130" t="str">
        <f>IFERROR(VLOOKUP(C168,'AM19.Entity Input'!D:L,4,FALSE),"")</f>
        <v/>
      </c>
      <c r="G168" s="283"/>
      <c r="H168" s="283"/>
      <c r="I168" s="172"/>
      <c r="J168" s="172"/>
      <c r="K168" s="77"/>
      <c r="L168" s="77"/>
      <c r="M168" s="129"/>
      <c r="N168" s="131">
        <f t="shared" si="14"/>
        <v>0</v>
      </c>
      <c r="O168" s="132">
        <f t="shared" si="16"/>
        <v>0</v>
      </c>
      <c r="Q168" s="266"/>
      <c r="R168" s="77"/>
      <c r="S168" s="77"/>
      <c r="T168" s="77"/>
      <c r="U168" s="77"/>
      <c r="V168" s="131" t="str">
        <f t="shared" si="17"/>
        <v>N/A</v>
      </c>
      <c r="W168" s="140" t="str">
        <f t="shared" si="15"/>
        <v>N/A</v>
      </c>
      <c r="Z168" s="171" t="b">
        <f t="shared" si="18"/>
        <v>1</v>
      </c>
      <c r="AA168" s="171" t="b">
        <f>OR('AM19.Summary'!C$14="",'AM19.Summary'!C$14="Can Be Either",AND('AM19.Summary'!C$14="Must Be Structural",Q168="Structural"),AND('AM19.Summary'!C$14="Must be Contractual",Q168="Contractual"))</f>
        <v>1</v>
      </c>
      <c r="AB168" s="171" t="b">
        <f>OR('AM19.Summary'!C$15="",'AM19.Summary'!C$15="Can Be Y or N",AND('AM19.Summary'!C$15="Must Be Y",R168="Y"),AND('AM19.Summary'!C$15="Must be N",R168="N"))</f>
        <v>1</v>
      </c>
      <c r="AC168" s="171" t="b">
        <f>OR('AM19.Summary'!C$16="",'AM19.Summary'!C$16="Can Be Y or N",AND('AM19.Summary'!C$16="Must Be Y",S168="Y"),AND('AM19.Summary'!C$16="Must be N",S168="N"))</f>
        <v>1</v>
      </c>
      <c r="AD168" s="171" t="b">
        <f>OR('AM19.Summary'!C$17="",'AM19.Summary'!C$17="Can Be Y or N",AND('AM19.Summary'!C$17="Must Be Y",T168="Y"),AND('AM19.Summary'!C$17="Must be N",T168="N"))</f>
        <v>1</v>
      </c>
      <c r="AE168" s="171" t="b">
        <f>OR('AM19.Summary'!C$18="",'AM19.Summary'!C$18="Can Be Y or N",AND('AM19.Summary'!C$18="Must Be Y",U168="Y"),AND('AM19.Summary'!C$18="Must be N",U168="N"))</f>
        <v>1</v>
      </c>
    </row>
    <row r="169" spans="1:31" x14ac:dyDescent="0.2">
      <c r="A169" s="35">
        <f t="shared" si="19"/>
        <v>163</v>
      </c>
      <c r="B169" s="128" t="str">
        <f>IFERROR(VLOOKUP(C169,'AM19.Entity Input'!D:F,3,FALSE),"")</f>
        <v/>
      </c>
      <c r="C169" s="129"/>
      <c r="D169" s="77"/>
      <c r="E169" s="129"/>
      <c r="F169" s="130" t="str">
        <f>IFERROR(VLOOKUP(C169,'AM19.Entity Input'!D:L,4,FALSE),"")</f>
        <v/>
      </c>
      <c r="G169" s="283"/>
      <c r="H169" s="283"/>
      <c r="I169" s="172"/>
      <c r="J169" s="172"/>
      <c r="K169" s="77"/>
      <c r="L169" s="77"/>
      <c r="M169" s="129"/>
      <c r="N169" s="131">
        <f t="shared" si="14"/>
        <v>0</v>
      </c>
      <c r="O169" s="132">
        <f t="shared" si="16"/>
        <v>0</v>
      </c>
      <c r="Q169" s="266"/>
      <c r="R169" s="77"/>
      <c r="S169" s="77"/>
      <c r="T169" s="77"/>
      <c r="U169" s="77"/>
      <c r="V169" s="131" t="str">
        <f t="shared" si="17"/>
        <v>N/A</v>
      </c>
      <c r="W169" s="140" t="str">
        <f t="shared" si="15"/>
        <v>N/A</v>
      </c>
      <c r="Z169" s="171" t="b">
        <f t="shared" si="18"/>
        <v>1</v>
      </c>
      <c r="AA169" s="171" t="b">
        <f>OR('AM19.Summary'!C$14="",'AM19.Summary'!C$14="Can Be Either",AND('AM19.Summary'!C$14="Must Be Structural",Q169="Structural"),AND('AM19.Summary'!C$14="Must be Contractual",Q169="Contractual"))</f>
        <v>1</v>
      </c>
      <c r="AB169" s="171" t="b">
        <f>OR('AM19.Summary'!C$15="",'AM19.Summary'!C$15="Can Be Y or N",AND('AM19.Summary'!C$15="Must Be Y",R169="Y"),AND('AM19.Summary'!C$15="Must be N",R169="N"))</f>
        <v>1</v>
      </c>
      <c r="AC169" s="171" t="b">
        <f>OR('AM19.Summary'!C$16="",'AM19.Summary'!C$16="Can Be Y or N",AND('AM19.Summary'!C$16="Must Be Y",S169="Y"),AND('AM19.Summary'!C$16="Must be N",S169="N"))</f>
        <v>1</v>
      </c>
      <c r="AD169" s="171" t="b">
        <f>OR('AM19.Summary'!C$17="",'AM19.Summary'!C$17="Can Be Y or N",AND('AM19.Summary'!C$17="Must Be Y",T169="Y"),AND('AM19.Summary'!C$17="Must be N",T169="N"))</f>
        <v>1</v>
      </c>
      <c r="AE169" s="171" t="b">
        <f>OR('AM19.Summary'!C$18="",'AM19.Summary'!C$18="Can Be Y or N",AND('AM19.Summary'!C$18="Must Be Y",U169="Y"),AND('AM19.Summary'!C$18="Must be N",U169="N"))</f>
        <v>1</v>
      </c>
    </row>
    <row r="170" spans="1:31" x14ac:dyDescent="0.2">
      <c r="A170" s="35">
        <f t="shared" si="19"/>
        <v>164</v>
      </c>
      <c r="B170" s="128" t="str">
        <f>IFERROR(VLOOKUP(C170,'AM19.Entity Input'!D:F,3,FALSE),"")</f>
        <v/>
      </c>
      <c r="C170" s="129"/>
      <c r="D170" s="77"/>
      <c r="E170" s="129"/>
      <c r="F170" s="130" t="str">
        <f>IFERROR(VLOOKUP(C170,'AM19.Entity Input'!D:L,4,FALSE),"")</f>
        <v/>
      </c>
      <c r="G170" s="283"/>
      <c r="H170" s="283"/>
      <c r="I170" s="172"/>
      <c r="J170" s="172"/>
      <c r="K170" s="77"/>
      <c r="L170" s="77"/>
      <c r="M170" s="129"/>
      <c r="N170" s="131">
        <f t="shared" si="14"/>
        <v>0</v>
      </c>
      <c r="O170" s="132">
        <f t="shared" si="16"/>
        <v>0</v>
      </c>
      <c r="Q170" s="266"/>
      <c r="R170" s="77"/>
      <c r="S170" s="77"/>
      <c r="T170" s="77"/>
      <c r="U170" s="77"/>
      <c r="V170" s="131" t="str">
        <f t="shared" si="17"/>
        <v>N/A</v>
      </c>
      <c r="W170" s="140" t="str">
        <f t="shared" si="15"/>
        <v>N/A</v>
      </c>
      <c r="Z170" s="171" t="b">
        <f t="shared" si="18"/>
        <v>1</v>
      </c>
      <c r="AA170" s="171" t="b">
        <f>OR('AM19.Summary'!C$14="",'AM19.Summary'!C$14="Can Be Either",AND('AM19.Summary'!C$14="Must Be Structural",Q170="Structural"),AND('AM19.Summary'!C$14="Must be Contractual",Q170="Contractual"))</f>
        <v>1</v>
      </c>
      <c r="AB170" s="171" t="b">
        <f>OR('AM19.Summary'!C$15="",'AM19.Summary'!C$15="Can Be Y or N",AND('AM19.Summary'!C$15="Must Be Y",R170="Y"),AND('AM19.Summary'!C$15="Must be N",R170="N"))</f>
        <v>1</v>
      </c>
      <c r="AC170" s="171" t="b">
        <f>OR('AM19.Summary'!C$16="",'AM19.Summary'!C$16="Can Be Y or N",AND('AM19.Summary'!C$16="Must Be Y",S170="Y"),AND('AM19.Summary'!C$16="Must be N",S170="N"))</f>
        <v>1</v>
      </c>
      <c r="AD170" s="171" t="b">
        <f>OR('AM19.Summary'!C$17="",'AM19.Summary'!C$17="Can Be Y or N",AND('AM19.Summary'!C$17="Must Be Y",T170="Y"),AND('AM19.Summary'!C$17="Must be N",T170="N"))</f>
        <v>1</v>
      </c>
      <c r="AE170" s="171" t="b">
        <f>OR('AM19.Summary'!C$18="",'AM19.Summary'!C$18="Can Be Y or N",AND('AM19.Summary'!C$18="Must Be Y",U170="Y"),AND('AM19.Summary'!C$18="Must be N",U170="N"))</f>
        <v>1</v>
      </c>
    </row>
    <row r="171" spans="1:31" x14ac:dyDescent="0.2">
      <c r="A171" s="35">
        <f t="shared" si="19"/>
        <v>165</v>
      </c>
      <c r="B171" s="128" t="str">
        <f>IFERROR(VLOOKUP(C171,'AM19.Entity Input'!D:F,3,FALSE),"")</f>
        <v/>
      </c>
      <c r="C171" s="129"/>
      <c r="D171" s="77"/>
      <c r="E171" s="129"/>
      <c r="F171" s="130" t="str">
        <f>IFERROR(VLOOKUP(C171,'AM19.Entity Input'!D:L,4,FALSE),"")</f>
        <v/>
      </c>
      <c r="G171" s="283"/>
      <c r="H171" s="283"/>
      <c r="I171" s="172"/>
      <c r="J171" s="172"/>
      <c r="K171" s="77"/>
      <c r="L171" s="77"/>
      <c r="M171" s="129"/>
      <c r="N171" s="131">
        <f t="shared" si="14"/>
        <v>0</v>
      </c>
      <c r="O171" s="132">
        <f t="shared" si="16"/>
        <v>0</v>
      </c>
      <c r="Q171" s="266"/>
      <c r="R171" s="77"/>
      <c r="S171" s="77"/>
      <c r="T171" s="77"/>
      <c r="U171" s="77"/>
      <c r="V171" s="131" t="str">
        <f t="shared" si="17"/>
        <v>N/A</v>
      </c>
      <c r="W171" s="140" t="str">
        <f t="shared" si="15"/>
        <v>N/A</v>
      </c>
      <c r="Z171" s="171" t="b">
        <f t="shared" si="18"/>
        <v>1</v>
      </c>
      <c r="AA171" s="171" t="b">
        <f>OR('AM19.Summary'!C$14="",'AM19.Summary'!C$14="Can Be Either",AND('AM19.Summary'!C$14="Must Be Structural",Q171="Structural"),AND('AM19.Summary'!C$14="Must be Contractual",Q171="Contractual"))</f>
        <v>1</v>
      </c>
      <c r="AB171" s="171" t="b">
        <f>OR('AM19.Summary'!C$15="",'AM19.Summary'!C$15="Can Be Y or N",AND('AM19.Summary'!C$15="Must Be Y",R171="Y"),AND('AM19.Summary'!C$15="Must be N",R171="N"))</f>
        <v>1</v>
      </c>
      <c r="AC171" s="171" t="b">
        <f>OR('AM19.Summary'!C$16="",'AM19.Summary'!C$16="Can Be Y or N",AND('AM19.Summary'!C$16="Must Be Y",S171="Y"),AND('AM19.Summary'!C$16="Must be N",S171="N"))</f>
        <v>1</v>
      </c>
      <c r="AD171" s="171" t="b">
        <f>OR('AM19.Summary'!C$17="",'AM19.Summary'!C$17="Can Be Y or N",AND('AM19.Summary'!C$17="Must Be Y",T171="Y"),AND('AM19.Summary'!C$17="Must be N",T171="N"))</f>
        <v>1</v>
      </c>
      <c r="AE171" s="171" t="b">
        <f>OR('AM19.Summary'!C$18="",'AM19.Summary'!C$18="Can Be Y or N",AND('AM19.Summary'!C$18="Must Be Y",U171="Y"),AND('AM19.Summary'!C$18="Must be N",U171="N"))</f>
        <v>1</v>
      </c>
    </row>
    <row r="172" spans="1:31" x14ac:dyDescent="0.2">
      <c r="A172" s="35">
        <f t="shared" si="19"/>
        <v>166</v>
      </c>
      <c r="B172" s="128" t="str">
        <f>IFERROR(VLOOKUP(C172,'AM19.Entity Input'!D:F,3,FALSE),"")</f>
        <v/>
      </c>
      <c r="C172" s="129"/>
      <c r="D172" s="77"/>
      <c r="E172" s="129"/>
      <c r="F172" s="130" t="str">
        <f>IFERROR(VLOOKUP(C172,'AM19.Entity Input'!D:L,4,FALSE),"")</f>
        <v/>
      </c>
      <c r="G172" s="283"/>
      <c r="H172" s="283"/>
      <c r="I172" s="172"/>
      <c r="J172" s="172"/>
      <c r="K172" s="77"/>
      <c r="L172" s="77"/>
      <c r="M172" s="129"/>
      <c r="N172" s="131">
        <f t="shared" si="14"/>
        <v>0</v>
      </c>
      <c r="O172" s="132">
        <f t="shared" si="16"/>
        <v>0</v>
      </c>
      <c r="Q172" s="266"/>
      <c r="R172" s="77"/>
      <c r="S172" s="77"/>
      <c r="T172" s="77"/>
      <c r="U172" s="77"/>
      <c r="V172" s="131" t="str">
        <f t="shared" si="17"/>
        <v>N/A</v>
      </c>
      <c r="W172" s="140" t="str">
        <f t="shared" si="15"/>
        <v>N/A</v>
      </c>
      <c r="Z172" s="171" t="b">
        <f t="shared" si="18"/>
        <v>1</v>
      </c>
      <c r="AA172" s="171" t="b">
        <f>OR('AM19.Summary'!C$14="",'AM19.Summary'!C$14="Can Be Either",AND('AM19.Summary'!C$14="Must Be Structural",Q172="Structural"),AND('AM19.Summary'!C$14="Must be Contractual",Q172="Contractual"))</f>
        <v>1</v>
      </c>
      <c r="AB172" s="171" t="b">
        <f>OR('AM19.Summary'!C$15="",'AM19.Summary'!C$15="Can Be Y or N",AND('AM19.Summary'!C$15="Must Be Y",R172="Y"),AND('AM19.Summary'!C$15="Must be N",R172="N"))</f>
        <v>1</v>
      </c>
      <c r="AC172" s="171" t="b">
        <f>OR('AM19.Summary'!C$16="",'AM19.Summary'!C$16="Can Be Y or N",AND('AM19.Summary'!C$16="Must Be Y",S172="Y"),AND('AM19.Summary'!C$16="Must be N",S172="N"))</f>
        <v>1</v>
      </c>
      <c r="AD172" s="171" t="b">
        <f>OR('AM19.Summary'!C$17="",'AM19.Summary'!C$17="Can Be Y or N",AND('AM19.Summary'!C$17="Must Be Y",T172="Y"),AND('AM19.Summary'!C$17="Must be N",T172="N"))</f>
        <v>1</v>
      </c>
      <c r="AE172" s="171" t="b">
        <f>OR('AM19.Summary'!C$18="",'AM19.Summary'!C$18="Can Be Y or N",AND('AM19.Summary'!C$18="Must Be Y",U172="Y"),AND('AM19.Summary'!C$18="Must be N",U172="N"))</f>
        <v>1</v>
      </c>
    </row>
    <row r="173" spans="1:31" x14ac:dyDescent="0.2">
      <c r="A173" s="35">
        <f t="shared" si="19"/>
        <v>167</v>
      </c>
      <c r="B173" s="128" t="str">
        <f>IFERROR(VLOOKUP(C173,'AM19.Entity Input'!D:F,3,FALSE),"")</f>
        <v/>
      </c>
      <c r="C173" s="129"/>
      <c r="D173" s="77"/>
      <c r="E173" s="129"/>
      <c r="F173" s="130" t="str">
        <f>IFERROR(VLOOKUP(C173,'AM19.Entity Input'!D:L,4,FALSE),"")</f>
        <v/>
      </c>
      <c r="G173" s="283"/>
      <c r="H173" s="283"/>
      <c r="I173" s="172"/>
      <c r="J173" s="172"/>
      <c r="K173" s="77"/>
      <c r="L173" s="77"/>
      <c r="M173" s="129"/>
      <c r="N173" s="131">
        <f t="shared" si="14"/>
        <v>0</v>
      </c>
      <c r="O173" s="132">
        <f t="shared" si="16"/>
        <v>0</v>
      </c>
      <c r="Q173" s="266"/>
      <c r="R173" s="77"/>
      <c r="S173" s="77"/>
      <c r="T173" s="77"/>
      <c r="U173" s="77"/>
      <c r="V173" s="131" t="str">
        <f t="shared" si="17"/>
        <v>N/A</v>
      </c>
      <c r="W173" s="140" t="str">
        <f t="shared" si="15"/>
        <v>N/A</v>
      </c>
      <c r="Z173" s="171" t="b">
        <f t="shared" si="18"/>
        <v>1</v>
      </c>
      <c r="AA173" s="171" t="b">
        <f>OR('AM19.Summary'!C$14="",'AM19.Summary'!C$14="Can Be Either",AND('AM19.Summary'!C$14="Must Be Structural",Q173="Structural"),AND('AM19.Summary'!C$14="Must be Contractual",Q173="Contractual"))</f>
        <v>1</v>
      </c>
      <c r="AB173" s="171" t="b">
        <f>OR('AM19.Summary'!C$15="",'AM19.Summary'!C$15="Can Be Y or N",AND('AM19.Summary'!C$15="Must Be Y",R173="Y"),AND('AM19.Summary'!C$15="Must be N",R173="N"))</f>
        <v>1</v>
      </c>
      <c r="AC173" s="171" t="b">
        <f>OR('AM19.Summary'!C$16="",'AM19.Summary'!C$16="Can Be Y or N",AND('AM19.Summary'!C$16="Must Be Y",S173="Y"),AND('AM19.Summary'!C$16="Must be N",S173="N"))</f>
        <v>1</v>
      </c>
      <c r="AD173" s="171" t="b">
        <f>OR('AM19.Summary'!C$17="",'AM19.Summary'!C$17="Can Be Y or N",AND('AM19.Summary'!C$17="Must Be Y",T173="Y"),AND('AM19.Summary'!C$17="Must be N",T173="N"))</f>
        <v>1</v>
      </c>
      <c r="AE173" s="171" t="b">
        <f>OR('AM19.Summary'!C$18="",'AM19.Summary'!C$18="Can Be Y or N",AND('AM19.Summary'!C$18="Must Be Y",U173="Y"),AND('AM19.Summary'!C$18="Must be N",U173="N"))</f>
        <v>1</v>
      </c>
    </row>
    <row r="174" spans="1:31" x14ac:dyDescent="0.2">
      <c r="A174" s="35">
        <f t="shared" si="19"/>
        <v>168</v>
      </c>
      <c r="B174" s="128" t="str">
        <f>IFERROR(VLOOKUP(C174,'AM19.Entity Input'!D:F,3,FALSE),"")</f>
        <v/>
      </c>
      <c r="C174" s="129"/>
      <c r="D174" s="77"/>
      <c r="E174" s="129"/>
      <c r="F174" s="130" t="str">
        <f>IFERROR(VLOOKUP(C174,'AM19.Entity Input'!D:L,4,FALSE),"")</f>
        <v/>
      </c>
      <c r="G174" s="283"/>
      <c r="H174" s="283"/>
      <c r="I174" s="172"/>
      <c r="J174" s="172"/>
      <c r="K174" s="77"/>
      <c r="L174" s="77"/>
      <c r="M174" s="129"/>
      <c r="N174" s="131">
        <f t="shared" si="14"/>
        <v>0</v>
      </c>
      <c r="O174" s="132">
        <f t="shared" si="16"/>
        <v>0</v>
      </c>
      <c r="Q174" s="266"/>
      <c r="R174" s="77"/>
      <c r="S174" s="77"/>
      <c r="T174" s="77"/>
      <c r="U174" s="77"/>
      <c r="V174" s="131" t="str">
        <f t="shared" si="17"/>
        <v>N/A</v>
      </c>
      <c r="W174" s="140" t="str">
        <f t="shared" si="15"/>
        <v>N/A</v>
      </c>
      <c r="Z174" s="171" t="b">
        <f t="shared" si="18"/>
        <v>1</v>
      </c>
      <c r="AA174" s="171" t="b">
        <f>OR('AM19.Summary'!C$14="",'AM19.Summary'!C$14="Can Be Either",AND('AM19.Summary'!C$14="Must Be Structural",Q174="Structural"),AND('AM19.Summary'!C$14="Must be Contractual",Q174="Contractual"))</f>
        <v>1</v>
      </c>
      <c r="AB174" s="171" t="b">
        <f>OR('AM19.Summary'!C$15="",'AM19.Summary'!C$15="Can Be Y or N",AND('AM19.Summary'!C$15="Must Be Y",R174="Y"),AND('AM19.Summary'!C$15="Must be N",R174="N"))</f>
        <v>1</v>
      </c>
      <c r="AC174" s="171" t="b">
        <f>OR('AM19.Summary'!C$16="",'AM19.Summary'!C$16="Can Be Y or N",AND('AM19.Summary'!C$16="Must Be Y",S174="Y"),AND('AM19.Summary'!C$16="Must be N",S174="N"))</f>
        <v>1</v>
      </c>
      <c r="AD174" s="171" t="b">
        <f>OR('AM19.Summary'!C$17="",'AM19.Summary'!C$17="Can Be Y or N",AND('AM19.Summary'!C$17="Must Be Y",T174="Y"),AND('AM19.Summary'!C$17="Must be N",T174="N"))</f>
        <v>1</v>
      </c>
      <c r="AE174" s="171" t="b">
        <f>OR('AM19.Summary'!C$18="",'AM19.Summary'!C$18="Can Be Y or N",AND('AM19.Summary'!C$18="Must Be Y",U174="Y"),AND('AM19.Summary'!C$18="Must be N",U174="N"))</f>
        <v>1</v>
      </c>
    </row>
    <row r="175" spans="1:31" x14ac:dyDescent="0.2">
      <c r="A175" s="35">
        <f t="shared" si="19"/>
        <v>169</v>
      </c>
      <c r="B175" s="128" t="str">
        <f>IFERROR(VLOOKUP(C175,'AM19.Entity Input'!D:F,3,FALSE),"")</f>
        <v/>
      </c>
      <c r="C175" s="129"/>
      <c r="D175" s="77"/>
      <c r="E175" s="129"/>
      <c r="F175" s="130" t="str">
        <f>IFERROR(VLOOKUP(C175,'AM19.Entity Input'!D:L,4,FALSE),"")</f>
        <v/>
      </c>
      <c r="G175" s="283"/>
      <c r="H175" s="283"/>
      <c r="I175" s="172"/>
      <c r="J175" s="172"/>
      <c r="K175" s="77"/>
      <c r="L175" s="77"/>
      <c r="M175" s="129"/>
      <c r="N175" s="131">
        <f t="shared" si="14"/>
        <v>0</v>
      </c>
      <c r="O175" s="132">
        <f t="shared" si="16"/>
        <v>0</v>
      </c>
      <c r="Q175" s="266"/>
      <c r="R175" s="77"/>
      <c r="S175" s="77"/>
      <c r="T175" s="77"/>
      <c r="U175" s="77"/>
      <c r="V175" s="131" t="str">
        <f t="shared" si="17"/>
        <v>N/A</v>
      </c>
      <c r="W175" s="140" t="str">
        <f t="shared" si="15"/>
        <v>N/A</v>
      </c>
      <c r="Z175" s="171" t="b">
        <f t="shared" si="18"/>
        <v>1</v>
      </c>
      <c r="AA175" s="171" t="b">
        <f>OR('AM19.Summary'!C$14="",'AM19.Summary'!C$14="Can Be Either",AND('AM19.Summary'!C$14="Must Be Structural",Q175="Structural"),AND('AM19.Summary'!C$14="Must be Contractual",Q175="Contractual"))</f>
        <v>1</v>
      </c>
      <c r="AB175" s="171" t="b">
        <f>OR('AM19.Summary'!C$15="",'AM19.Summary'!C$15="Can Be Y or N",AND('AM19.Summary'!C$15="Must Be Y",R175="Y"),AND('AM19.Summary'!C$15="Must be N",R175="N"))</f>
        <v>1</v>
      </c>
      <c r="AC175" s="171" t="b">
        <f>OR('AM19.Summary'!C$16="",'AM19.Summary'!C$16="Can Be Y or N",AND('AM19.Summary'!C$16="Must Be Y",S175="Y"),AND('AM19.Summary'!C$16="Must be N",S175="N"))</f>
        <v>1</v>
      </c>
      <c r="AD175" s="171" t="b">
        <f>OR('AM19.Summary'!C$17="",'AM19.Summary'!C$17="Can Be Y or N",AND('AM19.Summary'!C$17="Must Be Y",T175="Y"),AND('AM19.Summary'!C$17="Must be N",T175="N"))</f>
        <v>1</v>
      </c>
      <c r="AE175" s="171" t="b">
        <f>OR('AM19.Summary'!C$18="",'AM19.Summary'!C$18="Can Be Y or N",AND('AM19.Summary'!C$18="Must Be Y",U175="Y"),AND('AM19.Summary'!C$18="Must be N",U175="N"))</f>
        <v>1</v>
      </c>
    </row>
    <row r="176" spans="1:31" x14ac:dyDescent="0.2">
      <c r="A176" s="35">
        <f t="shared" si="19"/>
        <v>170</v>
      </c>
      <c r="B176" s="128" t="str">
        <f>IFERROR(VLOOKUP(C176,'AM19.Entity Input'!D:F,3,FALSE),"")</f>
        <v/>
      </c>
      <c r="C176" s="129"/>
      <c r="D176" s="77"/>
      <c r="E176" s="129"/>
      <c r="F176" s="130" t="str">
        <f>IFERROR(VLOOKUP(C176,'AM19.Entity Input'!D:L,4,FALSE),"")</f>
        <v/>
      </c>
      <c r="G176" s="283"/>
      <c r="H176" s="283"/>
      <c r="I176" s="172"/>
      <c r="J176" s="172"/>
      <c r="K176" s="77"/>
      <c r="L176" s="77"/>
      <c r="M176" s="129"/>
      <c r="N176" s="131">
        <f t="shared" si="14"/>
        <v>0</v>
      </c>
      <c r="O176" s="132">
        <f t="shared" si="16"/>
        <v>0</v>
      </c>
      <c r="Q176" s="266"/>
      <c r="R176" s="77"/>
      <c r="S176" s="77"/>
      <c r="T176" s="77"/>
      <c r="U176" s="77"/>
      <c r="V176" s="131" t="str">
        <f t="shared" si="17"/>
        <v>N/A</v>
      </c>
      <c r="W176" s="140" t="str">
        <f t="shared" si="15"/>
        <v>N/A</v>
      </c>
      <c r="Z176" s="171" t="b">
        <f t="shared" si="18"/>
        <v>1</v>
      </c>
      <c r="AA176" s="171" t="b">
        <f>OR('AM19.Summary'!C$14="",'AM19.Summary'!C$14="Can Be Either",AND('AM19.Summary'!C$14="Must Be Structural",Q176="Structural"),AND('AM19.Summary'!C$14="Must be Contractual",Q176="Contractual"))</f>
        <v>1</v>
      </c>
      <c r="AB176" s="171" t="b">
        <f>OR('AM19.Summary'!C$15="",'AM19.Summary'!C$15="Can Be Y or N",AND('AM19.Summary'!C$15="Must Be Y",R176="Y"),AND('AM19.Summary'!C$15="Must be N",R176="N"))</f>
        <v>1</v>
      </c>
      <c r="AC176" s="171" t="b">
        <f>OR('AM19.Summary'!C$16="",'AM19.Summary'!C$16="Can Be Y or N",AND('AM19.Summary'!C$16="Must Be Y",S176="Y"),AND('AM19.Summary'!C$16="Must be N",S176="N"))</f>
        <v>1</v>
      </c>
      <c r="AD176" s="171" t="b">
        <f>OR('AM19.Summary'!C$17="",'AM19.Summary'!C$17="Can Be Y or N",AND('AM19.Summary'!C$17="Must Be Y",T176="Y"),AND('AM19.Summary'!C$17="Must be N",T176="N"))</f>
        <v>1</v>
      </c>
      <c r="AE176" s="171" t="b">
        <f>OR('AM19.Summary'!C$18="",'AM19.Summary'!C$18="Can Be Y or N",AND('AM19.Summary'!C$18="Must Be Y",U176="Y"),AND('AM19.Summary'!C$18="Must be N",U176="N"))</f>
        <v>1</v>
      </c>
    </row>
    <row r="177" spans="1:31" x14ac:dyDescent="0.2">
      <c r="A177" s="35">
        <f t="shared" si="19"/>
        <v>171</v>
      </c>
      <c r="B177" s="128" t="str">
        <f>IFERROR(VLOOKUP(C177,'AM19.Entity Input'!D:F,3,FALSE),"")</f>
        <v/>
      </c>
      <c r="C177" s="129"/>
      <c r="D177" s="77"/>
      <c r="E177" s="129"/>
      <c r="F177" s="130" t="str">
        <f>IFERROR(VLOOKUP(C177,'AM19.Entity Input'!D:L,4,FALSE),"")</f>
        <v/>
      </c>
      <c r="G177" s="283"/>
      <c r="H177" s="283"/>
      <c r="I177" s="172"/>
      <c r="J177" s="172"/>
      <c r="K177" s="77"/>
      <c r="L177" s="77"/>
      <c r="M177" s="129"/>
      <c r="N177" s="131">
        <f t="shared" si="14"/>
        <v>0</v>
      </c>
      <c r="O177" s="132">
        <f t="shared" si="16"/>
        <v>0</v>
      </c>
      <c r="Q177" s="266"/>
      <c r="R177" s="77"/>
      <c r="S177" s="77"/>
      <c r="T177" s="77"/>
      <c r="U177" s="77"/>
      <c r="V177" s="131" t="str">
        <f t="shared" si="17"/>
        <v>N/A</v>
      </c>
      <c r="W177" s="140" t="str">
        <f t="shared" si="15"/>
        <v>N/A</v>
      </c>
      <c r="Z177" s="171" t="b">
        <f t="shared" si="18"/>
        <v>1</v>
      </c>
      <c r="AA177" s="171" t="b">
        <f>OR('AM19.Summary'!C$14="",'AM19.Summary'!C$14="Can Be Either",AND('AM19.Summary'!C$14="Must Be Structural",Q177="Structural"),AND('AM19.Summary'!C$14="Must be Contractual",Q177="Contractual"))</f>
        <v>1</v>
      </c>
      <c r="AB177" s="171" t="b">
        <f>OR('AM19.Summary'!C$15="",'AM19.Summary'!C$15="Can Be Y or N",AND('AM19.Summary'!C$15="Must Be Y",R177="Y"),AND('AM19.Summary'!C$15="Must be N",R177="N"))</f>
        <v>1</v>
      </c>
      <c r="AC177" s="171" t="b">
        <f>OR('AM19.Summary'!C$16="",'AM19.Summary'!C$16="Can Be Y or N",AND('AM19.Summary'!C$16="Must Be Y",S177="Y"),AND('AM19.Summary'!C$16="Must be N",S177="N"))</f>
        <v>1</v>
      </c>
      <c r="AD177" s="171" t="b">
        <f>OR('AM19.Summary'!C$17="",'AM19.Summary'!C$17="Can Be Y or N",AND('AM19.Summary'!C$17="Must Be Y",T177="Y"),AND('AM19.Summary'!C$17="Must be N",T177="N"))</f>
        <v>1</v>
      </c>
      <c r="AE177" s="171" t="b">
        <f>OR('AM19.Summary'!C$18="",'AM19.Summary'!C$18="Can Be Y or N",AND('AM19.Summary'!C$18="Must Be Y",U177="Y"),AND('AM19.Summary'!C$18="Must be N",U177="N"))</f>
        <v>1</v>
      </c>
    </row>
    <row r="178" spans="1:31" x14ac:dyDescent="0.2">
      <c r="A178" s="35">
        <f t="shared" si="19"/>
        <v>172</v>
      </c>
      <c r="B178" s="128" t="str">
        <f>IFERROR(VLOOKUP(C178,'AM19.Entity Input'!D:F,3,FALSE),"")</f>
        <v/>
      </c>
      <c r="C178" s="129"/>
      <c r="D178" s="77"/>
      <c r="E178" s="129"/>
      <c r="F178" s="130" t="str">
        <f>IFERROR(VLOOKUP(C178,'AM19.Entity Input'!D:L,4,FALSE),"")</f>
        <v/>
      </c>
      <c r="G178" s="283"/>
      <c r="H178" s="283"/>
      <c r="I178" s="172"/>
      <c r="J178" s="172"/>
      <c r="K178" s="77"/>
      <c r="L178" s="77"/>
      <c r="M178" s="129"/>
      <c r="N178" s="131">
        <f t="shared" si="14"/>
        <v>0</v>
      </c>
      <c r="O178" s="132">
        <f t="shared" si="16"/>
        <v>0</v>
      </c>
      <c r="Q178" s="266"/>
      <c r="R178" s="77"/>
      <c r="S178" s="77"/>
      <c r="T178" s="77"/>
      <c r="U178" s="77"/>
      <c r="V178" s="131" t="str">
        <f t="shared" si="17"/>
        <v>N/A</v>
      </c>
      <c r="W178" s="140" t="str">
        <f t="shared" si="15"/>
        <v>N/A</v>
      </c>
      <c r="Z178" s="171" t="b">
        <f t="shared" si="18"/>
        <v>1</v>
      </c>
      <c r="AA178" s="171" t="b">
        <f>OR('AM19.Summary'!C$14="",'AM19.Summary'!C$14="Can Be Either",AND('AM19.Summary'!C$14="Must Be Structural",Q178="Structural"),AND('AM19.Summary'!C$14="Must be Contractual",Q178="Contractual"))</f>
        <v>1</v>
      </c>
      <c r="AB178" s="171" t="b">
        <f>OR('AM19.Summary'!C$15="",'AM19.Summary'!C$15="Can Be Y or N",AND('AM19.Summary'!C$15="Must Be Y",R178="Y"),AND('AM19.Summary'!C$15="Must be N",R178="N"))</f>
        <v>1</v>
      </c>
      <c r="AC178" s="171" t="b">
        <f>OR('AM19.Summary'!C$16="",'AM19.Summary'!C$16="Can Be Y or N",AND('AM19.Summary'!C$16="Must Be Y",S178="Y"),AND('AM19.Summary'!C$16="Must be N",S178="N"))</f>
        <v>1</v>
      </c>
      <c r="AD178" s="171" t="b">
        <f>OR('AM19.Summary'!C$17="",'AM19.Summary'!C$17="Can Be Y or N",AND('AM19.Summary'!C$17="Must Be Y",T178="Y"),AND('AM19.Summary'!C$17="Must be N",T178="N"))</f>
        <v>1</v>
      </c>
      <c r="AE178" s="171" t="b">
        <f>OR('AM19.Summary'!C$18="",'AM19.Summary'!C$18="Can Be Y or N",AND('AM19.Summary'!C$18="Must Be Y",U178="Y"),AND('AM19.Summary'!C$18="Must be N",U178="N"))</f>
        <v>1</v>
      </c>
    </row>
    <row r="179" spans="1:31" x14ac:dyDescent="0.2">
      <c r="A179" s="35">
        <f t="shared" si="19"/>
        <v>173</v>
      </c>
      <c r="B179" s="128" t="str">
        <f>IFERROR(VLOOKUP(C179,'AM19.Entity Input'!D:F,3,FALSE),"")</f>
        <v/>
      </c>
      <c r="C179" s="129"/>
      <c r="D179" s="77"/>
      <c r="E179" s="129"/>
      <c r="F179" s="130" t="str">
        <f>IFERROR(VLOOKUP(C179,'AM19.Entity Input'!D:L,4,FALSE),"")</f>
        <v/>
      </c>
      <c r="G179" s="283"/>
      <c r="H179" s="283"/>
      <c r="I179" s="172"/>
      <c r="J179" s="172"/>
      <c r="K179" s="77"/>
      <c r="L179" s="77"/>
      <c r="M179" s="129"/>
      <c r="N179" s="131">
        <f t="shared" si="14"/>
        <v>0</v>
      </c>
      <c r="O179" s="132">
        <f t="shared" si="16"/>
        <v>0</v>
      </c>
      <c r="Q179" s="266"/>
      <c r="R179" s="77"/>
      <c r="S179" s="77"/>
      <c r="T179" s="77"/>
      <c r="U179" s="77"/>
      <c r="V179" s="131" t="str">
        <f t="shared" si="17"/>
        <v>N/A</v>
      </c>
      <c r="W179" s="140" t="str">
        <f t="shared" si="15"/>
        <v>N/A</v>
      </c>
      <c r="Z179" s="171" t="b">
        <f t="shared" si="18"/>
        <v>1</v>
      </c>
      <c r="AA179" s="171" t="b">
        <f>OR('AM19.Summary'!C$14="",'AM19.Summary'!C$14="Can Be Either",AND('AM19.Summary'!C$14="Must Be Structural",Q179="Structural"),AND('AM19.Summary'!C$14="Must be Contractual",Q179="Contractual"))</f>
        <v>1</v>
      </c>
      <c r="AB179" s="171" t="b">
        <f>OR('AM19.Summary'!C$15="",'AM19.Summary'!C$15="Can Be Y or N",AND('AM19.Summary'!C$15="Must Be Y",R179="Y"),AND('AM19.Summary'!C$15="Must be N",R179="N"))</f>
        <v>1</v>
      </c>
      <c r="AC179" s="171" t="b">
        <f>OR('AM19.Summary'!C$16="",'AM19.Summary'!C$16="Can Be Y or N",AND('AM19.Summary'!C$16="Must Be Y",S179="Y"),AND('AM19.Summary'!C$16="Must be N",S179="N"))</f>
        <v>1</v>
      </c>
      <c r="AD179" s="171" t="b">
        <f>OR('AM19.Summary'!C$17="",'AM19.Summary'!C$17="Can Be Y or N",AND('AM19.Summary'!C$17="Must Be Y",T179="Y"),AND('AM19.Summary'!C$17="Must be N",T179="N"))</f>
        <v>1</v>
      </c>
      <c r="AE179" s="171" t="b">
        <f>OR('AM19.Summary'!C$18="",'AM19.Summary'!C$18="Can Be Y or N",AND('AM19.Summary'!C$18="Must Be Y",U179="Y"),AND('AM19.Summary'!C$18="Must be N",U179="N"))</f>
        <v>1</v>
      </c>
    </row>
    <row r="180" spans="1:31" x14ac:dyDescent="0.2">
      <c r="A180" s="35">
        <f t="shared" si="19"/>
        <v>174</v>
      </c>
      <c r="B180" s="128" t="str">
        <f>IFERROR(VLOOKUP(C180,'AM19.Entity Input'!D:F,3,FALSE),"")</f>
        <v/>
      </c>
      <c r="C180" s="129"/>
      <c r="D180" s="77"/>
      <c r="E180" s="129"/>
      <c r="F180" s="130" t="str">
        <f>IFERROR(VLOOKUP(C180,'AM19.Entity Input'!D:L,4,FALSE),"")</f>
        <v/>
      </c>
      <c r="G180" s="283"/>
      <c r="H180" s="283"/>
      <c r="I180" s="172"/>
      <c r="J180" s="172"/>
      <c r="K180" s="77"/>
      <c r="L180" s="77"/>
      <c r="M180" s="129"/>
      <c r="N180" s="131">
        <f t="shared" si="14"/>
        <v>0</v>
      </c>
      <c r="O180" s="132">
        <f t="shared" si="16"/>
        <v>0</v>
      </c>
      <c r="Q180" s="266"/>
      <c r="R180" s="77"/>
      <c r="S180" s="77"/>
      <c r="T180" s="77"/>
      <c r="U180" s="77"/>
      <c r="V180" s="131" t="str">
        <f t="shared" si="17"/>
        <v>N/A</v>
      </c>
      <c r="W180" s="140" t="str">
        <f t="shared" si="15"/>
        <v>N/A</v>
      </c>
      <c r="Z180" s="171" t="b">
        <f t="shared" si="18"/>
        <v>1</v>
      </c>
      <c r="AA180" s="171" t="b">
        <f>OR('AM19.Summary'!C$14="",'AM19.Summary'!C$14="Can Be Either",AND('AM19.Summary'!C$14="Must Be Structural",Q180="Structural"),AND('AM19.Summary'!C$14="Must be Contractual",Q180="Contractual"))</f>
        <v>1</v>
      </c>
      <c r="AB180" s="171" t="b">
        <f>OR('AM19.Summary'!C$15="",'AM19.Summary'!C$15="Can Be Y or N",AND('AM19.Summary'!C$15="Must Be Y",R180="Y"),AND('AM19.Summary'!C$15="Must be N",R180="N"))</f>
        <v>1</v>
      </c>
      <c r="AC180" s="171" t="b">
        <f>OR('AM19.Summary'!C$16="",'AM19.Summary'!C$16="Can Be Y or N",AND('AM19.Summary'!C$16="Must Be Y",S180="Y"),AND('AM19.Summary'!C$16="Must be N",S180="N"))</f>
        <v>1</v>
      </c>
      <c r="AD180" s="171" t="b">
        <f>OR('AM19.Summary'!C$17="",'AM19.Summary'!C$17="Can Be Y or N",AND('AM19.Summary'!C$17="Must Be Y",T180="Y"),AND('AM19.Summary'!C$17="Must be N",T180="N"))</f>
        <v>1</v>
      </c>
      <c r="AE180" s="171" t="b">
        <f>OR('AM19.Summary'!C$18="",'AM19.Summary'!C$18="Can Be Y or N",AND('AM19.Summary'!C$18="Must Be Y",U180="Y"),AND('AM19.Summary'!C$18="Must be N",U180="N"))</f>
        <v>1</v>
      </c>
    </row>
    <row r="181" spans="1:31" x14ac:dyDescent="0.2">
      <c r="A181" s="35">
        <f t="shared" si="19"/>
        <v>175</v>
      </c>
      <c r="B181" s="128" t="str">
        <f>IFERROR(VLOOKUP(C181,'AM19.Entity Input'!D:F,3,FALSE),"")</f>
        <v/>
      </c>
      <c r="C181" s="129"/>
      <c r="D181" s="77"/>
      <c r="E181" s="129"/>
      <c r="F181" s="130" t="str">
        <f>IFERROR(VLOOKUP(C181,'AM19.Entity Input'!D:L,4,FALSE),"")</f>
        <v/>
      </c>
      <c r="G181" s="283"/>
      <c r="H181" s="283"/>
      <c r="I181" s="172"/>
      <c r="J181" s="172"/>
      <c r="K181" s="77"/>
      <c r="L181" s="77"/>
      <c r="M181" s="129"/>
      <c r="N181" s="131">
        <f t="shared" si="14"/>
        <v>0</v>
      </c>
      <c r="O181" s="132">
        <f t="shared" si="16"/>
        <v>0</v>
      </c>
      <c r="Q181" s="266"/>
      <c r="R181" s="77"/>
      <c r="S181" s="77"/>
      <c r="T181" s="77"/>
      <c r="U181" s="77"/>
      <c r="V181" s="131" t="str">
        <f t="shared" si="17"/>
        <v>N/A</v>
      </c>
      <c r="W181" s="140" t="str">
        <f t="shared" si="15"/>
        <v>N/A</v>
      </c>
      <c r="Z181" s="171" t="b">
        <f t="shared" si="18"/>
        <v>1</v>
      </c>
      <c r="AA181" s="171" t="b">
        <f>OR('AM19.Summary'!C$14="",'AM19.Summary'!C$14="Can Be Either",AND('AM19.Summary'!C$14="Must Be Structural",Q181="Structural"),AND('AM19.Summary'!C$14="Must be Contractual",Q181="Contractual"))</f>
        <v>1</v>
      </c>
      <c r="AB181" s="171" t="b">
        <f>OR('AM19.Summary'!C$15="",'AM19.Summary'!C$15="Can Be Y or N",AND('AM19.Summary'!C$15="Must Be Y",R181="Y"),AND('AM19.Summary'!C$15="Must be N",R181="N"))</f>
        <v>1</v>
      </c>
      <c r="AC181" s="171" t="b">
        <f>OR('AM19.Summary'!C$16="",'AM19.Summary'!C$16="Can Be Y or N",AND('AM19.Summary'!C$16="Must Be Y",S181="Y"),AND('AM19.Summary'!C$16="Must be N",S181="N"))</f>
        <v>1</v>
      </c>
      <c r="AD181" s="171" t="b">
        <f>OR('AM19.Summary'!C$17="",'AM19.Summary'!C$17="Can Be Y or N",AND('AM19.Summary'!C$17="Must Be Y",T181="Y"),AND('AM19.Summary'!C$17="Must be N",T181="N"))</f>
        <v>1</v>
      </c>
      <c r="AE181" s="171" t="b">
        <f>OR('AM19.Summary'!C$18="",'AM19.Summary'!C$18="Can Be Y or N",AND('AM19.Summary'!C$18="Must Be Y",U181="Y"),AND('AM19.Summary'!C$18="Must be N",U181="N"))</f>
        <v>1</v>
      </c>
    </row>
    <row r="182" spans="1:31" x14ac:dyDescent="0.2">
      <c r="A182" s="35">
        <f t="shared" si="19"/>
        <v>176</v>
      </c>
      <c r="B182" s="128" t="str">
        <f>IFERROR(VLOOKUP(C182,'AM19.Entity Input'!D:F,3,FALSE),"")</f>
        <v/>
      </c>
      <c r="C182" s="129"/>
      <c r="D182" s="77"/>
      <c r="E182" s="129"/>
      <c r="F182" s="130" t="str">
        <f>IFERROR(VLOOKUP(C182,'AM19.Entity Input'!D:L,4,FALSE),"")</f>
        <v/>
      </c>
      <c r="G182" s="283"/>
      <c r="H182" s="283"/>
      <c r="I182" s="172"/>
      <c r="J182" s="172"/>
      <c r="K182" s="77"/>
      <c r="L182" s="77"/>
      <c r="M182" s="129"/>
      <c r="N182" s="131">
        <f t="shared" si="14"/>
        <v>0</v>
      </c>
      <c r="O182" s="132">
        <f t="shared" si="16"/>
        <v>0</v>
      </c>
      <c r="Q182" s="266"/>
      <c r="R182" s="77"/>
      <c r="S182" s="77"/>
      <c r="T182" s="77"/>
      <c r="U182" s="77"/>
      <c r="V182" s="131" t="str">
        <f t="shared" si="17"/>
        <v>N/A</v>
      </c>
      <c r="W182" s="140" t="str">
        <f t="shared" si="15"/>
        <v>N/A</v>
      </c>
      <c r="Z182" s="171" t="b">
        <f t="shared" si="18"/>
        <v>1</v>
      </c>
      <c r="AA182" s="171" t="b">
        <f>OR('AM19.Summary'!C$14="",'AM19.Summary'!C$14="Can Be Either",AND('AM19.Summary'!C$14="Must Be Structural",Q182="Structural"),AND('AM19.Summary'!C$14="Must be Contractual",Q182="Contractual"))</f>
        <v>1</v>
      </c>
      <c r="AB182" s="171" t="b">
        <f>OR('AM19.Summary'!C$15="",'AM19.Summary'!C$15="Can Be Y or N",AND('AM19.Summary'!C$15="Must Be Y",R182="Y"),AND('AM19.Summary'!C$15="Must be N",R182="N"))</f>
        <v>1</v>
      </c>
      <c r="AC182" s="171" t="b">
        <f>OR('AM19.Summary'!C$16="",'AM19.Summary'!C$16="Can Be Y or N",AND('AM19.Summary'!C$16="Must Be Y",S182="Y"),AND('AM19.Summary'!C$16="Must be N",S182="N"))</f>
        <v>1</v>
      </c>
      <c r="AD182" s="171" t="b">
        <f>OR('AM19.Summary'!C$17="",'AM19.Summary'!C$17="Can Be Y or N",AND('AM19.Summary'!C$17="Must Be Y",T182="Y"),AND('AM19.Summary'!C$17="Must be N",T182="N"))</f>
        <v>1</v>
      </c>
      <c r="AE182" s="171" t="b">
        <f>OR('AM19.Summary'!C$18="",'AM19.Summary'!C$18="Can Be Y or N",AND('AM19.Summary'!C$18="Must Be Y",U182="Y"),AND('AM19.Summary'!C$18="Must be N",U182="N"))</f>
        <v>1</v>
      </c>
    </row>
    <row r="183" spans="1:31" x14ac:dyDescent="0.2">
      <c r="A183" s="35">
        <f t="shared" si="19"/>
        <v>177</v>
      </c>
      <c r="B183" s="128" t="str">
        <f>IFERROR(VLOOKUP(C183,'AM19.Entity Input'!D:F,3,FALSE),"")</f>
        <v/>
      </c>
      <c r="C183" s="129"/>
      <c r="D183" s="77"/>
      <c r="E183" s="129"/>
      <c r="F183" s="130" t="str">
        <f>IFERROR(VLOOKUP(C183,'AM19.Entity Input'!D:L,4,FALSE),"")</f>
        <v/>
      </c>
      <c r="G183" s="283"/>
      <c r="H183" s="283"/>
      <c r="I183" s="172"/>
      <c r="J183" s="172"/>
      <c r="K183" s="77"/>
      <c r="L183" s="77"/>
      <c r="M183" s="129"/>
      <c r="N183" s="131">
        <f t="shared" si="14"/>
        <v>0</v>
      </c>
      <c r="O183" s="132">
        <f t="shared" si="16"/>
        <v>0</v>
      </c>
      <c r="Q183" s="266"/>
      <c r="R183" s="77"/>
      <c r="S183" s="77"/>
      <c r="T183" s="77"/>
      <c r="U183" s="77"/>
      <c r="V183" s="131" t="str">
        <f t="shared" si="17"/>
        <v>N/A</v>
      </c>
      <c r="W183" s="140" t="str">
        <f t="shared" si="15"/>
        <v>N/A</v>
      </c>
      <c r="Z183" s="171" t="b">
        <f t="shared" si="18"/>
        <v>1</v>
      </c>
      <c r="AA183" s="171" t="b">
        <f>OR('AM19.Summary'!C$14="",'AM19.Summary'!C$14="Can Be Either",AND('AM19.Summary'!C$14="Must Be Structural",Q183="Structural"),AND('AM19.Summary'!C$14="Must be Contractual",Q183="Contractual"))</f>
        <v>1</v>
      </c>
      <c r="AB183" s="171" t="b">
        <f>OR('AM19.Summary'!C$15="",'AM19.Summary'!C$15="Can Be Y or N",AND('AM19.Summary'!C$15="Must Be Y",R183="Y"),AND('AM19.Summary'!C$15="Must be N",R183="N"))</f>
        <v>1</v>
      </c>
      <c r="AC183" s="171" t="b">
        <f>OR('AM19.Summary'!C$16="",'AM19.Summary'!C$16="Can Be Y or N",AND('AM19.Summary'!C$16="Must Be Y",S183="Y"),AND('AM19.Summary'!C$16="Must be N",S183="N"))</f>
        <v>1</v>
      </c>
      <c r="AD183" s="171" t="b">
        <f>OR('AM19.Summary'!C$17="",'AM19.Summary'!C$17="Can Be Y or N",AND('AM19.Summary'!C$17="Must Be Y",T183="Y"),AND('AM19.Summary'!C$17="Must be N",T183="N"))</f>
        <v>1</v>
      </c>
      <c r="AE183" s="171" t="b">
        <f>OR('AM19.Summary'!C$18="",'AM19.Summary'!C$18="Can Be Y or N",AND('AM19.Summary'!C$18="Must Be Y",U183="Y"),AND('AM19.Summary'!C$18="Must be N",U183="N"))</f>
        <v>1</v>
      </c>
    </row>
    <row r="184" spans="1:31" x14ac:dyDescent="0.2">
      <c r="A184" s="35">
        <f t="shared" si="19"/>
        <v>178</v>
      </c>
      <c r="B184" s="128" t="str">
        <f>IFERROR(VLOOKUP(C184,'AM19.Entity Input'!D:F,3,FALSE),"")</f>
        <v/>
      </c>
      <c r="C184" s="129"/>
      <c r="D184" s="77"/>
      <c r="E184" s="129"/>
      <c r="F184" s="130" t="str">
        <f>IFERROR(VLOOKUP(C184,'AM19.Entity Input'!D:L,4,FALSE),"")</f>
        <v/>
      </c>
      <c r="G184" s="283"/>
      <c r="H184" s="283"/>
      <c r="I184" s="172"/>
      <c r="J184" s="172"/>
      <c r="K184" s="77"/>
      <c r="L184" s="77"/>
      <c r="M184" s="129"/>
      <c r="N184" s="131">
        <f t="shared" si="14"/>
        <v>0</v>
      </c>
      <c r="O184" s="132">
        <f t="shared" si="16"/>
        <v>0</v>
      </c>
      <c r="Q184" s="266"/>
      <c r="R184" s="77"/>
      <c r="S184" s="77"/>
      <c r="T184" s="77"/>
      <c r="U184" s="77"/>
      <c r="V184" s="131" t="str">
        <f t="shared" si="17"/>
        <v>N/A</v>
      </c>
      <c r="W184" s="140" t="str">
        <f t="shared" si="15"/>
        <v>N/A</v>
      </c>
      <c r="Z184" s="171" t="b">
        <f t="shared" si="18"/>
        <v>1</v>
      </c>
      <c r="AA184" s="171" t="b">
        <f>OR('AM19.Summary'!C$14="",'AM19.Summary'!C$14="Can Be Either",AND('AM19.Summary'!C$14="Must Be Structural",Q184="Structural"),AND('AM19.Summary'!C$14="Must be Contractual",Q184="Contractual"))</f>
        <v>1</v>
      </c>
      <c r="AB184" s="171" t="b">
        <f>OR('AM19.Summary'!C$15="",'AM19.Summary'!C$15="Can Be Y or N",AND('AM19.Summary'!C$15="Must Be Y",R184="Y"),AND('AM19.Summary'!C$15="Must be N",R184="N"))</f>
        <v>1</v>
      </c>
      <c r="AC184" s="171" t="b">
        <f>OR('AM19.Summary'!C$16="",'AM19.Summary'!C$16="Can Be Y or N",AND('AM19.Summary'!C$16="Must Be Y",S184="Y"),AND('AM19.Summary'!C$16="Must be N",S184="N"))</f>
        <v>1</v>
      </c>
      <c r="AD184" s="171" t="b">
        <f>OR('AM19.Summary'!C$17="",'AM19.Summary'!C$17="Can Be Y or N",AND('AM19.Summary'!C$17="Must Be Y",T184="Y"),AND('AM19.Summary'!C$17="Must be N",T184="N"))</f>
        <v>1</v>
      </c>
      <c r="AE184" s="171" t="b">
        <f>OR('AM19.Summary'!C$18="",'AM19.Summary'!C$18="Can Be Y or N",AND('AM19.Summary'!C$18="Must Be Y",U184="Y"),AND('AM19.Summary'!C$18="Must be N",U184="N"))</f>
        <v>1</v>
      </c>
    </row>
    <row r="185" spans="1:31" x14ac:dyDescent="0.2">
      <c r="A185" s="35">
        <f t="shared" si="19"/>
        <v>179</v>
      </c>
      <c r="B185" s="128" t="str">
        <f>IFERROR(VLOOKUP(C185,'AM19.Entity Input'!D:F,3,FALSE),"")</f>
        <v/>
      </c>
      <c r="C185" s="129"/>
      <c r="D185" s="77"/>
      <c r="E185" s="129"/>
      <c r="F185" s="130" t="str">
        <f>IFERROR(VLOOKUP(C185,'AM19.Entity Input'!D:L,4,FALSE),"")</f>
        <v/>
      </c>
      <c r="G185" s="283"/>
      <c r="H185" s="283"/>
      <c r="I185" s="172"/>
      <c r="J185" s="172"/>
      <c r="K185" s="77"/>
      <c r="L185" s="77"/>
      <c r="M185" s="129"/>
      <c r="N185" s="131">
        <f t="shared" si="14"/>
        <v>0</v>
      </c>
      <c r="O185" s="132">
        <f t="shared" si="16"/>
        <v>0</v>
      </c>
      <c r="Q185" s="266"/>
      <c r="R185" s="77"/>
      <c r="S185" s="77"/>
      <c r="T185" s="77"/>
      <c r="U185" s="77"/>
      <c r="V185" s="131" t="str">
        <f t="shared" si="17"/>
        <v>N/A</v>
      </c>
      <c r="W185" s="140" t="str">
        <f t="shared" si="15"/>
        <v>N/A</v>
      </c>
      <c r="Z185" s="171" t="b">
        <f t="shared" si="18"/>
        <v>1</v>
      </c>
      <c r="AA185" s="171" t="b">
        <f>OR('AM19.Summary'!C$14="",'AM19.Summary'!C$14="Can Be Either",AND('AM19.Summary'!C$14="Must Be Structural",Q185="Structural"),AND('AM19.Summary'!C$14="Must be Contractual",Q185="Contractual"))</f>
        <v>1</v>
      </c>
      <c r="AB185" s="171" t="b">
        <f>OR('AM19.Summary'!C$15="",'AM19.Summary'!C$15="Can Be Y or N",AND('AM19.Summary'!C$15="Must Be Y",R185="Y"),AND('AM19.Summary'!C$15="Must be N",R185="N"))</f>
        <v>1</v>
      </c>
      <c r="AC185" s="171" t="b">
        <f>OR('AM19.Summary'!C$16="",'AM19.Summary'!C$16="Can Be Y or N",AND('AM19.Summary'!C$16="Must Be Y",S185="Y"),AND('AM19.Summary'!C$16="Must be N",S185="N"))</f>
        <v>1</v>
      </c>
      <c r="AD185" s="171" t="b">
        <f>OR('AM19.Summary'!C$17="",'AM19.Summary'!C$17="Can Be Y or N",AND('AM19.Summary'!C$17="Must Be Y",T185="Y"),AND('AM19.Summary'!C$17="Must be N",T185="N"))</f>
        <v>1</v>
      </c>
      <c r="AE185" s="171" t="b">
        <f>OR('AM19.Summary'!C$18="",'AM19.Summary'!C$18="Can Be Y or N",AND('AM19.Summary'!C$18="Must Be Y",U185="Y"),AND('AM19.Summary'!C$18="Must be N",U185="N"))</f>
        <v>1</v>
      </c>
    </row>
    <row r="186" spans="1:31" x14ac:dyDescent="0.2">
      <c r="A186" s="35">
        <f t="shared" si="19"/>
        <v>180</v>
      </c>
      <c r="B186" s="128" t="str">
        <f>IFERROR(VLOOKUP(C186,'AM19.Entity Input'!D:F,3,FALSE),"")</f>
        <v/>
      </c>
      <c r="C186" s="129"/>
      <c r="D186" s="77"/>
      <c r="E186" s="129"/>
      <c r="F186" s="130" t="str">
        <f>IFERROR(VLOOKUP(C186,'AM19.Entity Input'!D:L,4,FALSE),"")</f>
        <v/>
      </c>
      <c r="G186" s="283"/>
      <c r="H186" s="283"/>
      <c r="I186" s="172"/>
      <c r="J186" s="172"/>
      <c r="K186" s="77"/>
      <c r="L186" s="77"/>
      <c r="M186" s="129"/>
      <c r="N186" s="131">
        <f t="shared" si="14"/>
        <v>0</v>
      </c>
      <c r="O186" s="132">
        <f t="shared" si="16"/>
        <v>0</v>
      </c>
      <c r="Q186" s="266"/>
      <c r="R186" s="77"/>
      <c r="S186" s="77"/>
      <c r="T186" s="77"/>
      <c r="U186" s="77"/>
      <c r="V186" s="131" t="str">
        <f t="shared" si="17"/>
        <v>N/A</v>
      </c>
      <c r="W186" s="140" t="str">
        <f t="shared" si="15"/>
        <v>N/A</v>
      </c>
      <c r="Z186" s="171" t="b">
        <f t="shared" si="18"/>
        <v>1</v>
      </c>
      <c r="AA186" s="171" t="b">
        <f>OR('AM19.Summary'!C$14="",'AM19.Summary'!C$14="Can Be Either",AND('AM19.Summary'!C$14="Must Be Structural",Q186="Structural"),AND('AM19.Summary'!C$14="Must be Contractual",Q186="Contractual"))</f>
        <v>1</v>
      </c>
      <c r="AB186" s="171" t="b">
        <f>OR('AM19.Summary'!C$15="",'AM19.Summary'!C$15="Can Be Y or N",AND('AM19.Summary'!C$15="Must Be Y",R186="Y"),AND('AM19.Summary'!C$15="Must be N",R186="N"))</f>
        <v>1</v>
      </c>
      <c r="AC186" s="171" t="b">
        <f>OR('AM19.Summary'!C$16="",'AM19.Summary'!C$16="Can Be Y or N",AND('AM19.Summary'!C$16="Must Be Y",S186="Y"),AND('AM19.Summary'!C$16="Must be N",S186="N"))</f>
        <v>1</v>
      </c>
      <c r="AD186" s="171" t="b">
        <f>OR('AM19.Summary'!C$17="",'AM19.Summary'!C$17="Can Be Y or N",AND('AM19.Summary'!C$17="Must Be Y",T186="Y"),AND('AM19.Summary'!C$17="Must be N",T186="N"))</f>
        <v>1</v>
      </c>
      <c r="AE186" s="171" t="b">
        <f>OR('AM19.Summary'!C$18="",'AM19.Summary'!C$18="Can Be Y or N",AND('AM19.Summary'!C$18="Must Be Y",U186="Y"),AND('AM19.Summary'!C$18="Must be N",U186="N"))</f>
        <v>1</v>
      </c>
    </row>
    <row r="187" spans="1:31" x14ac:dyDescent="0.2">
      <c r="A187" s="35">
        <f t="shared" si="19"/>
        <v>181</v>
      </c>
      <c r="B187" s="128" t="str">
        <f>IFERROR(VLOOKUP(C187,'AM19.Entity Input'!D:F,3,FALSE),"")</f>
        <v/>
      </c>
      <c r="C187" s="129"/>
      <c r="D187" s="77"/>
      <c r="E187" s="129"/>
      <c r="F187" s="130" t="str">
        <f>IFERROR(VLOOKUP(C187,'AM19.Entity Input'!D:L,4,FALSE),"")</f>
        <v/>
      </c>
      <c r="G187" s="283"/>
      <c r="H187" s="283"/>
      <c r="I187" s="172"/>
      <c r="J187" s="172"/>
      <c r="K187" s="77"/>
      <c r="L187" s="77"/>
      <c r="M187" s="129"/>
      <c r="N187" s="131">
        <f t="shared" si="14"/>
        <v>0</v>
      </c>
      <c r="O187" s="132">
        <f t="shared" si="16"/>
        <v>0</v>
      </c>
      <c r="Q187" s="266"/>
      <c r="R187" s="77"/>
      <c r="S187" s="77"/>
      <c r="T187" s="77"/>
      <c r="U187" s="77"/>
      <c r="V187" s="131" t="str">
        <f t="shared" si="17"/>
        <v>N/A</v>
      </c>
      <c r="W187" s="140" t="str">
        <f t="shared" si="15"/>
        <v>N/A</v>
      </c>
      <c r="Z187" s="171" t="b">
        <f t="shared" si="18"/>
        <v>1</v>
      </c>
      <c r="AA187" s="171" t="b">
        <f>OR('AM19.Summary'!C$14="",'AM19.Summary'!C$14="Can Be Either",AND('AM19.Summary'!C$14="Must Be Structural",Q187="Structural"),AND('AM19.Summary'!C$14="Must be Contractual",Q187="Contractual"))</f>
        <v>1</v>
      </c>
      <c r="AB187" s="171" t="b">
        <f>OR('AM19.Summary'!C$15="",'AM19.Summary'!C$15="Can Be Y or N",AND('AM19.Summary'!C$15="Must Be Y",R187="Y"),AND('AM19.Summary'!C$15="Must be N",R187="N"))</f>
        <v>1</v>
      </c>
      <c r="AC187" s="171" t="b">
        <f>OR('AM19.Summary'!C$16="",'AM19.Summary'!C$16="Can Be Y or N",AND('AM19.Summary'!C$16="Must Be Y",S187="Y"),AND('AM19.Summary'!C$16="Must be N",S187="N"))</f>
        <v>1</v>
      </c>
      <c r="AD187" s="171" t="b">
        <f>OR('AM19.Summary'!C$17="",'AM19.Summary'!C$17="Can Be Y or N",AND('AM19.Summary'!C$17="Must Be Y",T187="Y"),AND('AM19.Summary'!C$17="Must be N",T187="N"))</f>
        <v>1</v>
      </c>
      <c r="AE187" s="171" t="b">
        <f>OR('AM19.Summary'!C$18="",'AM19.Summary'!C$18="Can Be Y or N",AND('AM19.Summary'!C$18="Must Be Y",U187="Y"),AND('AM19.Summary'!C$18="Must be N",U187="N"))</f>
        <v>1</v>
      </c>
    </row>
    <row r="188" spans="1:31" x14ac:dyDescent="0.2">
      <c r="A188" s="35">
        <f t="shared" si="19"/>
        <v>182</v>
      </c>
      <c r="B188" s="128" t="str">
        <f>IFERROR(VLOOKUP(C188,'AM19.Entity Input'!D:F,3,FALSE),"")</f>
        <v/>
      </c>
      <c r="C188" s="129"/>
      <c r="D188" s="77"/>
      <c r="E188" s="129"/>
      <c r="F188" s="130" t="str">
        <f>IFERROR(VLOOKUP(C188,'AM19.Entity Input'!D:L,4,FALSE),"")</f>
        <v/>
      </c>
      <c r="G188" s="283"/>
      <c r="H188" s="283"/>
      <c r="I188" s="172"/>
      <c r="J188" s="172"/>
      <c r="K188" s="77"/>
      <c r="L188" s="77"/>
      <c r="M188" s="129"/>
      <c r="N188" s="131">
        <f t="shared" si="14"/>
        <v>0</v>
      </c>
      <c r="O188" s="132">
        <f t="shared" si="16"/>
        <v>0</v>
      </c>
      <c r="Q188" s="266"/>
      <c r="R188" s="77"/>
      <c r="S188" s="77"/>
      <c r="T188" s="77"/>
      <c r="U188" s="77"/>
      <c r="V188" s="131" t="str">
        <f t="shared" si="17"/>
        <v>N/A</v>
      </c>
      <c r="W188" s="140" t="str">
        <f t="shared" si="15"/>
        <v>N/A</v>
      </c>
      <c r="Z188" s="171" t="b">
        <f t="shared" si="18"/>
        <v>1</v>
      </c>
      <c r="AA188" s="171" t="b">
        <f>OR('AM19.Summary'!C$14="",'AM19.Summary'!C$14="Can Be Either",AND('AM19.Summary'!C$14="Must Be Structural",Q188="Structural"),AND('AM19.Summary'!C$14="Must be Contractual",Q188="Contractual"))</f>
        <v>1</v>
      </c>
      <c r="AB188" s="171" t="b">
        <f>OR('AM19.Summary'!C$15="",'AM19.Summary'!C$15="Can Be Y or N",AND('AM19.Summary'!C$15="Must Be Y",R188="Y"),AND('AM19.Summary'!C$15="Must be N",R188="N"))</f>
        <v>1</v>
      </c>
      <c r="AC188" s="171" t="b">
        <f>OR('AM19.Summary'!C$16="",'AM19.Summary'!C$16="Can Be Y or N",AND('AM19.Summary'!C$16="Must Be Y",S188="Y"),AND('AM19.Summary'!C$16="Must be N",S188="N"))</f>
        <v>1</v>
      </c>
      <c r="AD188" s="171" t="b">
        <f>OR('AM19.Summary'!C$17="",'AM19.Summary'!C$17="Can Be Y or N",AND('AM19.Summary'!C$17="Must Be Y",T188="Y"),AND('AM19.Summary'!C$17="Must be N",T188="N"))</f>
        <v>1</v>
      </c>
      <c r="AE188" s="171" t="b">
        <f>OR('AM19.Summary'!C$18="",'AM19.Summary'!C$18="Can Be Y or N",AND('AM19.Summary'!C$18="Must Be Y",U188="Y"),AND('AM19.Summary'!C$18="Must be N",U188="N"))</f>
        <v>1</v>
      </c>
    </row>
    <row r="189" spans="1:31" x14ac:dyDescent="0.2">
      <c r="A189" s="35">
        <f t="shared" si="19"/>
        <v>183</v>
      </c>
      <c r="B189" s="128" t="str">
        <f>IFERROR(VLOOKUP(C189,'AM19.Entity Input'!D:F,3,FALSE),"")</f>
        <v/>
      </c>
      <c r="C189" s="129"/>
      <c r="D189" s="77"/>
      <c r="E189" s="129"/>
      <c r="F189" s="130" t="str">
        <f>IFERROR(VLOOKUP(C189,'AM19.Entity Input'!D:L,4,FALSE),"")</f>
        <v/>
      </c>
      <c r="G189" s="283"/>
      <c r="H189" s="283"/>
      <c r="I189" s="172"/>
      <c r="J189" s="172"/>
      <c r="K189" s="77"/>
      <c r="L189" s="77"/>
      <c r="M189" s="129"/>
      <c r="N189" s="131">
        <f t="shared" si="14"/>
        <v>0</v>
      </c>
      <c r="O189" s="132">
        <f t="shared" si="16"/>
        <v>0</v>
      </c>
      <c r="Q189" s="266"/>
      <c r="R189" s="77"/>
      <c r="S189" s="77"/>
      <c r="T189" s="77"/>
      <c r="U189" s="77"/>
      <c r="V189" s="131" t="str">
        <f t="shared" si="17"/>
        <v>N/A</v>
      </c>
      <c r="W189" s="140" t="str">
        <f t="shared" si="15"/>
        <v>N/A</v>
      </c>
      <c r="Z189" s="171" t="b">
        <f t="shared" si="18"/>
        <v>1</v>
      </c>
      <c r="AA189" s="171" t="b">
        <f>OR('AM19.Summary'!C$14="",'AM19.Summary'!C$14="Can Be Either",AND('AM19.Summary'!C$14="Must Be Structural",Q189="Structural"),AND('AM19.Summary'!C$14="Must be Contractual",Q189="Contractual"))</f>
        <v>1</v>
      </c>
      <c r="AB189" s="171" t="b">
        <f>OR('AM19.Summary'!C$15="",'AM19.Summary'!C$15="Can Be Y or N",AND('AM19.Summary'!C$15="Must Be Y",R189="Y"),AND('AM19.Summary'!C$15="Must be N",R189="N"))</f>
        <v>1</v>
      </c>
      <c r="AC189" s="171" t="b">
        <f>OR('AM19.Summary'!C$16="",'AM19.Summary'!C$16="Can Be Y or N",AND('AM19.Summary'!C$16="Must Be Y",S189="Y"),AND('AM19.Summary'!C$16="Must be N",S189="N"))</f>
        <v>1</v>
      </c>
      <c r="AD189" s="171" t="b">
        <f>OR('AM19.Summary'!C$17="",'AM19.Summary'!C$17="Can Be Y or N",AND('AM19.Summary'!C$17="Must Be Y",T189="Y"),AND('AM19.Summary'!C$17="Must be N",T189="N"))</f>
        <v>1</v>
      </c>
      <c r="AE189" s="171" t="b">
        <f>OR('AM19.Summary'!C$18="",'AM19.Summary'!C$18="Can Be Y or N",AND('AM19.Summary'!C$18="Must Be Y",U189="Y"),AND('AM19.Summary'!C$18="Must be N",U189="N"))</f>
        <v>1</v>
      </c>
    </row>
    <row r="190" spans="1:31" x14ac:dyDescent="0.2">
      <c r="A190" s="35">
        <f t="shared" si="19"/>
        <v>184</v>
      </c>
      <c r="B190" s="128" t="str">
        <f>IFERROR(VLOOKUP(C190,'AM19.Entity Input'!D:F,3,FALSE),"")</f>
        <v/>
      </c>
      <c r="C190" s="129"/>
      <c r="D190" s="77"/>
      <c r="E190" s="129"/>
      <c r="F190" s="130" t="str">
        <f>IFERROR(VLOOKUP(C190,'AM19.Entity Input'!D:L,4,FALSE),"")</f>
        <v/>
      </c>
      <c r="G190" s="283"/>
      <c r="H190" s="283"/>
      <c r="I190" s="172"/>
      <c r="J190" s="172"/>
      <c r="K190" s="77"/>
      <c r="L190" s="77"/>
      <c r="M190" s="129"/>
      <c r="N190" s="131">
        <f t="shared" si="14"/>
        <v>0</v>
      </c>
      <c r="O190" s="132">
        <f t="shared" si="16"/>
        <v>0</v>
      </c>
      <c r="Q190" s="266"/>
      <c r="R190" s="77"/>
      <c r="S190" s="77"/>
      <c r="T190" s="77"/>
      <c r="U190" s="77"/>
      <c r="V190" s="131" t="str">
        <f t="shared" si="17"/>
        <v>N/A</v>
      </c>
      <c r="W190" s="140" t="str">
        <f t="shared" si="15"/>
        <v>N/A</v>
      </c>
      <c r="Z190" s="171" t="b">
        <f t="shared" si="18"/>
        <v>1</v>
      </c>
      <c r="AA190" s="171" t="b">
        <f>OR('AM19.Summary'!C$14="",'AM19.Summary'!C$14="Can Be Either",AND('AM19.Summary'!C$14="Must Be Structural",Q190="Structural"),AND('AM19.Summary'!C$14="Must be Contractual",Q190="Contractual"))</f>
        <v>1</v>
      </c>
      <c r="AB190" s="171" t="b">
        <f>OR('AM19.Summary'!C$15="",'AM19.Summary'!C$15="Can Be Y or N",AND('AM19.Summary'!C$15="Must Be Y",R190="Y"),AND('AM19.Summary'!C$15="Must be N",R190="N"))</f>
        <v>1</v>
      </c>
      <c r="AC190" s="171" t="b">
        <f>OR('AM19.Summary'!C$16="",'AM19.Summary'!C$16="Can Be Y or N",AND('AM19.Summary'!C$16="Must Be Y",S190="Y"),AND('AM19.Summary'!C$16="Must be N",S190="N"))</f>
        <v>1</v>
      </c>
      <c r="AD190" s="171" t="b">
        <f>OR('AM19.Summary'!C$17="",'AM19.Summary'!C$17="Can Be Y or N",AND('AM19.Summary'!C$17="Must Be Y",T190="Y"),AND('AM19.Summary'!C$17="Must be N",T190="N"))</f>
        <v>1</v>
      </c>
      <c r="AE190" s="171" t="b">
        <f>OR('AM19.Summary'!C$18="",'AM19.Summary'!C$18="Can Be Y or N",AND('AM19.Summary'!C$18="Must Be Y",U190="Y"),AND('AM19.Summary'!C$18="Must be N",U190="N"))</f>
        <v>1</v>
      </c>
    </row>
    <row r="191" spans="1:31" x14ac:dyDescent="0.2">
      <c r="A191" s="35">
        <f t="shared" si="19"/>
        <v>185</v>
      </c>
      <c r="B191" s="128" t="str">
        <f>IFERROR(VLOOKUP(C191,'AM19.Entity Input'!D:F,3,FALSE),"")</f>
        <v/>
      </c>
      <c r="C191" s="129"/>
      <c r="D191" s="77"/>
      <c r="E191" s="129"/>
      <c r="F191" s="130" t="str">
        <f>IFERROR(VLOOKUP(C191,'AM19.Entity Input'!D:L,4,FALSE),"")</f>
        <v/>
      </c>
      <c r="G191" s="283"/>
      <c r="H191" s="283"/>
      <c r="I191" s="172"/>
      <c r="J191" s="172"/>
      <c r="K191" s="77"/>
      <c r="L191" s="77"/>
      <c r="M191" s="129"/>
      <c r="N191" s="131">
        <f t="shared" si="14"/>
        <v>0</v>
      </c>
      <c r="O191" s="132">
        <f t="shared" si="16"/>
        <v>0</v>
      </c>
      <c r="Q191" s="266"/>
      <c r="R191" s="77"/>
      <c r="S191" s="77"/>
      <c r="T191" s="77"/>
      <c r="U191" s="77"/>
      <c r="V191" s="131" t="str">
        <f t="shared" si="17"/>
        <v>N/A</v>
      </c>
      <c r="W191" s="140" t="str">
        <f t="shared" si="15"/>
        <v>N/A</v>
      </c>
      <c r="Z191" s="171" t="b">
        <f t="shared" si="18"/>
        <v>1</v>
      </c>
      <c r="AA191" s="171" t="b">
        <f>OR('AM19.Summary'!C$14="",'AM19.Summary'!C$14="Can Be Either",AND('AM19.Summary'!C$14="Must Be Structural",Q191="Structural"),AND('AM19.Summary'!C$14="Must be Contractual",Q191="Contractual"))</f>
        <v>1</v>
      </c>
      <c r="AB191" s="171" t="b">
        <f>OR('AM19.Summary'!C$15="",'AM19.Summary'!C$15="Can Be Y or N",AND('AM19.Summary'!C$15="Must Be Y",R191="Y"),AND('AM19.Summary'!C$15="Must be N",R191="N"))</f>
        <v>1</v>
      </c>
      <c r="AC191" s="171" t="b">
        <f>OR('AM19.Summary'!C$16="",'AM19.Summary'!C$16="Can Be Y or N",AND('AM19.Summary'!C$16="Must Be Y",S191="Y"),AND('AM19.Summary'!C$16="Must be N",S191="N"))</f>
        <v>1</v>
      </c>
      <c r="AD191" s="171" t="b">
        <f>OR('AM19.Summary'!C$17="",'AM19.Summary'!C$17="Can Be Y or N",AND('AM19.Summary'!C$17="Must Be Y",T191="Y"),AND('AM19.Summary'!C$17="Must be N",T191="N"))</f>
        <v>1</v>
      </c>
      <c r="AE191" s="171" t="b">
        <f>OR('AM19.Summary'!C$18="",'AM19.Summary'!C$18="Can Be Y or N",AND('AM19.Summary'!C$18="Must Be Y",U191="Y"),AND('AM19.Summary'!C$18="Must be N",U191="N"))</f>
        <v>1</v>
      </c>
    </row>
    <row r="192" spans="1:31" x14ac:dyDescent="0.2">
      <c r="A192" s="35">
        <f t="shared" si="19"/>
        <v>186</v>
      </c>
      <c r="B192" s="128" t="str">
        <f>IFERROR(VLOOKUP(C192,'AM19.Entity Input'!D:F,3,FALSE),"")</f>
        <v/>
      </c>
      <c r="C192" s="129"/>
      <c r="D192" s="77"/>
      <c r="E192" s="129"/>
      <c r="F192" s="130" t="str">
        <f>IFERROR(VLOOKUP(C192,'AM19.Entity Input'!D:L,4,FALSE),"")</f>
        <v/>
      </c>
      <c r="G192" s="283"/>
      <c r="H192" s="283"/>
      <c r="I192" s="172"/>
      <c r="J192" s="172"/>
      <c r="K192" s="77"/>
      <c r="L192" s="77"/>
      <c r="M192" s="129"/>
      <c r="N192" s="131">
        <f t="shared" si="14"/>
        <v>0</v>
      </c>
      <c r="O192" s="132">
        <f t="shared" si="16"/>
        <v>0</v>
      </c>
      <c r="Q192" s="266"/>
      <c r="R192" s="77"/>
      <c r="S192" s="77"/>
      <c r="T192" s="77"/>
      <c r="U192" s="77"/>
      <c r="V192" s="131" t="str">
        <f t="shared" si="17"/>
        <v>N/A</v>
      </c>
      <c r="W192" s="140" t="str">
        <f t="shared" si="15"/>
        <v>N/A</v>
      </c>
      <c r="Z192" s="171" t="b">
        <f t="shared" si="18"/>
        <v>1</v>
      </c>
      <c r="AA192" s="171" t="b">
        <f>OR('AM19.Summary'!C$14="",'AM19.Summary'!C$14="Can Be Either",AND('AM19.Summary'!C$14="Must Be Structural",Q192="Structural"),AND('AM19.Summary'!C$14="Must be Contractual",Q192="Contractual"))</f>
        <v>1</v>
      </c>
      <c r="AB192" s="171" t="b">
        <f>OR('AM19.Summary'!C$15="",'AM19.Summary'!C$15="Can Be Y or N",AND('AM19.Summary'!C$15="Must Be Y",R192="Y"),AND('AM19.Summary'!C$15="Must be N",R192="N"))</f>
        <v>1</v>
      </c>
      <c r="AC192" s="171" t="b">
        <f>OR('AM19.Summary'!C$16="",'AM19.Summary'!C$16="Can Be Y or N",AND('AM19.Summary'!C$16="Must Be Y",S192="Y"),AND('AM19.Summary'!C$16="Must be N",S192="N"))</f>
        <v>1</v>
      </c>
      <c r="AD192" s="171" t="b">
        <f>OR('AM19.Summary'!C$17="",'AM19.Summary'!C$17="Can Be Y or N",AND('AM19.Summary'!C$17="Must Be Y",T192="Y"),AND('AM19.Summary'!C$17="Must be N",T192="N"))</f>
        <v>1</v>
      </c>
      <c r="AE192" s="171" t="b">
        <f>OR('AM19.Summary'!C$18="",'AM19.Summary'!C$18="Can Be Y or N",AND('AM19.Summary'!C$18="Must Be Y",U192="Y"),AND('AM19.Summary'!C$18="Must be N",U192="N"))</f>
        <v>1</v>
      </c>
    </row>
    <row r="193" spans="1:31" x14ac:dyDescent="0.2">
      <c r="A193" s="35">
        <f t="shared" si="19"/>
        <v>187</v>
      </c>
      <c r="B193" s="128" t="str">
        <f>IFERROR(VLOOKUP(C193,'AM19.Entity Input'!D:F,3,FALSE),"")</f>
        <v/>
      </c>
      <c r="C193" s="129"/>
      <c r="D193" s="77"/>
      <c r="E193" s="129"/>
      <c r="F193" s="130" t="str">
        <f>IFERROR(VLOOKUP(C193,'AM19.Entity Input'!D:L,4,FALSE),"")</f>
        <v/>
      </c>
      <c r="G193" s="283"/>
      <c r="H193" s="283"/>
      <c r="I193" s="172"/>
      <c r="J193" s="172"/>
      <c r="K193" s="77"/>
      <c r="L193" s="77"/>
      <c r="M193" s="129"/>
      <c r="N193" s="131">
        <f t="shared" si="14"/>
        <v>0</v>
      </c>
      <c r="O193" s="132">
        <f t="shared" si="16"/>
        <v>0</v>
      </c>
      <c r="Q193" s="266"/>
      <c r="R193" s="77"/>
      <c r="S193" s="77"/>
      <c r="T193" s="77"/>
      <c r="U193" s="77"/>
      <c r="V193" s="131" t="str">
        <f t="shared" si="17"/>
        <v>N/A</v>
      </c>
      <c r="W193" s="140" t="str">
        <f t="shared" si="15"/>
        <v>N/A</v>
      </c>
      <c r="Z193" s="171" t="b">
        <f t="shared" si="18"/>
        <v>1</v>
      </c>
      <c r="AA193" s="171" t="b">
        <f>OR('AM19.Summary'!C$14="",'AM19.Summary'!C$14="Can Be Either",AND('AM19.Summary'!C$14="Must Be Structural",Q193="Structural"),AND('AM19.Summary'!C$14="Must be Contractual",Q193="Contractual"))</f>
        <v>1</v>
      </c>
      <c r="AB193" s="171" t="b">
        <f>OR('AM19.Summary'!C$15="",'AM19.Summary'!C$15="Can Be Y or N",AND('AM19.Summary'!C$15="Must Be Y",R193="Y"),AND('AM19.Summary'!C$15="Must be N",R193="N"))</f>
        <v>1</v>
      </c>
      <c r="AC193" s="171" t="b">
        <f>OR('AM19.Summary'!C$16="",'AM19.Summary'!C$16="Can Be Y or N",AND('AM19.Summary'!C$16="Must Be Y",S193="Y"),AND('AM19.Summary'!C$16="Must be N",S193="N"))</f>
        <v>1</v>
      </c>
      <c r="AD193" s="171" t="b">
        <f>OR('AM19.Summary'!C$17="",'AM19.Summary'!C$17="Can Be Y or N",AND('AM19.Summary'!C$17="Must Be Y",T193="Y"),AND('AM19.Summary'!C$17="Must be N",T193="N"))</f>
        <v>1</v>
      </c>
      <c r="AE193" s="171" t="b">
        <f>OR('AM19.Summary'!C$18="",'AM19.Summary'!C$18="Can Be Y or N",AND('AM19.Summary'!C$18="Must Be Y",U193="Y"),AND('AM19.Summary'!C$18="Must be N",U193="N"))</f>
        <v>1</v>
      </c>
    </row>
    <row r="194" spans="1:31" x14ac:dyDescent="0.2">
      <c r="A194" s="35">
        <f t="shared" si="19"/>
        <v>188</v>
      </c>
      <c r="B194" s="128" t="str">
        <f>IFERROR(VLOOKUP(C194,'AM19.Entity Input'!D:F,3,FALSE),"")</f>
        <v/>
      </c>
      <c r="C194" s="129"/>
      <c r="D194" s="77"/>
      <c r="E194" s="129"/>
      <c r="F194" s="130" t="str">
        <f>IFERROR(VLOOKUP(C194,'AM19.Entity Input'!D:L,4,FALSE),"")</f>
        <v/>
      </c>
      <c r="G194" s="283"/>
      <c r="H194" s="283"/>
      <c r="I194" s="172"/>
      <c r="J194" s="172"/>
      <c r="K194" s="77"/>
      <c r="L194" s="77"/>
      <c r="M194" s="129"/>
      <c r="N194" s="131">
        <f t="shared" si="14"/>
        <v>0</v>
      </c>
      <c r="O194" s="132">
        <f t="shared" si="16"/>
        <v>0</v>
      </c>
      <c r="Q194" s="266"/>
      <c r="R194" s="77"/>
      <c r="S194" s="77"/>
      <c r="T194" s="77"/>
      <c r="U194" s="77"/>
      <c r="V194" s="131" t="str">
        <f t="shared" si="17"/>
        <v>N/A</v>
      </c>
      <c r="W194" s="140" t="str">
        <f t="shared" si="15"/>
        <v>N/A</v>
      </c>
      <c r="Z194" s="171" t="b">
        <f t="shared" si="18"/>
        <v>1</v>
      </c>
      <c r="AA194" s="171" t="b">
        <f>OR('AM19.Summary'!C$14="",'AM19.Summary'!C$14="Can Be Either",AND('AM19.Summary'!C$14="Must Be Structural",Q194="Structural"),AND('AM19.Summary'!C$14="Must be Contractual",Q194="Contractual"))</f>
        <v>1</v>
      </c>
      <c r="AB194" s="171" t="b">
        <f>OR('AM19.Summary'!C$15="",'AM19.Summary'!C$15="Can Be Y or N",AND('AM19.Summary'!C$15="Must Be Y",R194="Y"),AND('AM19.Summary'!C$15="Must be N",R194="N"))</f>
        <v>1</v>
      </c>
      <c r="AC194" s="171" t="b">
        <f>OR('AM19.Summary'!C$16="",'AM19.Summary'!C$16="Can Be Y or N",AND('AM19.Summary'!C$16="Must Be Y",S194="Y"),AND('AM19.Summary'!C$16="Must be N",S194="N"))</f>
        <v>1</v>
      </c>
      <c r="AD194" s="171" t="b">
        <f>OR('AM19.Summary'!C$17="",'AM19.Summary'!C$17="Can Be Y or N",AND('AM19.Summary'!C$17="Must Be Y",T194="Y"),AND('AM19.Summary'!C$17="Must be N",T194="N"))</f>
        <v>1</v>
      </c>
      <c r="AE194" s="171" t="b">
        <f>OR('AM19.Summary'!C$18="",'AM19.Summary'!C$18="Can Be Y or N",AND('AM19.Summary'!C$18="Must Be Y",U194="Y"),AND('AM19.Summary'!C$18="Must be N",U194="N"))</f>
        <v>1</v>
      </c>
    </row>
    <row r="195" spans="1:31" x14ac:dyDescent="0.2">
      <c r="A195" s="35">
        <f t="shared" si="19"/>
        <v>189</v>
      </c>
      <c r="B195" s="128" t="str">
        <f>IFERROR(VLOOKUP(C195,'AM19.Entity Input'!D:F,3,FALSE),"")</f>
        <v/>
      </c>
      <c r="C195" s="129"/>
      <c r="D195" s="77"/>
      <c r="E195" s="129"/>
      <c r="F195" s="130" t="str">
        <f>IFERROR(VLOOKUP(C195,'AM19.Entity Input'!D:L,4,FALSE),"")</f>
        <v/>
      </c>
      <c r="G195" s="283"/>
      <c r="H195" s="283"/>
      <c r="I195" s="172"/>
      <c r="J195" s="172"/>
      <c r="K195" s="77"/>
      <c r="L195" s="77"/>
      <c r="M195" s="129"/>
      <c r="N195" s="131">
        <f t="shared" si="14"/>
        <v>0</v>
      </c>
      <c r="O195" s="132">
        <f t="shared" si="16"/>
        <v>0</v>
      </c>
      <c r="Q195" s="266"/>
      <c r="R195" s="77"/>
      <c r="S195" s="77"/>
      <c r="T195" s="77"/>
      <c r="U195" s="77"/>
      <c r="V195" s="131" t="str">
        <f t="shared" si="17"/>
        <v>N/A</v>
      </c>
      <c r="W195" s="140" t="str">
        <f t="shared" si="15"/>
        <v>N/A</v>
      </c>
      <c r="Z195" s="171" t="b">
        <f t="shared" si="18"/>
        <v>1</v>
      </c>
      <c r="AA195" s="171" t="b">
        <f>OR('AM19.Summary'!C$14="",'AM19.Summary'!C$14="Can Be Either",AND('AM19.Summary'!C$14="Must Be Structural",Q195="Structural"),AND('AM19.Summary'!C$14="Must be Contractual",Q195="Contractual"))</f>
        <v>1</v>
      </c>
      <c r="AB195" s="171" t="b">
        <f>OR('AM19.Summary'!C$15="",'AM19.Summary'!C$15="Can Be Y or N",AND('AM19.Summary'!C$15="Must Be Y",R195="Y"),AND('AM19.Summary'!C$15="Must be N",R195="N"))</f>
        <v>1</v>
      </c>
      <c r="AC195" s="171" t="b">
        <f>OR('AM19.Summary'!C$16="",'AM19.Summary'!C$16="Can Be Y or N",AND('AM19.Summary'!C$16="Must Be Y",S195="Y"),AND('AM19.Summary'!C$16="Must be N",S195="N"))</f>
        <v>1</v>
      </c>
      <c r="AD195" s="171" t="b">
        <f>OR('AM19.Summary'!C$17="",'AM19.Summary'!C$17="Can Be Y or N",AND('AM19.Summary'!C$17="Must Be Y",T195="Y"),AND('AM19.Summary'!C$17="Must be N",T195="N"))</f>
        <v>1</v>
      </c>
      <c r="AE195" s="171" t="b">
        <f>OR('AM19.Summary'!C$18="",'AM19.Summary'!C$18="Can Be Y or N",AND('AM19.Summary'!C$18="Must Be Y",U195="Y"),AND('AM19.Summary'!C$18="Must be N",U195="N"))</f>
        <v>1</v>
      </c>
    </row>
    <row r="196" spans="1:31" x14ac:dyDescent="0.2">
      <c r="A196" s="35">
        <f t="shared" si="19"/>
        <v>190</v>
      </c>
      <c r="B196" s="128" t="str">
        <f>IFERROR(VLOOKUP(C196,'AM19.Entity Input'!D:F,3,FALSE),"")</f>
        <v/>
      </c>
      <c r="C196" s="129"/>
      <c r="D196" s="77"/>
      <c r="E196" s="129"/>
      <c r="F196" s="130" t="str">
        <f>IFERROR(VLOOKUP(C196,'AM19.Entity Input'!D:L,4,FALSE),"")</f>
        <v/>
      </c>
      <c r="G196" s="283"/>
      <c r="H196" s="283"/>
      <c r="I196" s="172"/>
      <c r="J196" s="172"/>
      <c r="K196" s="77"/>
      <c r="L196" s="77"/>
      <c r="M196" s="129"/>
      <c r="N196" s="131">
        <f t="shared" si="14"/>
        <v>0</v>
      </c>
      <c r="O196" s="132">
        <f t="shared" si="16"/>
        <v>0</v>
      </c>
      <c r="Q196" s="266"/>
      <c r="R196" s="77"/>
      <c r="S196" s="77"/>
      <c r="T196" s="77"/>
      <c r="U196" s="77"/>
      <c r="V196" s="131" t="str">
        <f t="shared" si="17"/>
        <v>N/A</v>
      </c>
      <c r="W196" s="140" t="str">
        <f t="shared" si="15"/>
        <v>N/A</v>
      </c>
      <c r="Z196" s="171" t="b">
        <f t="shared" si="18"/>
        <v>1</v>
      </c>
      <c r="AA196" s="171" t="b">
        <f>OR('AM19.Summary'!C$14="",'AM19.Summary'!C$14="Can Be Either",AND('AM19.Summary'!C$14="Must Be Structural",Q196="Structural"),AND('AM19.Summary'!C$14="Must be Contractual",Q196="Contractual"))</f>
        <v>1</v>
      </c>
      <c r="AB196" s="171" t="b">
        <f>OR('AM19.Summary'!C$15="",'AM19.Summary'!C$15="Can Be Y or N",AND('AM19.Summary'!C$15="Must Be Y",R196="Y"),AND('AM19.Summary'!C$15="Must be N",R196="N"))</f>
        <v>1</v>
      </c>
      <c r="AC196" s="171" t="b">
        <f>OR('AM19.Summary'!C$16="",'AM19.Summary'!C$16="Can Be Y or N",AND('AM19.Summary'!C$16="Must Be Y",S196="Y"),AND('AM19.Summary'!C$16="Must be N",S196="N"))</f>
        <v>1</v>
      </c>
      <c r="AD196" s="171" t="b">
        <f>OR('AM19.Summary'!C$17="",'AM19.Summary'!C$17="Can Be Y or N",AND('AM19.Summary'!C$17="Must Be Y",T196="Y"),AND('AM19.Summary'!C$17="Must be N",T196="N"))</f>
        <v>1</v>
      </c>
      <c r="AE196" s="171" t="b">
        <f>OR('AM19.Summary'!C$18="",'AM19.Summary'!C$18="Can Be Y or N",AND('AM19.Summary'!C$18="Must Be Y",U196="Y"),AND('AM19.Summary'!C$18="Must be N",U196="N"))</f>
        <v>1</v>
      </c>
    </row>
    <row r="197" spans="1:31" x14ac:dyDescent="0.2">
      <c r="A197" s="35">
        <f t="shared" si="19"/>
        <v>191</v>
      </c>
      <c r="B197" s="128" t="str">
        <f>IFERROR(VLOOKUP(C197,'AM19.Entity Input'!D:F,3,FALSE),"")</f>
        <v/>
      </c>
      <c r="C197" s="129"/>
      <c r="D197" s="77"/>
      <c r="E197" s="129"/>
      <c r="F197" s="130" t="str">
        <f>IFERROR(VLOOKUP(C197,'AM19.Entity Input'!D:L,4,FALSE),"")</f>
        <v/>
      </c>
      <c r="G197" s="283"/>
      <c r="H197" s="283"/>
      <c r="I197" s="172"/>
      <c r="J197" s="172"/>
      <c r="K197" s="77"/>
      <c r="L197" s="77"/>
      <c r="M197" s="129"/>
      <c r="N197" s="131">
        <f t="shared" si="14"/>
        <v>0</v>
      </c>
      <c r="O197" s="132">
        <f t="shared" si="16"/>
        <v>0</v>
      </c>
      <c r="Q197" s="266"/>
      <c r="R197" s="77"/>
      <c r="S197" s="77"/>
      <c r="T197" s="77"/>
      <c r="U197" s="77"/>
      <c r="V197" s="131" t="str">
        <f t="shared" si="17"/>
        <v>N/A</v>
      </c>
      <c r="W197" s="140" t="str">
        <f t="shared" si="15"/>
        <v>N/A</v>
      </c>
      <c r="Z197" s="171" t="b">
        <f t="shared" si="18"/>
        <v>1</v>
      </c>
      <c r="AA197" s="171" t="b">
        <f>OR('AM19.Summary'!C$14="",'AM19.Summary'!C$14="Can Be Either",AND('AM19.Summary'!C$14="Must Be Structural",Q197="Structural"),AND('AM19.Summary'!C$14="Must be Contractual",Q197="Contractual"))</f>
        <v>1</v>
      </c>
      <c r="AB197" s="171" t="b">
        <f>OR('AM19.Summary'!C$15="",'AM19.Summary'!C$15="Can Be Y or N",AND('AM19.Summary'!C$15="Must Be Y",R197="Y"),AND('AM19.Summary'!C$15="Must be N",R197="N"))</f>
        <v>1</v>
      </c>
      <c r="AC197" s="171" t="b">
        <f>OR('AM19.Summary'!C$16="",'AM19.Summary'!C$16="Can Be Y or N",AND('AM19.Summary'!C$16="Must Be Y",S197="Y"),AND('AM19.Summary'!C$16="Must be N",S197="N"))</f>
        <v>1</v>
      </c>
      <c r="AD197" s="171" t="b">
        <f>OR('AM19.Summary'!C$17="",'AM19.Summary'!C$17="Can Be Y or N",AND('AM19.Summary'!C$17="Must Be Y",T197="Y"),AND('AM19.Summary'!C$17="Must be N",T197="N"))</f>
        <v>1</v>
      </c>
      <c r="AE197" s="171" t="b">
        <f>OR('AM19.Summary'!C$18="",'AM19.Summary'!C$18="Can Be Y or N",AND('AM19.Summary'!C$18="Must Be Y",U197="Y"),AND('AM19.Summary'!C$18="Must be N",U197="N"))</f>
        <v>1</v>
      </c>
    </row>
    <row r="198" spans="1:31" x14ac:dyDescent="0.2">
      <c r="A198" s="35">
        <f t="shared" si="19"/>
        <v>192</v>
      </c>
      <c r="B198" s="128" t="str">
        <f>IFERROR(VLOOKUP(C198,'AM19.Entity Input'!D:F,3,FALSE),"")</f>
        <v/>
      </c>
      <c r="C198" s="129"/>
      <c r="D198" s="77"/>
      <c r="E198" s="129"/>
      <c r="F198" s="130" t="str">
        <f>IFERROR(VLOOKUP(C198,'AM19.Entity Input'!D:L,4,FALSE),"")</f>
        <v/>
      </c>
      <c r="G198" s="283"/>
      <c r="H198" s="283"/>
      <c r="I198" s="172"/>
      <c r="J198" s="172"/>
      <c r="K198" s="77"/>
      <c r="L198" s="77"/>
      <c r="M198" s="129"/>
      <c r="N198" s="131">
        <f t="shared" si="14"/>
        <v>0</v>
      </c>
      <c r="O198" s="132">
        <f t="shared" si="16"/>
        <v>0</v>
      </c>
      <c r="Q198" s="266"/>
      <c r="R198" s="77"/>
      <c r="S198" s="77"/>
      <c r="T198" s="77"/>
      <c r="U198" s="77"/>
      <c r="V198" s="131" t="str">
        <f t="shared" si="17"/>
        <v>N/A</v>
      </c>
      <c r="W198" s="140" t="str">
        <f t="shared" si="15"/>
        <v>N/A</v>
      </c>
      <c r="Z198" s="171" t="b">
        <f t="shared" si="18"/>
        <v>1</v>
      </c>
      <c r="AA198" s="171" t="b">
        <f>OR('AM19.Summary'!C$14="",'AM19.Summary'!C$14="Can Be Either",AND('AM19.Summary'!C$14="Must Be Structural",Q198="Structural"),AND('AM19.Summary'!C$14="Must be Contractual",Q198="Contractual"))</f>
        <v>1</v>
      </c>
      <c r="AB198" s="171" t="b">
        <f>OR('AM19.Summary'!C$15="",'AM19.Summary'!C$15="Can Be Y or N",AND('AM19.Summary'!C$15="Must Be Y",R198="Y"),AND('AM19.Summary'!C$15="Must be N",R198="N"))</f>
        <v>1</v>
      </c>
      <c r="AC198" s="171" t="b">
        <f>OR('AM19.Summary'!C$16="",'AM19.Summary'!C$16="Can Be Y or N",AND('AM19.Summary'!C$16="Must Be Y",S198="Y"),AND('AM19.Summary'!C$16="Must be N",S198="N"))</f>
        <v>1</v>
      </c>
      <c r="AD198" s="171" t="b">
        <f>OR('AM19.Summary'!C$17="",'AM19.Summary'!C$17="Can Be Y or N",AND('AM19.Summary'!C$17="Must Be Y",T198="Y"),AND('AM19.Summary'!C$17="Must be N",T198="N"))</f>
        <v>1</v>
      </c>
      <c r="AE198" s="171" t="b">
        <f>OR('AM19.Summary'!C$18="",'AM19.Summary'!C$18="Can Be Y or N",AND('AM19.Summary'!C$18="Must Be Y",U198="Y"),AND('AM19.Summary'!C$18="Must be N",U198="N"))</f>
        <v>1</v>
      </c>
    </row>
    <row r="199" spans="1:31" x14ac:dyDescent="0.2">
      <c r="A199" s="35">
        <f t="shared" si="19"/>
        <v>193</v>
      </c>
      <c r="B199" s="128" t="str">
        <f>IFERROR(VLOOKUP(C199,'AM19.Entity Input'!D:F,3,FALSE),"")</f>
        <v/>
      </c>
      <c r="C199" s="129"/>
      <c r="D199" s="77"/>
      <c r="E199" s="129"/>
      <c r="F199" s="130" t="str">
        <f>IFERROR(VLOOKUP(C199,'AM19.Entity Input'!D:L,4,FALSE),"")</f>
        <v/>
      </c>
      <c r="G199" s="283"/>
      <c r="H199" s="283"/>
      <c r="I199" s="172"/>
      <c r="J199" s="172"/>
      <c r="K199" s="77"/>
      <c r="L199" s="77"/>
      <c r="M199" s="129"/>
      <c r="N199" s="131">
        <f t="shared" ref="N199:N223" si="20">IFERROR(J199,"-")</f>
        <v>0</v>
      </c>
      <c r="O199" s="132">
        <f t="shared" si="16"/>
        <v>0</v>
      </c>
      <c r="Q199" s="266"/>
      <c r="R199" s="77"/>
      <c r="S199" s="77"/>
      <c r="T199" s="77"/>
      <c r="U199" s="77"/>
      <c r="V199" s="131" t="str">
        <f t="shared" si="17"/>
        <v>N/A</v>
      </c>
      <c r="W199" s="140" t="str">
        <f t="shared" ref="W199:W223" si="21">IF(Z199,V199,0)</f>
        <v>N/A</v>
      </c>
      <c r="Z199" s="171" t="b">
        <f t="shared" si="18"/>
        <v>1</v>
      </c>
      <c r="AA199" s="171" t="b">
        <f>OR('AM19.Summary'!C$14="",'AM19.Summary'!C$14="Can Be Either",AND('AM19.Summary'!C$14="Must Be Structural",Q199="Structural"),AND('AM19.Summary'!C$14="Must be Contractual",Q199="Contractual"))</f>
        <v>1</v>
      </c>
      <c r="AB199" s="171" t="b">
        <f>OR('AM19.Summary'!C$15="",'AM19.Summary'!C$15="Can Be Y or N",AND('AM19.Summary'!C$15="Must Be Y",R199="Y"),AND('AM19.Summary'!C$15="Must be N",R199="N"))</f>
        <v>1</v>
      </c>
      <c r="AC199" s="171" t="b">
        <f>OR('AM19.Summary'!C$16="",'AM19.Summary'!C$16="Can Be Y or N",AND('AM19.Summary'!C$16="Must Be Y",S199="Y"),AND('AM19.Summary'!C$16="Must be N",S199="N"))</f>
        <v>1</v>
      </c>
      <c r="AD199" s="171" t="b">
        <f>OR('AM19.Summary'!C$17="",'AM19.Summary'!C$17="Can Be Y or N",AND('AM19.Summary'!C$17="Must Be Y",T199="Y"),AND('AM19.Summary'!C$17="Must be N",T199="N"))</f>
        <v>1</v>
      </c>
      <c r="AE199" s="171" t="b">
        <f>OR('AM19.Summary'!C$18="",'AM19.Summary'!C$18="Can Be Y or N",AND('AM19.Summary'!C$18="Must Be Y",U199="Y"),AND('AM19.Summary'!C$18="Must be N",U199="N"))</f>
        <v>1</v>
      </c>
    </row>
    <row r="200" spans="1:31" x14ac:dyDescent="0.2">
      <c r="A200" s="35">
        <f t="shared" si="19"/>
        <v>194</v>
      </c>
      <c r="B200" s="128" t="str">
        <f>IFERROR(VLOOKUP(C200,'AM19.Entity Input'!D:F,3,FALSE),"")</f>
        <v/>
      </c>
      <c r="C200" s="129"/>
      <c r="D200" s="77"/>
      <c r="E200" s="129"/>
      <c r="F200" s="130" t="str">
        <f>IFERROR(VLOOKUP(C200,'AM19.Entity Input'!D:L,4,FALSE),"")</f>
        <v/>
      </c>
      <c r="G200" s="283"/>
      <c r="H200" s="283"/>
      <c r="I200" s="172"/>
      <c r="J200" s="172"/>
      <c r="K200" s="77"/>
      <c r="L200" s="77"/>
      <c r="M200" s="129"/>
      <c r="N200" s="131">
        <f t="shared" si="20"/>
        <v>0</v>
      </c>
      <c r="O200" s="132">
        <f t="shared" ref="O200:O223" si="22">IF(AND(K200="Y",L200="Y"),N200,0)</f>
        <v>0</v>
      </c>
      <c r="Q200" s="266"/>
      <c r="R200" s="77"/>
      <c r="S200" s="77"/>
      <c r="T200" s="77"/>
      <c r="U200" s="77"/>
      <c r="V200" s="131" t="str">
        <f t="shared" ref="V200:V223" si="23">IF(D200="Senior Debt",J200,"N/A")</f>
        <v>N/A</v>
      </c>
      <c r="W200" s="140" t="str">
        <f t="shared" si="21"/>
        <v>N/A</v>
      </c>
      <c r="Z200" s="171" t="b">
        <f t="shared" ref="Z200:Z223" si="24">AND(AA200:AE200)</f>
        <v>1</v>
      </c>
      <c r="AA200" s="171" t="b">
        <f>OR('AM19.Summary'!C$14="",'AM19.Summary'!C$14="Can Be Either",AND('AM19.Summary'!C$14="Must Be Structural",Q200="Structural"),AND('AM19.Summary'!C$14="Must be Contractual",Q200="Contractual"))</f>
        <v>1</v>
      </c>
      <c r="AB200" s="171" t="b">
        <f>OR('AM19.Summary'!C$15="",'AM19.Summary'!C$15="Can Be Y or N",AND('AM19.Summary'!C$15="Must Be Y",R200="Y"),AND('AM19.Summary'!C$15="Must be N",R200="N"))</f>
        <v>1</v>
      </c>
      <c r="AC200" s="171" t="b">
        <f>OR('AM19.Summary'!C$16="",'AM19.Summary'!C$16="Can Be Y or N",AND('AM19.Summary'!C$16="Must Be Y",S200="Y"),AND('AM19.Summary'!C$16="Must be N",S200="N"))</f>
        <v>1</v>
      </c>
      <c r="AD200" s="171" t="b">
        <f>OR('AM19.Summary'!C$17="",'AM19.Summary'!C$17="Can Be Y or N",AND('AM19.Summary'!C$17="Must Be Y",T200="Y"),AND('AM19.Summary'!C$17="Must be N",T200="N"))</f>
        <v>1</v>
      </c>
      <c r="AE200" s="171" t="b">
        <f>OR('AM19.Summary'!C$18="",'AM19.Summary'!C$18="Can Be Y or N",AND('AM19.Summary'!C$18="Must Be Y",U200="Y"),AND('AM19.Summary'!C$18="Must be N",U200="N"))</f>
        <v>1</v>
      </c>
    </row>
    <row r="201" spans="1:31" x14ac:dyDescent="0.2">
      <c r="A201" s="35">
        <f t="shared" si="19"/>
        <v>195</v>
      </c>
      <c r="B201" s="128" t="str">
        <f>IFERROR(VLOOKUP(C201,'AM19.Entity Input'!D:F,3,FALSE),"")</f>
        <v/>
      </c>
      <c r="C201" s="129"/>
      <c r="D201" s="77"/>
      <c r="E201" s="129"/>
      <c r="F201" s="130" t="str">
        <f>IFERROR(VLOOKUP(C201,'AM19.Entity Input'!D:L,4,FALSE),"")</f>
        <v/>
      </c>
      <c r="G201" s="283"/>
      <c r="H201" s="283"/>
      <c r="I201" s="172"/>
      <c r="J201" s="172"/>
      <c r="K201" s="77"/>
      <c r="L201" s="77"/>
      <c r="M201" s="129"/>
      <c r="N201" s="131">
        <f t="shared" si="20"/>
        <v>0</v>
      </c>
      <c r="O201" s="132">
        <f t="shared" si="22"/>
        <v>0</v>
      </c>
      <c r="Q201" s="266"/>
      <c r="R201" s="77"/>
      <c r="S201" s="77"/>
      <c r="T201" s="77"/>
      <c r="U201" s="77"/>
      <c r="V201" s="131" t="str">
        <f t="shared" si="23"/>
        <v>N/A</v>
      </c>
      <c r="W201" s="140" t="str">
        <f t="shared" si="21"/>
        <v>N/A</v>
      </c>
      <c r="Z201" s="171" t="b">
        <f t="shared" si="24"/>
        <v>1</v>
      </c>
      <c r="AA201" s="171" t="b">
        <f>OR('AM19.Summary'!C$14="",'AM19.Summary'!C$14="Can Be Either",AND('AM19.Summary'!C$14="Must Be Structural",Q201="Structural"),AND('AM19.Summary'!C$14="Must be Contractual",Q201="Contractual"))</f>
        <v>1</v>
      </c>
      <c r="AB201" s="171" t="b">
        <f>OR('AM19.Summary'!C$15="",'AM19.Summary'!C$15="Can Be Y or N",AND('AM19.Summary'!C$15="Must Be Y",R201="Y"),AND('AM19.Summary'!C$15="Must be N",R201="N"))</f>
        <v>1</v>
      </c>
      <c r="AC201" s="171" t="b">
        <f>OR('AM19.Summary'!C$16="",'AM19.Summary'!C$16="Can Be Y or N",AND('AM19.Summary'!C$16="Must Be Y",S201="Y"),AND('AM19.Summary'!C$16="Must be N",S201="N"))</f>
        <v>1</v>
      </c>
      <c r="AD201" s="171" t="b">
        <f>OR('AM19.Summary'!C$17="",'AM19.Summary'!C$17="Can Be Y or N",AND('AM19.Summary'!C$17="Must Be Y",T201="Y"),AND('AM19.Summary'!C$17="Must be N",T201="N"))</f>
        <v>1</v>
      </c>
      <c r="AE201" s="171" t="b">
        <f>OR('AM19.Summary'!C$18="",'AM19.Summary'!C$18="Can Be Y or N",AND('AM19.Summary'!C$18="Must Be Y",U201="Y"),AND('AM19.Summary'!C$18="Must be N",U201="N"))</f>
        <v>1</v>
      </c>
    </row>
    <row r="202" spans="1:31" x14ac:dyDescent="0.2">
      <c r="A202" s="35">
        <f t="shared" si="19"/>
        <v>196</v>
      </c>
      <c r="B202" s="128" t="str">
        <f>IFERROR(VLOOKUP(C202,'AM19.Entity Input'!D:F,3,FALSE),"")</f>
        <v/>
      </c>
      <c r="C202" s="129"/>
      <c r="D202" s="77"/>
      <c r="E202" s="129"/>
      <c r="F202" s="130" t="str">
        <f>IFERROR(VLOOKUP(C202,'AM19.Entity Input'!D:L,4,FALSE),"")</f>
        <v/>
      </c>
      <c r="G202" s="283"/>
      <c r="H202" s="283"/>
      <c r="I202" s="172"/>
      <c r="J202" s="172"/>
      <c r="K202" s="77"/>
      <c r="L202" s="77"/>
      <c r="M202" s="129"/>
      <c r="N202" s="131">
        <f t="shared" si="20"/>
        <v>0</v>
      </c>
      <c r="O202" s="132">
        <f t="shared" si="22"/>
        <v>0</v>
      </c>
      <c r="Q202" s="266"/>
      <c r="R202" s="77"/>
      <c r="S202" s="77"/>
      <c r="T202" s="77"/>
      <c r="U202" s="77"/>
      <c r="V202" s="131" t="str">
        <f t="shared" si="23"/>
        <v>N/A</v>
      </c>
      <c r="W202" s="140" t="str">
        <f t="shared" si="21"/>
        <v>N/A</v>
      </c>
      <c r="Z202" s="171" t="b">
        <f t="shared" si="24"/>
        <v>1</v>
      </c>
      <c r="AA202" s="171" t="b">
        <f>OR('AM19.Summary'!C$14="",'AM19.Summary'!C$14="Can Be Either",AND('AM19.Summary'!C$14="Must Be Structural",Q202="Structural"),AND('AM19.Summary'!C$14="Must be Contractual",Q202="Contractual"))</f>
        <v>1</v>
      </c>
      <c r="AB202" s="171" t="b">
        <f>OR('AM19.Summary'!C$15="",'AM19.Summary'!C$15="Can Be Y or N",AND('AM19.Summary'!C$15="Must Be Y",R202="Y"),AND('AM19.Summary'!C$15="Must be N",R202="N"))</f>
        <v>1</v>
      </c>
      <c r="AC202" s="171" t="b">
        <f>OR('AM19.Summary'!C$16="",'AM19.Summary'!C$16="Can Be Y or N",AND('AM19.Summary'!C$16="Must Be Y",S202="Y"),AND('AM19.Summary'!C$16="Must be N",S202="N"))</f>
        <v>1</v>
      </c>
      <c r="AD202" s="171" t="b">
        <f>OR('AM19.Summary'!C$17="",'AM19.Summary'!C$17="Can Be Y or N",AND('AM19.Summary'!C$17="Must Be Y",T202="Y"),AND('AM19.Summary'!C$17="Must be N",T202="N"))</f>
        <v>1</v>
      </c>
      <c r="AE202" s="171" t="b">
        <f>OR('AM19.Summary'!C$18="",'AM19.Summary'!C$18="Can Be Y or N",AND('AM19.Summary'!C$18="Must Be Y",U202="Y"),AND('AM19.Summary'!C$18="Must be N",U202="N"))</f>
        <v>1</v>
      </c>
    </row>
    <row r="203" spans="1:31" x14ac:dyDescent="0.2">
      <c r="A203" s="35">
        <f t="shared" si="19"/>
        <v>197</v>
      </c>
      <c r="B203" s="128" t="str">
        <f>IFERROR(VLOOKUP(C203,'AM19.Entity Input'!D:F,3,FALSE),"")</f>
        <v/>
      </c>
      <c r="C203" s="129"/>
      <c r="D203" s="77"/>
      <c r="E203" s="129"/>
      <c r="F203" s="130" t="str">
        <f>IFERROR(VLOOKUP(C203,'AM19.Entity Input'!D:L,4,FALSE),"")</f>
        <v/>
      </c>
      <c r="G203" s="283"/>
      <c r="H203" s="283"/>
      <c r="I203" s="172"/>
      <c r="J203" s="172"/>
      <c r="K203" s="77"/>
      <c r="L203" s="77"/>
      <c r="M203" s="129"/>
      <c r="N203" s="131">
        <f t="shared" si="20"/>
        <v>0</v>
      </c>
      <c r="O203" s="132">
        <f t="shared" si="22"/>
        <v>0</v>
      </c>
      <c r="Q203" s="266"/>
      <c r="R203" s="77"/>
      <c r="S203" s="77"/>
      <c r="T203" s="77"/>
      <c r="U203" s="77"/>
      <c r="V203" s="131" t="str">
        <f t="shared" si="23"/>
        <v>N/A</v>
      </c>
      <c r="W203" s="140" t="str">
        <f t="shared" si="21"/>
        <v>N/A</v>
      </c>
      <c r="Z203" s="171" t="b">
        <f t="shared" si="24"/>
        <v>1</v>
      </c>
      <c r="AA203" s="171" t="b">
        <f>OR('AM19.Summary'!C$14="",'AM19.Summary'!C$14="Can Be Either",AND('AM19.Summary'!C$14="Must Be Structural",Q203="Structural"),AND('AM19.Summary'!C$14="Must be Contractual",Q203="Contractual"))</f>
        <v>1</v>
      </c>
      <c r="AB203" s="171" t="b">
        <f>OR('AM19.Summary'!C$15="",'AM19.Summary'!C$15="Can Be Y or N",AND('AM19.Summary'!C$15="Must Be Y",R203="Y"),AND('AM19.Summary'!C$15="Must be N",R203="N"))</f>
        <v>1</v>
      </c>
      <c r="AC203" s="171" t="b">
        <f>OR('AM19.Summary'!C$16="",'AM19.Summary'!C$16="Can Be Y or N",AND('AM19.Summary'!C$16="Must Be Y",S203="Y"),AND('AM19.Summary'!C$16="Must be N",S203="N"))</f>
        <v>1</v>
      </c>
      <c r="AD203" s="171" t="b">
        <f>OR('AM19.Summary'!C$17="",'AM19.Summary'!C$17="Can Be Y or N",AND('AM19.Summary'!C$17="Must Be Y",T203="Y"),AND('AM19.Summary'!C$17="Must be N",T203="N"))</f>
        <v>1</v>
      </c>
      <c r="AE203" s="171" t="b">
        <f>OR('AM19.Summary'!C$18="",'AM19.Summary'!C$18="Can Be Y or N",AND('AM19.Summary'!C$18="Must Be Y",U203="Y"),AND('AM19.Summary'!C$18="Must be N",U203="N"))</f>
        <v>1</v>
      </c>
    </row>
    <row r="204" spans="1:31" x14ac:dyDescent="0.2">
      <c r="A204" s="35">
        <f t="shared" si="19"/>
        <v>198</v>
      </c>
      <c r="B204" s="128" t="str">
        <f>IFERROR(VLOOKUP(C204,'AM19.Entity Input'!D:F,3,FALSE),"")</f>
        <v/>
      </c>
      <c r="C204" s="129"/>
      <c r="D204" s="77"/>
      <c r="E204" s="129"/>
      <c r="F204" s="130" t="str">
        <f>IFERROR(VLOOKUP(C204,'AM19.Entity Input'!D:L,4,FALSE),"")</f>
        <v/>
      </c>
      <c r="G204" s="283"/>
      <c r="H204" s="283"/>
      <c r="I204" s="172"/>
      <c r="J204" s="172"/>
      <c r="K204" s="77"/>
      <c r="L204" s="77"/>
      <c r="M204" s="129"/>
      <c r="N204" s="131">
        <f t="shared" si="20"/>
        <v>0</v>
      </c>
      <c r="O204" s="132">
        <f t="shared" si="22"/>
        <v>0</v>
      </c>
      <c r="Q204" s="266"/>
      <c r="R204" s="77"/>
      <c r="S204" s="77"/>
      <c r="T204" s="77"/>
      <c r="U204" s="77"/>
      <c r="V204" s="131" t="str">
        <f t="shared" si="23"/>
        <v>N/A</v>
      </c>
      <c r="W204" s="140" t="str">
        <f t="shared" si="21"/>
        <v>N/A</v>
      </c>
      <c r="Z204" s="171" t="b">
        <f t="shared" si="24"/>
        <v>1</v>
      </c>
      <c r="AA204" s="171" t="b">
        <f>OR('AM19.Summary'!C$14="",'AM19.Summary'!C$14="Can Be Either",AND('AM19.Summary'!C$14="Must Be Structural",Q204="Structural"),AND('AM19.Summary'!C$14="Must be Contractual",Q204="Contractual"))</f>
        <v>1</v>
      </c>
      <c r="AB204" s="171" t="b">
        <f>OR('AM19.Summary'!C$15="",'AM19.Summary'!C$15="Can Be Y or N",AND('AM19.Summary'!C$15="Must Be Y",R204="Y"),AND('AM19.Summary'!C$15="Must be N",R204="N"))</f>
        <v>1</v>
      </c>
      <c r="AC204" s="171" t="b">
        <f>OR('AM19.Summary'!C$16="",'AM19.Summary'!C$16="Can Be Y or N",AND('AM19.Summary'!C$16="Must Be Y",S204="Y"),AND('AM19.Summary'!C$16="Must be N",S204="N"))</f>
        <v>1</v>
      </c>
      <c r="AD204" s="171" t="b">
        <f>OR('AM19.Summary'!C$17="",'AM19.Summary'!C$17="Can Be Y or N",AND('AM19.Summary'!C$17="Must Be Y",T204="Y"),AND('AM19.Summary'!C$17="Must be N",T204="N"))</f>
        <v>1</v>
      </c>
      <c r="AE204" s="171" t="b">
        <f>OR('AM19.Summary'!C$18="",'AM19.Summary'!C$18="Can Be Y or N",AND('AM19.Summary'!C$18="Must Be Y",U204="Y"),AND('AM19.Summary'!C$18="Must be N",U204="N"))</f>
        <v>1</v>
      </c>
    </row>
    <row r="205" spans="1:31" x14ac:dyDescent="0.2">
      <c r="A205" s="35">
        <f t="shared" ref="A205:A223" si="25">A204+1</f>
        <v>199</v>
      </c>
      <c r="B205" s="128" t="str">
        <f>IFERROR(VLOOKUP(C205,'AM19.Entity Input'!D:F,3,FALSE),"")</f>
        <v/>
      </c>
      <c r="C205" s="129"/>
      <c r="D205" s="77"/>
      <c r="E205" s="129"/>
      <c r="F205" s="130" t="str">
        <f>IFERROR(VLOOKUP(C205,'AM19.Entity Input'!D:L,4,FALSE),"")</f>
        <v/>
      </c>
      <c r="G205" s="283"/>
      <c r="H205" s="283"/>
      <c r="I205" s="172"/>
      <c r="J205" s="172"/>
      <c r="K205" s="77"/>
      <c r="L205" s="77"/>
      <c r="M205" s="129"/>
      <c r="N205" s="131">
        <f t="shared" si="20"/>
        <v>0</v>
      </c>
      <c r="O205" s="132">
        <f t="shared" si="22"/>
        <v>0</v>
      </c>
      <c r="Q205" s="266"/>
      <c r="R205" s="77"/>
      <c r="S205" s="77"/>
      <c r="T205" s="77"/>
      <c r="U205" s="77"/>
      <c r="V205" s="131" t="str">
        <f t="shared" si="23"/>
        <v>N/A</v>
      </c>
      <c r="W205" s="140" t="str">
        <f t="shared" si="21"/>
        <v>N/A</v>
      </c>
      <c r="Z205" s="171" t="b">
        <f t="shared" si="24"/>
        <v>1</v>
      </c>
      <c r="AA205" s="171" t="b">
        <f>OR('AM19.Summary'!C$14="",'AM19.Summary'!C$14="Can Be Either",AND('AM19.Summary'!C$14="Must Be Structural",Q205="Structural"),AND('AM19.Summary'!C$14="Must be Contractual",Q205="Contractual"))</f>
        <v>1</v>
      </c>
      <c r="AB205" s="171" t="b">
        <f>OR('AM19.Summary'!C$15="",'AM19.Summary'!C$15="Can Be Y or N",AND('AM19.Summary'!C$15="Must Be Y",R205="Y"),AND('AM19.Summary'!C$15="Must be N",R205="N"))</f>
        <v>1</v>
      </c>
      <c r="AC205" s="171" t="b">
        <f>OR('AM19.Summary'!C$16="",'AM19.Summary'!C$16="Can Be Y or N",AND('AM19.Summary'!C$16="Must Be Y",S205="Y"),AND('AM19.Summary'!C$16="Must be N",S205="N"))</f>
        <v>1</v>
      </c>
      <c r="AD205" s="171" t="b">
        <f>OR('AM19.Summary'!C$17="",'AM19.Summary'!C$17="Can Be Y or N",AND('AM19.Summary'!C$17="Must Be Y",T205="Y"),AND('AM19.Summary'!C$17="Must be N",T205="N"))</f>
        <v>1</v>
      </c>
      <c r="AE205" s="171" t="b">
        <f>OR('AM19.Summary'!C$18="",'AM19.Summary'!C$18="Can Be Y or N",AND('AM19.Summary'!C$18="Must Be Y",U205="Y"),AND('AM19.Summary'!C$18="Must be N",U205="N"))</f>
        <v>1</v>
      </c>
    </row>
    <row r="206" spans="1:31" x14ac:dyDescent="0.2">
      <c r="A206" s="35">
        <f t="shared" si="25"/>
        <v>200</v>
      </c>
      <c r="B206" s="128" t="str">
        <f>IFERROR(VLOOKUP(C206,'AM19.Entity Input'!D:F,3,FALSE),"")</f>
        <v/>
      </c>
      <c r="C206" s="129"/>
      <c r="D206" s="77"/>
      <c r="E206" s="129"/>
      <c r="F206" s="130" t="str">
        <f>IFERROR(VLOOKUP(C206,'AM19.Entity Input'!D:L,4,FALSE),"")</f>
        <v/>
      </c>
      <c r="G206" s="283"/>
      <c r="H206" s="283"/>
      <c r="I206" s="172"/>
      <c r="J206" s="172"/>
      <c r="K206" s="77"/>
      <c r="L206" s="77"/>
      <c r="M206" s="129"/>
      <c r="N206" s="131">
        <f t="shared" si="20"/>
        <v>0</v>
      </c>
      <c r="O206" s="132">
        <f t="shared" si="22"/>
        <v>0</v>
      </c>
      <c r="Q206" s="266"/>
      <c r="R206" s="77"/>
      <c r="S206" s="77"/>
      <c r="T206" s="77"/>
      <c r="U206" s="77"/>
      <c r="V206" s="131" t="str">
        <f t="shared" si="23"/>
        <v>N/A</v>
      </c>
      <c r="W206" s="140" t="str">
        <f t="shared" si="21"/>
        <v>N/A</v>
      </c>
      <c r="Z206" s="171" t="b">
        <f t="shared" si="24"/>
        <v>1</v>
      </c>
      <c r="AA206" s="171" t="b">
        <f>OR('AM19.Summary'!C$14="",'AM19.Summary'!C$14="Can Be Either",AND('AM19.Summary'!C$14="Must Be Structural",Q206="Structural"),AND('AM19.Summary'!C$14="Must be Contractual",Q206="Contractual"))</f>
        <v>1</v>
      </c>
      <c r="AB206" s="171" t="b">
        <f>OR('AM19.Summary'!C$15="",'AM19.Summary'!C$15="Can Be Y or N",AND('AM19.Summary'!C$15="Must Be Y",R206="Y"),AND('AM19.Summary'!C$15="Must be N",R206="N"))</f>
        <v>1</v>
      </c>
      <c r="AC206" s="171" t="b">
        <f>OR('AM19.Summary'!C$16="",'AM19.Summary'!C$16="Can Be Y or N",AND('AM19.Summary'!C$16="Must Be Y",S206="Y"),AND('AM19.Summary'!C$16="Must be N",S206="N"))</f>
        <v>1</v>
      </c>
      <c r="AD206" s="171" t="b">
        <f>OR('AM19.Summary'!C$17="",'AM19.Summary'!C$17="Can Be Y or N",AND('AM19.Summary'!C$17="Must Be Y",T206="Y"),AND('AM19.Summary'!C$17="Must be N",T206="N"))</f>
        <v>1</v>
      </c>
      <c r="AE206" s="171" t="b">
        <f>OR('AM19.Summary'!C$18="",'AM19.Summary'!C$18="Can Be Y or N",AND('AM19.Summary'!C$18="Must Be Y",U206="Y"),AND('AM19.Summary'!C$18="Must be N",U206="N"))</f>
        <v>1</v>
      </c>
    </row>
    <row r="207" spans="1:31" x14ac:dyDescent="0.2">
      <c r="A207" s="35">
        <f t="shared" si="25"/>
        <v>201</v>
      </c>
      <c r="B207" s="128" t="str">
        <f>IFERROR(VLOOKUP(C207,'AM19.Entity Input'!D:F,3,FALSE),"")</f>
        <v/>
      </c>
      <c r="C207" s="129"/>
      <c r="D207" s="77"/>
      <c r="E207" s="129"/>
      <c r="F207" s="130" t="str">
        <f>IFERROR(VLOOKUP(C207,'AM19.Entity Input'!D:L,4,FALSE),"")</f>
        <v/>
      </c>
      <c r="G207" s="283"/>
      <c r="H207" s="283"/>
      <c r="I207" s="172"/>
      <c r="J207" s="172"/>
      <c r="K207" s="77"/>
      <c r="L207" s="77"/>
      <c r="M207" s="129"/>
      <c r="N207" s="131">
        <f t="shared" si="20"/>
        <v>0</v>
      </c>
      <c r="O207" s="132">
        <f t="shared" si="22"/>
        <v>0</v>
      </c>
      <c r="Q207" s="266"/>
      <c r="R207" s="77"/>
      <c r="S207" s="77"/>
      <c r="T207" s="77"/>
      <c r="U207" s="77"/>
      <c r="V207" s="131" t="str">
        <f t="shared" si="23"/>
        <v>N/A</v>
      </c>
      <c r="W207" s="140" t="str">
        <f t="shared" si="21"/>
        <v>N/A</v>
      </c>
      <c r="Z207" s="171" t="b">
        <f t="shared" si="24"/>
        <v>1</v>
      </c>
      <c r="AA207" s="171" t="b">
        <f>OR('AM19.Summary'!C$14="",'AM19.Summary'!C$14="Can Be Either",AND('AM19.Summary'!C$14="Must Be Structural",Q207="Structural"),AND('AM19.Summary'!C$14="Must be Contractual",Q207="Contractual"))</f>
        <v>1</v>
      </c>
      <c r="AB207" s="171" t="b">
        <f>OR('AM19.Summary'!C$15="",'AM19.Summary'!C$15="Can Be Y or N",AND('AM19.Summary'!C$15="Must Be Y",R207="Y"),AND('AM19.Summary'!C$15="Must be N",R207="N"))</f>
        <v>1</v>
      </c>
      <c r="AC207" s="171" t="b">
        <f>OR('AM19.Summary'!C$16="",'AM19.Summary'!C$16="Can Be Y or N",AND('AM19.Summary'!C$16="Must Be Y",S207="Y"),AND('AM19.Summary'!C$16="Must be N",S207="N"))</f>
        <v>1</v>
      </c>
      <c r="AD207" s="171" t="b">
        <f>OR('AM19.Summary'!C$17="",'AM19.Summary'!C$17="Can Be Y or N",AND('AM19.Summary'!C$17="Must Be Y",T207="Y"),AND('AM19.Summary'!C$17="Must be N",T207="N"))</f>
        <v>1</v>
      </c>
      <c r="AE207" s="171" t="b">
        <f>OR('AM19.Summary'!C$18="",'AM19.Summary'!C$18="Can Be Y or N",AND('AM19.Summary'!C$18="Must Be Y",U207="Y"),AND('AM19.Summary'!C$18="Must be N",U207="N"))</f>
        <v>1</v>
      </c>
    </row>
    <row r="208" spans="1:31" x14ac:dyDescent="0.2">
      <c r="A208" s="35">
        <f t="shared" si="25"/>
        <v>202</v>
      </c>
      <c r="B208" s="128" t="str">
        <f>IFERROR(VLOOKUP(C208,'AM19.Entity Input'!D:F,3,FALSE),"")</f>
        <v/>
      </c>
      <c r="C208" s="129"/>
      <c r="D208" s="77"/>
      <c r="E208" s="129"/>
      <c r="F208" s="130" t="str">
        <f>IFERROR(VLOOKUP(C208,'AM19.Entity Input'!D:L,4,FALSE),"")</f>
        <v/>
      </c>
      <c r="G208" s="283"/>
      <c r="H208" s="283"/>
      <c r="I208" s="172"/>
      <c r="J208" s="172"/>
      <c r="K208" s="77"/>
      <c r="L208" s="77"/>
      <c r="M208" s="129"/>
      <c r="N208" s="131">
        <f t="shared" si="20"/>
        <v>0</v>
      </c>
      <c r="O208" s="132">
        <f t="shared" si="22"/>
        <v>0</v>
      </c>
      <c r="Q208" s="266"/>
      <c r="R208" s="77"/>
      <c r="S208" s="77"/>
      <c r="T208" s="77"/>
      <c r="U208" s="77"/>
      <c r="V208" s="131" t="str">
        <f t="shared" si="23"/>
        <v>N/A</v>
      </c>
      <c r="W208" s="140" t="str">
        <f t="shared" si="21"/>
        <v>N/A</v>
      </c>
      <c r="Z208" s="171" t="b">
        <f t="shared" si="24"/>
        <v>1</v>
      </c>
      <c r="AA208" s="171" t="b">
        <f>OR('AM19.Summary'!C$14="",'AM19.Summary'!C$14="Can Be Either",AND('AM19.Summary'!C$14="Must Be Structural",Q208="Structural"),AND('AM19.Summary'!C$14="Must be Contractual",Q208="Contractual"))</f>
        <v>1</v>
      </c>
      <c r="AB208" s="171" t="b">
        <f>OR('AM19.Summary'!C$15="",'AM19.Summary'!C$15="Can Be Y or N",AND('AM19.Summary'!C$15="Must Be Y",R208="Y"),AND('AM19.Summary'!C$15="Must be N",R208="N"))</f>
        <v>1</v>
      </c>
      <c r="AC208" s="171" t="b">
        <f>OR('AM19.Summary'!C$16="",'AM19.Summary'!C$16="Can Be Y or N",AND('AM19.Summary'!C$16="Must Be Y",S208="Y"),AND('AM19.Summary'!C$16="Must be N",S208="N"))</f>
        <v>1</v>
      </c>
      <c r="AD208" s="171" t="b">
        <f>OR('AM19.Summary'!C$17="",'AM19.Summary'!C$17="Can Be Y or N",AND('AM19.Summary'!C$17="Must Be Y",T208="Y"),AND('AM19.Summary'!C$17="Must be N",T208="N"))</f>
        <v>1</v>
      </c>
      <c r="AE208" s="171" t="b">
        <f>OR('AM19.Summary'!C$18="",'AM19.Summary'!C$18="Can Be Y or N",AND('AM19.Summary'!C$18="Must Be Y",U208="Y"),AND('AM19.Summary'!C$18="Must be N",U208="N"))</f>
        <v>1</v>
      </c>
    </row>
    <row r="209" spans="1:31" x14ac:dyDescent="0.2">
      <c r="A209" s="35">
        <f t="shared" si="25"/>
        <v>203</v>
      </c>
      <c r="B209" s="128" t="str">
        <f>IFERROR(VLOOKUP(C209,'AM19.Entity Input'!D:F,3,FALSE),"")</f>
        <v/>
      </c>
      <c r="C209" s="129"/>
      <c r="D209" s="77"/>
      <c r="E209" s="129"/>
      <c r="F209" s="130" t="str">
        <f>IFERROR(VLOOKUP(C209,'AM19.Entity Input'!D:L,4,FALSE),"")</f>
        <v/>
      </c>
      <c r="G209" s="283"/>
      <c r="H209" s="283"/>
      <c r="I209" s="172"/>
      <c r="J209" s="172"/>
      <c r="K209" s="77"/>
      <c r="L209" s="77"/>
      <c r="M209" s="129"/>
      <c r="N209" s="131">
        <f t="shared" si="20"/>
        <v>0</v>
      </c>
      <c r="O209" s="132">
        <f t="shared" si="22"/>
        <v>0</v>
      </c>
      <c r="Q209" s="266"/>
      <c r="R209" s="77"/>
      <c r="S209" s="77"/>
      <c r="T209" s="77"/>
      <c r="U209" s="77"/>
      <c r="V209" s="131" t="str">
        <f t="shared" si="23"/>
        <v>N/A</v>
      </c>
      <c r="W209" s="140" t="str">
        <f t="shared" si="21"/>
        <v>N/A</v>
      </c>
      <c r="Z209" s="171" t="b">
        <f t="shared" si="24"/>
        <v>1</v>
      </c>
      <c r="AA209" s="171" t="b">
        <f>OR('AM19.Summary'!C$14="",'AM19.Summary'!C$14="Can Be Either",AND('AM19.Summary'!C$14="Must Be Structural",Q209="Structural"),AND('AM19.Summary'!C$14="Must be Contractual",Q209="Contractual"))</f>
        <v>1</v>
      </c>
      <c r="AB209" s="171" t="b">
        <f>OR('AM19.Summary'!C$15="",'AM19.Summary'!C$15="Can Be Y or N",AND('AM19.Summary'!C$15="Must Be Y",R209="Y"),AND('AM19.Summary'!C$15="Must be N",R209="N"))</f>
        <v>1</v>
      </c>
      <c r="AC209" s="171" t="b">
        <f>OR('AM19.Summary'!C$16="",'AM19.Summary'!C$16="Can Be Y or N",AND('AM19.Summary'!C$16="Must Be Y",S209="Y"),AND('AM19.Summary'!C$16="Must be N",S209="N"))</f>
        <v>1</v>
      </c>
      <c r="AD209" s="171" t="b">
        <f>OR('AM19.Summary'!C$17="",'AM19.Summary'!C$17="Can Be Y or N",AND('AM19.Summary'!C$17="Must Be Y",T209="Y"),AND('AM19.Summary'!C$17="Must be N",T209="N"))</f>
        <v>1</v>
      </c>
      <c r="AE209" s="171" t="b">
        <f>OR('AM19.Summary'!C$18="",'AM19.Summary'!C$18="Can Be Y or N",AND('AM19.Summary'!C$18="Must Be Y",U209="Y"),AND('AM19.Summary'!C$18="Must be N",U209="N"))</f>
        <v>1</v>
      </c>
    </row>
    <row r="210" spans="1:31" x14ac:dyDescent="0.2">
      <c r="A210" s="35">
        <f t="shared" si="25"/>
        <v>204</v>
      </c>
      <c r="B210" s="128" t="str">
        <f>IFERROR(VLOOKUP(C210,'AM19.Entity Input'!D:F,3,FALSE),"")</f>
        <v/>
      </c>
      <c r="C210" s="129"/>
      <c r="D210" s="77"/>
      <c r="E210" s="129"/>
      <c r="F210" s="130" t="str">
        <f>IFERROR(VLOOKUP(C210,'AM19.Entity Input'!D:L,4,FALSE),"")</f>
        <v/>
      </c>
      <c r="G210" s="283"/>
      <c r="H210" s="283"/>
      <c r="I210" s="172"/>
      <c r="J210" s="172"/>
      <c r="K210" s="77"/>
      <c r="L210" s="77"/>
      <c r="M210" s="129"/>
      <c r="N210" s="131">
        <f t="shared" si="20"/>
        <v>0</v>
      </c>
      <c r="O210" s="132">
        <f t="shared" si="22"/>
        <v>0</v>
      </c>
      <c r="Q210" s="266"/>
      <c r="R210" s="77"/>
      <c r="S210" s="77"/>
      <c r="T210" s="77"/>
      <c r="U210" s="77"/>
      <c r="V210" s="131" t="str">
        <f t="shared" si="23"/>
        <v>N/A</v>
      </c>
      <c r="W210" s="140" t="str">
        <f t="shared" si="21"/>
        <v>N/A</v>
      </c>
      <c r="Z210" s="171" t="b">
        <f t="shared" si="24"/>
        <v>1</v>
      </c>
      <c r="AA210" s="171" t="b">
        <f>OR('AM19.Summary'!C$14="",'AM19.Summary'!C$14="Can Be Either",AND('AM19.Summary'!C$14="Must Be Structural",Q210="Structural"),AND('AM19.Summary'!C$14="Must be Contractual",Q210="Contractual"))</f>
        <v>1</v>
      </c>
      <c r="AB210" s="171" t="b">
        <f>OR('AM19.Summary'!C$15="",'AM19.Summary'!C$15="Can Be Y or N",AND('AM19.Summary'!C$15="Must Be Y",R210="Y"),AND('AM19.Summary'!C$15="Must be N",R210="N"))</f>
        <v>1</v>
      </c>
      <c r="AC210" s="171" t="b">
        <f>OR('AM19.Summary'!C$16="",'AM19.Summary'!C$16="Can Be Y or N",AND('AM19.Summary'!C$16="Must Be Y",S210="Y"),AND('AM19.Summary'!C$16="Must be N",S210="N"))</f>
        <v>1</v>
      </c>
      <c r="AD210" s="171" t="b">
        <f>OR('AM19.Summary'!C$17="",'AM19.Summary'!C$17="Can Be Y or N",AND('AM19.Summary'!C$17="Must Be Y",T210="Y"),AND('AM19.Summary'!C$17="Must be N",T210="N"))</f>
        <v>1</v>
      </c>
      <c r="AE210" s="171" t="b">
        <f>OR('AM19.Summary'!C$18="",'AM19.Summary'!C$18="Can Be Y or N",AND('AM19.Summary'!C$18="Must Be Y",U210="Y"),AND('AM19.Summary'!C$18="Must be N",U210="N"))</f>
        <v>1</v>
      </c>
    </row>
    <row r="211" spans="1:31" x14ac:dyDescent="0.2">
      <c r="A211" s="35">
        <f t="shared" si="25"/>
        <v>205</v>
      </c>
      <c r="B211" s="128" t="str">
        <f>IFERROR(VLOOKUP(C211,'AM19.Entity Input'!D:F,3,FALSE),"")</f>
        <v/>
      </c>
      <c r="C211" s="129"/>
      <c r="D211" s="77"/>
      <c r="E211" s="129"/>
      <c r="F211" s="130" t="str">
        <f>IFERROR(VLOOKUP(C211,'AM19.Entity Input'!D:L,4,FALSE),"")</f>
        <v/>
      </c>
      <c r="G211" s="283"/>
      <c r="H211" s="283"/>
      <c r="I211" s="172"/>
      <c r="J211" s="172"/>
      <c r="K211" s="77"/>
      <c r="L211" s="77"/>
      <c r="M211" s="129"/>
      <c r="N211" s="131">
        <f t="shared" si="20"/>
        <v>0</v>
      </c>
      <c r="O211" s="132">
        <f t="shared" si="22"/>
        <v>0</v>
      </c>
      <c r="Q211" s="266"/>
      <c r="R211" s="77"/>
      <c r="S211" s="77"/>
      <c r="T211" s="77"/>
      <c r="U211" s="77"/>
      <c r="V211" s="131" t="str">
        <f t="shared" si="23"/>
        <v>N/A</v>
      </c>
      <c r="W211" s="140" t="str">
        <f t="shared" si="21"/>
        <v>N/A</v>
      </c>
      <c r="Z211" s="171" t="b">
        <f t="shared" si="24"/>
        <v>1</v>
      </c>
      <c r="AA211" s="171" t="b">
        <f>OR('AM19.Summary'!C$14="",'AM19.Summary'!C$14="Can Be Either",AND('AM19.Summary'!C$14="Must Be Structural",Q211="Structural"),AND('AM19.Summary'!C$14="Must be Contractual",Q211="Contractual"))</f>
        <v>1</v>
      </c>
      <c r="AB211" s="171" t="b">
        <f>OR('AM19.Summary'!C$15="",'AM19.Summary'!C$15="Can Be Y or N",AND('AM19.Summary'!C$15="Must Be Y",R211="Y"),AND('AM19.Summary'!C$15="Must be N",R211="N"))</f>
        <v>1</v>
      </c>
      <c r="AC211" s="171" t="b">
        <f>OR('AM19.Summary'!C$16="",'AM19.Summary'!C$16="Can Be Y or N",AND('AM19.Summary'!C$16="Must Be Y",S211="Y"),AND('AM19.Summary'!C$16="Must be N",S211="N"))</f>
        <v>1</v>
      </c>
      <c r="AD211" s="171" t="b">
        <f>OR('AM19.Summary'!C$17="",'AM19.Summary'!C$17="Can Be Y or N",AND('AM19.Summary'!C$17="Must Be Y",T211="Y"),AND('AM19.Summary'!C$17="Must be N",T211="N"))</f>
        <v>1</v>
      </c>
      <c r="AE211" s="171" t="b">
        <f>OR('AM19.Summary'!C$18="",'AM19.Summary'!C$18="Can Be Y or N",AND('AM19.Summary'!C$18="Must Be Y",U211="Y"),AND('AM19.Summary'!C$18="Must be N",U211="N"))</f>
        <v>1</v>
      </c>
    </row>
    <row r="212" spans="1:31" x14ac:dyDescent="0.2">
      <c r="A212" s="35">
        <f t="shared" si="25"/>
        <v>206</v>
      </c>
      <c r="B212" s="128" t="str">
        <f>IFERROR(VLOOKUP(C212,'AM19.Entity Input'!D:F,3,FALSE),"")</f>
        <v/>
      </c>
      <c r="C212" s="129"/>
      <c r="D212" s="77"/>
      <c r="E212" s="129"/>
      <c r="F212" s="130" t="str">
        <f>IFERROR(VLOOKUP(C212,'AM19.Entity Input'!D:L,4,FALSE),"")</f>
        <v/>
      </c>
      <c r="G212" s="283"/>
      <c r="H212" s="283"/>
      <c r="I212" s="172"/>
      <c r="J212" s="172"/>
      <c r="K212" s="77"/>
      <c r="L212" s="77"/>
      <c r="M212" s="129"/>
      <c r="N212" s="131">
        <f t="shared" si="20"/>
        <v>0</v>
      </c>
      <c r="O212" s="132">
        <f t="shared" si="22"/>
        <v>0</v>
      </c>
      <c r="Q212" s="266"/>
      <c r="R212" s="77"/>
      <c r="S212" s="77"/>
      <c r="T212" s="77"/>
      <c r="U212" s="77"/>
      <c r="V212" s="131" t="str">
        <f t="shared" si="23"/>
        <v>N/A</v>
      </c>
      <c r="W212" s="140" t="str">
        <f t="shared" si="21"/>
        <v>N/A</v>
      </c>
      <c r="Z212" s="171" t="b">
        <f t="shared" si="24"/>
        <v>1</v>
      </c>
      <c r="AA212" s="171" t="b">
        <f>OR('AM19.Summary'!C$14="",'AM19.Summary'!C$14="Can Be Either",AND('AM19.Summary'!C$14="Must Be Structural",Q212="Structural"),AND('AM19.Summary'!C$14="Must be Contractual",Q212="Contractual"))</f>
        <v>1</v>
      </c>
      <c r="AB212" s="171" t="b">
        <f>OR('AM19.Summary'!C$15="",'AM19.Summary'!C$15="Can Be Y or N",AND('AM19.Summary'!C$15="Must Be Y",R212="Y"),AND('AM19.Summary'!C$15="Must be N",R212="N"))</f>
        <v>1</v>
      </c>
      <c r="AC212" s="171" t="b">
        <f>OR('AM19.Summary'!C$16="",'AM19.Summary'!C$16="Can Be Y or N",AND('AM19.Summary'!C$16="Must Be Y",S212="Y"),AND('AM19.Summary'!C$16="Must be N",S212="N"))</f>
        <v>1</v>
      </c>
      <c r="AD212" s="171" t="b">
        <f>OR('AM19.Summary'!C$17="",'AM19.Summary'!C$17="Can Be Y or N",AND('AM19.Summary'!C$17="Must Be Y",T212="Y"),AND('AM19.Summary'!C$17="Must be N",T212="N"))</f>
        <v>1</v>
      </c>
      <c r="AE212" s="171" t="b">
        <f>OR('AM19.Summary'!C$18="",'AM19.Summary'!C$18="Can Be Y or N",AND('AM19.Summary'!C$18="Must Be Y",U212="Y"),AND('AM19.Summary'!C$18="Must be N",U212="N"))</f>
        <v>1</v>
      </c>
    </row>
    <row r="213" spans="1:31" x14ac:dyDescent="0.2">
      <c r="A213" s="35">
        <f t="shared" si="25"/>
        <v>207</v>
      </c>
      <c r="B213" s="128" t="str">
        <f>IFERROR(VLOOKUP(C213,'AM19.Entity Input'!D:F,3,FALSE),"")</f>
        <v/>
      </c>
      <c r="C213" s="129"/>
      <c r="D213" s="77"/>
      <c r="E213" s="129"/>
      <c r="F213" s="130" t="str">
        <f>IFERROR(VLOOKUP(C213,'AM19.Entity Input'!D:L,4,FALSE),"")</f>
        <v/>
      </c>
      <c r="G213" s="283"/>
      <c r="H213" s="283"/>
      <c r="I213" s="172"/>
      <c r="J213" s="172"/>
      <c r="K213" s="77"/>
      <c r="L213" s="77"/>
      <c r="M213" s="129"/>
      <c r="N213" s="131">
        <f t="shared" si="20"/>
        <v>0</v>
      </c>
      <c r="O213" s="132">
        <f t="shared" si="22"/>
        <v>0</v>
      </c>
      <c r="Q213" s="266"/>
      <c r="R213" s="77"/>
      <c r="S213" s="77"/>
      <c r="T213" s="77"/>
      <c r="U213" s="77"/>
      <c r="V213" s="131" t="str">
        <f t="shared" si="23"/>
        <v>N/A</v>
      </c>
      <c r="W213" s="140" t="str">
        <f t="shared" si="21"/>
        <v>N/A</v>
      </c>
      <c r="Z213" s="171" t="b">
        <f t="shared" si="24"/>
        <v>1</v>
      </c>
      <c r="AA213" s="171" t="b">
        <f>OR('AM19.Summary'!C$14="",'AM19.Summary'!C$14="Can Be Either",AND('AM19.Summary'!C$14="Must Be Structural",Q213="Structural"),AND('AM19.Summary'!C$14="Must be Contractual",Q213="Contractual"))</f>
        <v>1</v>
      </c>
      <c r="AB213" s="171" t="b">
        <f>OR('AM19.Summary'!C$15="",'AM19.Summary'!C$15="Can Be Y or N",AND('AM19.Summary'!C$15="Must Be Y",R213="Y"),AND('AM19.Summary'!C$15="Must be N",R213="N"))</f>
        <v>1</v>
      </c>
      <c r="AC213" s="171" t="b">
        <f>OR('AM19.Summary'!C$16="",'AM19.Summary'!C$16="Can Be Y or N",AND('AM19.Summary'!C$16="Must Be Y",S213="Y"),AND('AM19.Summary'!C$16="Must be N",S213="N"))</f>
        <v>1</v>
      </c>
      <c r="AD213" s="171" t="b">
        <f>OR('AM19.Summary'!C$17="",'AM19.Summary'!C$17="Can Be Y or N",AND('AM19.Summary'!C$17="Must Be Y",T213="Y"),AND('AM19.Summary'!C$17="Must be N",T213="N"))</f>
        <v>1</v>
      </c>
      <c r="AE213" s="171" t="b">
        <f>OR('AM19.Summary'!C$18="",'AM19.Summary'!C$18="Can Be Y or N",AND('AM19.Summary'!C$18="Must Be Y",U213="Y"),AND('AM19.Summary'!C$18="Must be N",U213="N"))</f>
        <v>1</v>
      </c>
    </row>
    <row r="214" spans="1:31" x14ac:dyDescent="0.2">
      <c r="A214" s="35">
        <f t="shared" si="25"/>
        <v>208</v>
      </c>
      <c r="B214" s="128" t="str">
        <f>IFERROR(VLOOKUP(C214,'AM19.Entity Input'!D:F,3,FALSE),"")</f>
        <v/>
      </c>
      <c r="C214" s="129"/>
      <c r="D214" s="77"/>
      <c r="E214" s="129"/>
      <c r="F214" s="130" t="str">
        <f>IFERROR(VLOOKUP(C214,'AM19.Entity Input'!D:L,4,FALSE),"")</f>
        <v/>
      </c>
      <c r="G214" s="283"/>
      <c r="H214" s="283"/>
      <c r="I214" s="172"/>
      <c r="J214" s="172"/>
      <c r="K214" s="77"/>
      <c r="L214" s="77"/>
      <c r="M214" s="129"/>
      <c r="N214" s="131">
        <f t="shared" si="20"/>
        <v>0</v>
      </c>
      <c r="O214" s="132">
        <f t="shared" si="22"/>
        <v>0</v>
      </c>
      <c r="Q214" s="266"/>
      <c r="R214" s="77"/>
      <c r="S214" s="77"/>
      <c r="T214" s="77"/>
      <c r="U214" s="77"/>
      <c r="V214" s="131" t="str">
        <f t="shared" si="23"/>
        <v>N/A</v>
      </c>
      <c r="W214" s="140" t="str">
        <f t="shared" si="21"/>
        <v>N/A</v>
      </c>
      <c r="Z214" s="171" t="b">
        <f t="shared" si="24"/>
        <v>1</v>
      </c>
      <c r="AA214" s="171" t="b">
        <f>OR('AM19.Summary'!C$14="",'AM19.Summary'!C$14="Can Be Either",AND('AM19.Summary'!C$14="Must Be Structural",Q214="Structural"),AND('AM19.Summary'!C$14="Must be Contractual",Q214="Contractual"))</f>
        <v>1</v>
      </c>
      <c r="AB214" s="171" t="b">
        <f>OR('AM19.Summary'!C$15="",'AM19.Summary'!C$15="Can Be Y or N",AND('AM19.Summary'!C$15="Must Be Y",R214="Y"),AND('AM19.Summary'!C$15="Must be N",R214="N"))</f>
        <v>1</v>
      </c>
      <c r="AC214" s="171" t="b">
        <f>OR('AM19.Summary'!C$16="",'AM19.Summary'!C$16="Can Be Y or N",AND('AM19.Summary'!C$16="Must Be Y",S214="Y"),AND('AM19.Summary'!C$16="Must be N",S214="N"))</f>
        <v>1</v>
      </c>
      <c r="AD214" s="171" t="b">
        <f>OR('AM19.Summary'!C$17="",'AM19.Summary'!C$17="Can Be Y or N",AND('AM19.Summary'!C$17="Must Be Y",T214="Y"),AND('AM19.Summary'!C$17="Must be N",T214="N"))</f>
        <v>1</v>
      </c>
      <c r="AE214" s="171" t="b">
        <f>OR('AM19.Summary'!C$18="",'AM19.Summary'!C$18="Can Be Y or N",AND('AM19.Summary'!C$18="Must Be Y",U214="Y"),AND('AM19.Summary'!C$18="Must be N",U214="N"))</f>
        <v>1</v>
      </c>
    </row>
    <row r="215" spans="1:31" x14ac:dyDescent="0.2">
      <c r="A215" s="35">
        <f t="shared" si="25"/>
        <v>209</v>
      </c>
      <c r="B215" s="128" t="str">
        <f>IFERROR(VLOOKUP(C215,'AM19.Entity Input'!D:F,3,FALSE),"")</f>
        <v/>
      </c>
      <c r="C215" s="129"/>
      <c r="D215" s="77"/>
      <c r="E215" s="129"/>
      <c r="F215" s="130" t="str">
        <f>IFERROR(VLOOKUP(C215,'AM19.Entity Input'!D:L,4,FALSE),"")</f>
        <v/>
      </c>
      <c r="G215" s="283"/>
      <c r="H215" s="283"/>
      <c r="I215" s="172"/>
      <c r="J215" s="172"/>
      <c r="K215" s="77"/>
      <c r="L215" s="77"/>
      <c r="M215" s="129"/>
      <c r="N215" s="131">
        <f t="shared" si="20"/>
        <v>0</v>
      </c>
      <c r="O215" s="132">
        <f t="shared" si="22"/>
        <v>0</v>
      </c>
      <c r="Q215" s="266"/>
      <c r="R215" s="77"/>
      <c r="S215" s="77"/>
      <c r="T215" s="77"/>
      <c r="U215" s="77"/>
      <c r="V215" s="131" t="str">
        <f t="shared" si="23"/>
        <v>N/A</v>
      </c>
      <c r="W215" s="140" t="str">
        <f t="shared" si="21"/>
        <v>N/A</v>
      </c>
      <c r="Z215" s="171" t="b">
        <f t="shared" si="24"/>
        <v>1</v>
      </c>
      <c r="AA215" s="171" t="b">
        <f>OR('AM19.Summary'!C$14="",'AM19.Summary'!C$14="Can Be Either",AND('AM19.Summary'!C$14="Must Be Structural",Q215="Structural"),AND('AM19.Summary'!C$14="Must be Contractual",Q215="Contractual"))</f>
        <v>1</v>
      </c>
      <c r="AB215" s="171" t="b">
        <f>OR('AM19.Summary'!C$15="",'AM19.Summary'!C$15="Can Be Y or N",AND('AM19.Summary'!C$15="Must Be Y",R215="Y"),AND('AM19.Summary'!C$15="Must be N",R215="N"))</f>
        <v>1</v>
      </c>
      <c r="AC215" s="171" t="b">
        <f>OR('AM19.Summary'!C$16="",'AM19.Summary'!C$16="Can Be Y or N",AND('AM19.Summary'!C$16="Must Be Y",S215="Y"),AND('AM19.Summary'!C$16="Must be N",S215="N"))</f>
        <v>1</v>
      </c>
      <c r="AD215" s="171" t="b">
        <f>OR('AM19.Summary'!C$17="",'AM19.Summary'!C$17="Can Be Y or N",AND('AM19.Summary'!C$17="Must Be Y",T215="Y"),AND('AM19.Summary'!C$17="Must be N",T215="N"))</f>
        <v>1</v>
      </c>
      <c r="AE215" s="171" t="b">
        <f>OR('AM19.Summary'!C$18="",'AM19.Summary'!C$18="Can Be Y or N",AND('AM19.Summary'!C$18="Must Be Y",U215="Y"),AND('AM19.Summary'!C$18="Must be N",U215="N"))</f>
        <v>1</v>
      </c>
    </row>
    <row r="216" spans="1:31" x14ac:dyDescent="0.2">
      <c r="A216" s="35">
        <f t="shared" si="25"/>
        <v>210</v>
      </c>
      <c r="B216" s="128" t="str">
        <f>IFERROR(VLOOKUP(C216,'AM19.Entity Input'!D:F,3,FALSE),"")</f>
        <v/>
      </c>
      <c r="C216" s="129"/>
      <c r="D216" s="77"/>
      <c r="E216" s="129"/>
      <c r="F216" s="130" t="str">
        <f>IFERROR(VLOOKUP(C216,'AM19.Entity Input'!D:L,4,FALSE),"")</f>
        <v/>
      </c>
      <c r="G216" s="283"/>
      <c r="H216" s="283"/>
      <c r="I216" s="172"/>
      <c r="J216" s="172"/>
      <c r="K216" s="77"/>
      <c r="L216" s="77"/>
      <c r="M216" s="129"/>
      <c r="N216" s="131">
        <f t="shared" si="20"/>
        <v>0</v>
      </c>
      <c r="O216" s="132">
        <f t="shared" si="22"/>
        <v>0</v>
      </c>
      <c r="Q216" s="266"/>
      <c r="R216" s="77"/>
      <c r="S216" s="77"/>
      <c r="T216" s="77"/>
      <c r="U216" s="77"/>
      <c r="V216" s="131" t="str">
        <f t="shared" si="23"/>
        <v>N/A</v>
      </c>
      <c r="W216" s="140" t="str">
        <f t="shared" si="21"/>
        <v>N/A</v>
      </c>
      <c r="Z216" s="171" t="b">
        <f t="shared" si="24"/>
        <v>1</v>
      </c>
      <c r="AA216" s="171" t="b">
        <f>OR('AM19.Summary'!C$14="",'AM19.Summary'!C$14="Can Be Either",AND('AM19.Summary'!C$14="Must Be Structural",Q216="Structural"),AND('AM19.Summary'!C$14="Must be Contractual",Q216="Contractual"))</f>
        <v>1</v>
      </c>
      <c r="AB216" s="171" t="b">
        <f>OR('AM19.Summary'!C$15="",'AM19.Summary'!C$15="Can Be Y or N",AND('AM19.Summary'!C$15="Must Be Y",R216="Y"),AND('AM19.Summary'!C$15="Must be N",R216="N"))</f>
        <v>1</v>
      </c>
      <c r="AC216" s="171" t="b">
        <f>OR('AM19.Summary'!C$16="",'AM19.Summary'!C$16="Can Be Y or N",AND('AM19.Summary'!C$16="Must Be Y",S216="Y"),AND('AM19.Summary'!C$16="Must be N",S216="N"))</f>
        <v>1</v>
      </c>
      <c r="AD216" s="171" t="b">
        <f>OR('AM19.Summary'!C$17="",'AM19.Summary'!C$17="Can Be Y or N",AND('AM19.Summary'!C$17="Must Be Y",T216="Y"),AND('AM19.Summary'!C$17="Must be N",T216="N"))</f>
        <v>1</v>
      </c>
      <c r="AE216" s="171" t="b">
        <f>OR('AM19.Summary'!C$18="",'AM19.Summary'!C$18="Can Be Y or N",AND('AM19.Summary'!C$18="Must Be Y",U216="Y"),AND('AM19.Summary'!C$18="Must be N",U216="N"))</f>
        <v>1</v>
      </c>
    </row>
    <row r="217" spans="1:31" x14ac:dyDescent="0.2">
      <c r="A217" s="35">
        <f t="shared" si="25"/>
        <v>211</v>
      </c>
      <c r="B217" s="128" t="str">
        <f>IFERROR(VLOOKUP(C217,'AM19.Entity Input'!D:F,3,FALSE),"")</f>
        <v/>
      </c>
      <c r="C217" s="129"/>
      <c r="D217" s="77"/>
      <c r="E217" s="129"/>
      <c r="F217" s="130" t="str">
        <f>IFERROR(VLOOKUP(C217,'AM19.Entity Input'!D:L,4,FALSE),"")</f>
        <v/>
      </c>
      <c r="G217" s="283"/>
      <c r="H217" s="283"/>
      <c r="I217" s="172"/>
      <c r="J217" s="172"/>
      <c r="K217" s="77"/>
      <c r="L217" s="77"/>
      <c r="M217" s="129"/>
      <c r="N217" s="131">
        <f t="shared" si="20"/>
        <v>0</v>
      </c>
      <c r="O217" s="132">
        <f t="shared" si="22"/>
        <v>0</v>
      </c>
      <c r="Q217" s="266"/>
      <c r="R217" s="77"/>
      <c r="S217" s="77"/>
      <c r="T217" s="77"/>
      <c r="U217" s="77"/>
      <c r="V217" s="131" t="str">
        <f t="shared" si="23"/>
        <v>N/A</v>
      </c>
      <c r="W217" s="140" t="str">
        <f t="shared" si="21"/>
        <v>N/A</v>
      </c>
      <c r="Z217" s="171" t="b">
        <f t="shared" si="24"/>
        <v>1</v>
      </c>
      <c r="AA217" s="171" t="b">
        <f>OR('AM19.Summary'!C$14="",'AM19.Summary'!C$14="Can Be Either",AND('AM19.Summary'!C$14="Must Be Structural",Q217="Structural"),AND('AM19.Summary'!C$14="Must be Contractual",Q217="Contractual"))</f>
        <v>1</v>
      </c>
      <c r="AB217" s="171" t="b">
        <f>OR('AM19.Summary'!C$15="",'AM19.Summary'!C$15="Can Be Y or N",AND('AM19.Summary'!C$15="Must Be Y",R217="Y"),AND('AM19.Summary'!C$15="Must be N",R217="N"))</f>
        <v>1</v>
      </c>
      <c r="AC217" s="171" t="b">
        <f>OR('AM19.Summary'!C$16="",'AM19.Summary'!C$16="Can Be Y or N",AND('AM19.Summary'!C$16="Must Be Y",S217="Y"),AND('AM19.Summary'!C$16="Must be N",S217="N"))</f>
        <v>1</v>
      </c>
      <c r="AD217" s="171" t="b">
        <f>OR('AM19.Summary'!C$17="",'AM19.Summary'!C$17="Can Be Y or N",AND('AM19.Summary'!C$17="Must Be Y",T217="Y"),AND('AM19.Summary'!C$17="Must be N",T217="N"))</f>
        <v>1</v>
      </c>
      <c r="AE217" s="171" t="b">
        <f>OR('AM19.Summary'!C$18="",'AM19.Summary'!C$18="Can Be Y or N",AND('AM19.Summary'!C$18="Must Be Y",U217="Y"),AND('AM19.Summary'!C$18="Must be N",U217="N"))</f>
        <v>1</v>
      </c>
    </row>
    <row r="218" spans="1:31" x14ac:dyDescent="0.2">
      <c r="A218" s="35">
        <f t="shared" si="25"/>
        <v>212</v>
      </c>
      <c r="B218" s="128" t="str">
        <f>IFERROR(VLOOKUP(C218,'AM19.Entity Input'!D:F,3,FALSE),"")</f>
        <v/>
      </c>
      <c r="C218" s="129"/>
      <c r="D218" s="77"/>
      <c r="E218" s="129"/>
      <c r="F218" s="130" t="str">
        <f>IFERROR(VLOOKUP(C218,'AM19.Entity Input'!D:L,4,FALSE),"")</f>
        <v/>
      </c>
      <c r="G218" s="283"/>
      <c r="H218" s="283"/>
      <c r="I218" s="172"/>
      <c r="J218" s="172"/>
      <c r="K218" s="77"/>
      <c r="L218" s="77"/>
      <c r="M218" s="129"/>
      <c r="N218" s="131">
        <f t="shared" si="20"/>
        <v>0</v>
      </c>
      <c r="O218" s="132">
        <f t="shared" si="22"/>
        <v>0</v>
      </c>
      <c r="Q218" s="266"/>
      <c r="R218" s="77"/>
      <c r="S218" s="77"/>
      <c r="T218" s="77"/>
      <c r="U218" s="77"/>
      <c r="V218" s="131" t="str">
        <f t="shared" si="23"/>
        <v>N/A</v>
      </c>
      <c r="W218" s="140" t="str">
        <f t="shared" si="21"/>
        <v>N/A</v>
      </c>
      <c r="Z218" s="171" t="b">
        <f t="shared" si="24"/>
        <v>1</v>
      </c>
      <c r="AA218" s="171" t="b">
        <f>OR('AM19.Summary'!C$14="",'AM19.Summary'!C$14="Can Be Either",AND('AM19.Summary'!C$14="Must Be Structural",Q218="Structural"),AND('AM19.Summary'!C$14="Must be Contractual",Q218="Contractual"))</f>
        <v>1</v>
      </c>
      <c r="AB218" s="171" t="b">
        <f>OR('AM19.Summary'!C$15="",'AM19.Summary'!C$15="Can Be Y or N",AND('AM19.Summary'!C$15="Must Be Y",R218="Y"),AND('AM19.Summary'!C$15="Must be N",R218="N"))</f>
        <v>1</v>
      </c>
      <c r="AC218" s="171" t="b">
        <f>OR('AM19.Summary'!C$16="",'AM19.Summary'!C$16="Can Be Y or N",AND('AM19.Summary'!C$16="Must Be Y",S218="Y"),AND('AM19.Summary'!C$16="Must be N",S218="N"))</f>
        <v>1</v>
      </c>
      <c r="AD218" s="171" t="b">
        <f>OR('AM19.Summary'!C$17="",'AM19.Summary'!C$17="Can Be Y or N",AND('AM19.Summary'!C$17="Must Be Y",T218="Y"),AND('AM19.Summary'!C$17="Must be N",T218="N"))</f>
        <v>1</v>
      </c>
      <c r="AE218" s="171" t="b">
        <f>OR('AM19.Summary'!C$18="",'AM19.Summary'!C$18="Can Be Y or N",AND('AM19.Summary'!C$18="Must Be Y",U218="Y"),AND('AM19.Summary'!C$18="Must be N",U218="N"))</f>
        <v>1</v>
      </c>
    </row>
    <row r="219" spans="1:31" x14ac:dyDescent="0.2">
      <c r="A219" s="35">
        <f t="shared" si="25"/>
        <v>213</v>
      </c>
      <c r="B219" s="128" t="str">
        <f>IFERROR(VLOOKUP(C219,'AM19.Entity Input'!D:F,3,FALSE),"")</f>
        <v/>
      </c>
      <c r="C219" s="129"/>
      <c r="D219" s="77"/>
      <c r="E219" s="129"/>
      <c r="F219" s="130" t="str">
        <f>IFERROR(VLOOKUP(C219,'AM19.Entity Input'!D:L,4,FALSE),"")</f>
        <v/>
      </c>
      <c r="G219" s="283"/>
      <c r="H219" s="283"/>
      <c r="I219" s="172"/>
      <c r="J219" s="172"/>
      <c r="K219" s="77"/>
      <c r="L219" s="77"/>
      <c r="M219" s="129"/>
      <c r="N219" s="131">
        <f t="shared" si="20"/>
        <v>0</v>
      </c>
      <c r="O219" s="132">
        <f t="shared" si="22"/>
        <v>0</v>
      </c>
      <c r="Q219" s="266"/>
      <c r="R219" s="77"/>
      <c r="S219" s="77"/>
      <c r="T219" s="77"/>
      <c r="U219" s="77"/>
      <c r="V219" s="131" t="str">
        <f t="shared" si="23"/>
        <v>N/A</v>
      </c>
      <c r="W219" s="140" t="str">
        <f t="shared" si="21"/>
        <v>N/A</v>
      </c>
      <c r="Z219" s="171" t="b">
        <f t="shared" si="24"/>
        <v>1</v>
      </c>
      <c r="AA219" s="171" t="b">
        <f>OR('AM19.Summary'!C$14="",'AM19.Summary'!C$14="Can Be Either",AND('AM19.Summary'!C$14="Must Be Structural",Q219="Structural"),AND('AM19.Summary'!C$14="Must be Contractual",Q219="Contractual"))</f>
        <v>1</v>
      </c>
      <c r="AB219" s="171" t="b">
        <f>OR('AM19.Summary'!C$15="",'AM19.Summary'!C$15="Can Be Y or N",AND('AM19.Summary'!C$15="Must Be Y",R219="Y"),AND('AM19.Summary'!C$15="Must be N",R219="N"))</f>
        <v>1</v>
      </c>
      <c r="AC219" s="171" t="b">
        <f>OR('AM19.Summary'!C$16="",'AM19.Summary'!C$16="Can Be Y or N",AND('AM19.Summary'!C$16="Must Be Y",S219="Y"),AND('AM19.Summary'!C$16="Must be N",S219="N"))</f>
        <v>1</v>
      </c>
      <c r="AD219" s="171" t="b">
        <f>OR('AM19.Summary'!C$17="",'AM19.Summary'!C$17="Can Be Y or N",AND('AM19.Summary'!C$17="Must Be Y",T219="Y"),AND('AM19.Summary'!C$17="Must be N",T219="N"))</f>
        <v>1</v>
      </c>
      <c r="AE219" s="171" t="b">
        <f>OR('AM19.Summary'!C$18="",'AM19.Summary'!C$18="Can Be Y or N",AND('AM19.Summary'!C$18="Must Be Y",U219="Y"),AND('AM19.Summary'!C$18="Must be N",U219="N"))</f>
        <v>1</v>
      </c>
    </row>
    <row r="220" spans="1:31" x14ac:dyDescent="0.2">
      <c r="A220" s="35">
        <f t="shared" si="25"/>
        <v>214</v>
      </c>
      <c r="B220" s="128" t="str">
        <f>IFERROR(VLOOKUP(C220,'AM19.Entity Input'!D:F,3,FALSE),"")</f>
        <v/>
      </c>
      <c r="C220" s="129"/>
      <c r="D220" s="77"/>
      <c r="E220" s="129"/>
      <c r="F220" s="130" t="str">
        <f>IFERROR(VLOOKUP(C220,'AM19.Entity Input'!D:L,4,FALSE),"")</f>
        <v/>
      </c>
      <c r="G220" s="283"/>
      <c r="H220" s="283"/>
      <c r="I220" s="172"/>
      <c r="J220" s="172"/>
      <c r="K220" s="77"/>
      <c r="L220" s="77"/>
      <c r="M220" s="129"/>
      <c r="N220" s="131">
        <f t="shared" si="20"/>
        <v>0</v>
      </c>
      <c r="O220" s="132">
        <f t="shared" si="22"/>
        <v>0</v>
      </c>
      <c r="Q220" s="266"/>
      <c r="R220" s="77"/>
      <c r="S220" s="77"/>
      <c r="T220" s="77"/>
      <c r="U220" s="77"/>
      <c r="V220" s="131" t="str">
        <f t="shared" si="23"/>
        <v>N/A</v>
      </c>
      <c r="W220" s="140" t="str">
        <f t="shared" si="21"/>
        <v>N/A</v>
      </c>
      <c r="Z220" s="171" t="b">
        <f t="shared" si="24"/>
        <v>1</v>
      </c>
      <c r="AA220" s="171" t="b">
        <f>OR('AM19.Summary'!C$14="",'AM19.Summary'!C$14="Can Be Either",AND('AM19.Summary'!C$14="Must Be Structural",Q220="Structural"),AND('AM19.Summary'!C$14="Must be Contractual",Q220="Contractual"))</f>
        <v>1</v>
      </c>
      <c r="AB220" s="171" t="b">
        <f>OR('AM19.Summary'!C$15="",'AM19.Summary'!C$15="Can Be Y or N",AND('AM19.Summary'!C$15="Must Be Y",R220="Y"),AND('AM19.Summary'!C$15="Must be N",R220="N"))</f>
        <v>1</v>
      </c>
      <c r="AC220" s="171" t="b">
        <f>OR('AM19.Summary'!C$16="",'AM19.Summary'!C$16="Can Be Y or N",AND('AM19.Summary'!C$16="Must Be Y",S220="Y"),AND('AM19.Summary'!C$16="Must be N",S220="N"))</f>
        <v>1</v>
      </c>
      <c r="AD220" s="171" t="b">
        <f>OR('AM19.Summary'!C$17="",'AM19.Summary'!C$17="Can Be Y or N",AND('AM19.Summary'!C$17="Must Be Y",T220="Y"),AND('AM19.Summary'!C$17="Must be N",T220="N"))</f>
        <v>1</v>
      </c>
      <c r="AE220" s="171" t="b">
        <f>OR('AM19.Summary'!C$18="",'AM19.Summary'!C$18="Can Be Y or N",AND('AM19.Summary'!C$18="Must Be Y",U220="Y"),AND('AM19.Summary'!C$18="Must be N",U220="N"))</f>
        <v>1</v>
      </c>
    </row>
    <row r="221" spans="1:31" x14ac:dyDescent="0.2">
      <c r="A221" s="35">
        <f t="shared" si="25"/>
        <v>215</v>
      </c>
      <c r="B221" s="128" t="str">
        <f>IFERROR(VLOOKUP(C221,'AM19.Entity Input'!D:F,3,FALSE),"")</f>
        <v/>
      </c>
      <c r="C221" s="129"/>
      <c r="D221" s="77"/>
      <c r="E221" s="129"/>
      <c r="F221" s="130" t="str">
        <f>IFERROR(VLOOKUP(C221,'AM19.Entity Input'!D:L,4,FALSE),"")</f>
        <v/>
      </c>
      <c r="G221" s="283"/>
      <c r="H221" s="283"/>
      <c r="I221" s="172"/>
      <c r="J221" s="172"/>
      <c r="K221" s="77"/>
      <c r="L221" s="77"/>
      <c r="M221" s="129"/>
      <c r="N221" s="131">
        <f t="shared" si="20"/>
        <v>0</v>
      </c>
      <c r="O221" s="132">
        <f t="shared" si="22"/>
        <v>0</v>
      </c>
      <c r="Q221" s="266"/>
      <c r="R221" s="77"/>
      <c r="S221" s="77"/>
      <c r="T221" s="77"/>
      <c r="U221" s="77"/>
      <c r="V221" s="131" t="str">
        <f t="shared" si="23"/>
        <v>N/A</v>
      </c>
      <c r="W221" s="140" t="str">
        <f t="shared" si="21"/>
        <v>N/A</v>
      </c>
      <c r="Z221" s="171" t="b">
        <f t="shared" si="24"/>
        <v>1</v>
      </c>
      <c r="AA221" s="171" t="b">
        <f>OR('AM19.Summary'!C$14="",'AM19.Summary'!C$14="Can Be Either",AND('AM19.Summary'!C$14="Must Be Structural",Q221="Structural"),AND('AM19.Summary'!C$14="Must be Contractual",Q221="Contractual"))</f>
        <v>1</v>
      </c>
      <c r="AB221" s="171" t="b">
        <f>OR('AM19.Summary'!C$15="",'AM19.Summary'!C$15="Can Be Y or N",AND('AM19.Summary'!C$15="Must Be Y",R221="Y"),AND('AM19.Summary'!C$15="Must be N",R221="N"))</f>
        <v>1</v>
      </c>
      <c r="AC221" s="171" t="b">
        <f>OR('AM19.Summary'!C$16="",'AM19.Summary'!C$16="Can Be Y or N",AND('AM19.Summary'!C$16="Must Be Y",S221="Y"),AND('AM19.Summary'!C$16="Must be N",S221="N"))</f>
        <v>1</v>
      </c>
      <c r="AD221" s="171" t="b">
        <f>OR('AM19.Summary'!C$17="",'AM19.Summary'!C$17="Can Be Y or N",AND('AM19.Summary'!C$17="Must Be Y",T221="Y"),AND('AM19.Summary'!C$17="Must be N",T221="N"))</f>
        <v>1</v>
      </c>
      <c r="AE221" s="171" t="b">
        <f>OR('AM19.Summary'!C$18="",'AM19.Summary'!C$18="Can Be Y or N",AND('AM19.Summary'!C$18="Must Be Y",U221="Y"),AND('AM19.Summary'!C$18="Must be N",U221="N"))</f>
        <v>1</v>
      </c>
    </row>
    <row r="222" spans="1:31" x14ac:dyDescent="0.2">
      <c r="A222" s="35">
        <f t="shared" si="25"/>
        <v>216</v>
      </c>
      <c r="B222" s="128" t="str">
        <f>IFERROR(VLOOKUP(C222,'AM19.Entity Input'!D:F,3,FALSE),"")</f>
        <v/>
      </c>
      <c r="C222" s="129"/>
      <c r="D222" s="77"/>
      <c r="E222" s="129"/>
      <c r="F222" s="130" t="str">
        <f>IFERROR(VLOOKUP(C222,'AM19.Entity Input'!D:L,4,FALSE),"")</f>
        <v/>
      </c>
      <c r="G222" s="283"/>
      <c r="H222" s="283"/>
      <c r="I222" s="172"/>
      <c r="J222" s="172"/>
      <c r="K222" s="77"/>
      <c r="L222" s="77"/>
      <c r="M222" s="129"/>
      <c r="N222" s="131">
        <f t="shared" si="20"/>
        <v>0</v>
      </c>
      <c r="O222" s="132">
        <f t="shared" si="22"/>
        <v>0</v>
      </c>
      <c r="Q222" s="266"/>
      <c r="R222" s="77"/>
      <c r="S222" s="77"/>
      <c r="T222" s="77"/>
      <c r="U222" s="77"/>
      <c r="V222" s="131" t="str">
        <f t="shared" si="23"/>
        <v>N/A</v>
      </c>
      <c r="W222" s="140" t="str">
        <f t="shared" si="21"/>
        <v>N/A</v>
      </c>
      <c r="Z222" s="171" t="b">
        <f t="shared" si="24"/>
        <v>1</v>
      </c>
      <c r="AA222" s="171" t="b">
        <f>OR('AM19.Summary'!C$14="",'AM19.Summary'!C$14="Can Be Either",AND('AM19.Summary'!C$14="Must Be Structural",Q222="Structural"),AND('AM19.Summary'!C$14="Must be Contractual",Q222="Contractual"))</f>
        <v>1</v>
      </c>
      <c r="AB222" s="171" t="b">
        <f>OR('AM19.Summary'!C$15="",'AM19.Summary'!C$15="Can Be Y or N",AND('AM19.Summary'!C$15="Must Be Y",R222="Y"),AND('AM19.Summary'!C$15="Must be N",R222="N"))</f>
        <v>1</v>
      </c>
      <c r="AC222" s="171" t="b">
        <f>OR('AM19.Summary'!C$16="",'AM19.Summary'!C$16="Can Be Y or N",AND('AM19.Summary'!C$16="Must Be Y",S222="Y"),AND('AM19.Summary'!C$16="Must be N",S222="N"))</f>
        <v>1</v>
      </c>
      <c r="AD222" s="171" t="b">
        <f>OR('AM19.Summary'!C$17="",'AM19.Summary'!C$17="Can Be Y or N",AND('AM19.Summary'!C$17="Must Be Y",T222="Y"),AND('AM19.Summary'!C$17="Must be N",T222="N"))</f>
        <v>1</v>
      </c>
      <c r="AE222" s="171" t="b">
        <f>OR('AM19.Summary'!C$18="",'AM19.Summary'!C$18="Can Be Y or N",AND('AM19.Summary'!C$18="Must Be Y",U222="Y"),AND('AM19.Summary'!C$18="Must be N",U222="N"))</f>
        <v>1</v>
      </c>
    </row>
    <row r="223" spans="1:31" x14ac:dyDescent="0.2">
      <c r="A223" s="35">
        <f t="shared" si="25"/>
        <v>217</v>
      </c>
      <c r="B223" s="133" t="str">
        <f>IFERROR(VLOOKUP(C223,'AM19.Entity Input'!D:F,3,FALSE),"")</f>
        <v/>
      </c>
      <c r="C223" s="134"/>
      <c r="D223" s="104"/>
      <c r="E223" s="134"/>
      <c r="F223" s="135" t="str">
        <f>IFERROR(VLOOKUP(C223,'AM19.Entity Input'!D:L,4,FALSE),"")</f>
        <v/>
      </c>
      <c r="G223" s="284"/>
      <c r="H223" s="284"/>
      <c r="I223" s="173"/>
      <c r="J223" s="173"/>
      <c r="K223" s="104"/>
      <c r="L223" s="104"/>
      <c r="M223" s="134"/>
      <c r="N223" s="136">
        <f t="shared" si="20"/>
        <v>0</v>
      </c>
      <c r="O223" s="137">
        <f t="shared" si="22"/>
        <v>0</v>
      </c>
      <c r="Q223" s="267"/>
      <c r="R223" s="261"/>
      <c r="S223" s="261"/>
      <c r="T223" s="261"/>
      <c r="U223" s="261"/>
      <c r="V223" s="141" t="str">
        <f t="shared" si="23"/>
        <v>N/A</v>
      </c>
      <c r="W223" s="142" t="str">
        <f t="shared" si="21"/>
        <v>N/A</v>
      </c>
      <c r="Z223" s="171" t="b">
        <f t="shared" si="24"/>
        <v>1</v>
      </c>
      <c r="AA223" s="171" t="b">
        <f>OR('AM19.Summary'!C$14="",'AM19.Summary'!C$14="Can Be Either",AND('AM19.Summary'!C$14="Must Be Structural",Q223="Structural"),AND('AM19.Summary'!C$14="Must be Contractual",Q223="Contractual"))</f>
        <v>1</v>
      </c>
      <c r="AB223" s="171" t="b">
        <f>OR('AM19.Summary'!C$15="",'AM19.Summary'!C$15="Can Be Y or N",AND('AM19.Summary'!C$15="Must Be Y",R223="Y"),AND('AM19.Summary'!C$15="Must be N",R223="N"))</f>
        <v>1</v>
      </c>
      <c r="AC223" s="171" t="b">
        <f>OR('AM19.Summary'!C$16="",'AM19.Summary'!C$16="Can Be Y or N",AND('AM19.Summary'!C$16="Must Be Y",S223="Y"),AND('AM19.Summary'!C$16="Must be N",S223="N"))</f>
        <v>1</v>
      </c>
      <c r="AD223" s="171" t="b">
        <f>OR('AM19.Summary'!C$17="",'AM19.Summary'!C$17="Can Be Y or N",AND('AM19.Summary'!C$17="Must Be Y",T223="Y"),AND('AM19.Summary'!C$17="Must be N",T223="N"))</f>
        <v>1</v>
      </c>
      <c r="AE223" s="171" t="b">
        <f>OR('AM19.Summary'!C$18="",'AM19.Summary'!C$18="Can Be Y or N",AND('AM19.Summary'!C$18="Must Be Y",U223="Y"),AND('AM19.Summary'!C$18="Must be N",U223="N"))</f>
        <v>1</v>
      </c>
    </row>
    <row r="224" spans="1:31" x14ac:dyDescent="0.2">
      <c r="N224" s="1"/>
    </row>
    <row r="225" spans="14:14" x14ac:dyDescent="0.2">
      <c r="N225" s="1"/>
    </row>
    <row r="226" spans="14:14" x14ac:dyDescent="0.2">
      <c r="N226" s="1"/>
    </row>
  </sheetData>
  <sheetProtection sheet="1" objects="1" scenarios="1"/>
  <mergeCells count="4">
    <mergeCell ref="C2:E2"/>
    <mergeCell ref="Z4:AE4"/>
    <mergeCell ref="Q4:U4"/>
    <mergeCell ref="L4:M4"/>
  </mergeCells>
  <pageMargins left="0.7" right="0.7" top="0.75" bottom="0.75" header="0.3" footer="0.3"/>
  <pageSetup paperSize="5" scale="26" fitToHeight="0" orientation="landscape" horizontalDpi="4294967294"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'AM19.Param'!$C$346:$C$348</xm:f>
          </x14:formula1>
          <xm:sqref>K7:L223</xm:sqref>
        </x14:dataValidation>
        <x14:dataValidation type="list" allowBlank="1" showInputMessage="1" showErrorMessage="1">
          <x14:formula1>
            <xm:f>'AM19.Param'!$C$346:$C$348</xm:f>
          </x14:formula1>
          <xm:sqref>R7:U223</xm:sqref>
        </x14:dataValidation>
        <x14:dataValidation type="list" allowBlank="1" showInputMessage="1" showErrorMessage="1">
          <x14:formula1>
            <xm:f>'AM19.Param'!$C$340:$C$344</xm:f>
          </x14:formula1>
          <xm:sqref>D7:D223</xm:sqref>
        </x14:dataValidation>
        <x14:dataValidation type="list" allowBlank="1" showInputMessage="1" showErrorMessage="1">
          <x14:formula1>
            <xm:f>'AM19.Param'!$C$350:$C$352</xm:f>
          </x14:formula1>
          <xm:sqref>Q7:Q223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AQ256"/>
  <sheetViews>
    <sheetView zoomScaleNormal="100" workbookViewId="0"/>
  </sheetViews>
  <sheetFormatPr defaultColWidth="9.140625" defaultRowHeight="12.75" x14ac:dyDescent="0.2"/>
  <cols>
    <col min="1" max="1" width="48.140625" style="36" customWidth="1"/>
    <col min="2" max="2" width="7.7109375" style="36" customWidth="1"/>
    <col min="3" max="3" width="13" style="36" customWidth="1"/>
    <col min="4" max="4" width="14.5703125" style="36" bestFit="1" customWidth="1"/>
    <col min="5" max="5" width="6.140625" style="36" bestFit="1" customWidth="1"/>
    <col min="6" max="6" width="11" style="36" bestFit="1" customWidth="1"/>
    <col min="7" max="7" width="10.7109375" style="36" bestFit="1" customWidth="1"/>
    <col min="8" max="8" width="14.7109375" style="36" bestFit="1" customWidth="1"/>
    <col min="9" max="9" width="12.5703125" style="36" customWidth="1"/>
    <col min="10" max="10" width="10.85546875" style="36" bestFit="1" customWidth="1"/>
    <col min="11" max="11" width="8.28515625" style="36" bestFit="1" customWidth="1"/>
    <col min="12" max="12" width="14.5703125" style="36" bestFit="1" customWidth="1"/>
    <col min="13" max="13" width="9.42578125" style="36" bestFit="1" customWidth="1"/>
    <col min="14" max="14" width="11" style="36" bestFit="1" customWidth="1"/>
    <col min="15" max="15" width="8.28515625" style="36" bestFit="1" customWidth="1"/>
    <col min="16" max="16" width="14.5703125" style="36" bestFit="1" customWidth="1"/>
    <col min="17" max="17" width="9.42578125" style="36" bestFit="1" customWidth="1"/>
    <col min="18" max="18" width="11" style="36" bestFit="1" customWidth="1"/>
    <col min="19" max="19" width="8.28515625" style="36" bestFit="1" customWidth="1"/>
    <col min="20" max="20" width="14.5703125" style="36" bestFit="1" customWidth="1"/>
    <col min="21" max="21" width="9.42578125" style="36" bestFit="1" customWidth="1"/>
    <col min="22" max="22" width="10.85546875" style="36" bestFit="1" customWidth="1"/>
    <col min="23" max="23" width="8.28515625" style="36" bestFit="1" customWidth="1"/>
    <col min="24" max="24" width="9.140625" style="36"/>
    <col min="25" max="25" width="9.42578125" style="36" bestFit="1" customWidth="1"/>
    <col min="26" max="26" width="10.85546875" style="36" bestFit="1" customWidth="1"/>
    <col min="27" max="16384" width="9.140625" style="36"/>
  </cols>
  <sheetData>
    <row r="1" spans="1:43" x14ac:dyDescent="0.2">
      <c r="A1" s="49" t="str">
        <f>IF(OR(ISBLANK('AM19.Entity Input'!D6),'AM19.Entity Input'!D6="-"),"&lt;IAIG's Name&gt;", 'AM19.Entity Input'!D6)</f>
        <v>&lt;IAIG's Name&gt;</v>
      </c>
      <c r="B1" s="70"/>
      <c r="C1" s="70"/>
      <c r="D1" s="70"/>
      <c r="E1" s="47" t="str">
        <f ca="1">HYPERLINK("#"&amp;CELL("address",Version),Version)</f>
        <v>IAIS 2019 Aggregation Method Additional Data Collection-(20190429)</v>
      </c>
      <c r="F1" s="70"/>
      <c r="G1" s="70"/>
      <c r="H1" s="70"/>
      <c r="I1" s="70"/>
      <c r="J1" s="70"/>
      <c r="K1" s="70"/>
      <c r="L1" s="70"/>
      <c r="M1" s="70"/>
      <c r="N1" s="70"/>
      <c r="O1" s="70"/>
      <c r="P1" s="70"/>
      <c r="Q1" s="21"/>
      <c r="R1" s="70"/>
      <c r="S1" s="70"/>
      <c r="T1" s="70"/>
      <c r="U1" s="70"/>
      <c r="V1" s="70"/>
      <c r="W1" s="70"/>
      <c r="X1" s="70"/>
      <c r="Y1" s="70"/>
      <c r="Z1" s="70"/>
      <c r="AA1" s="70"/>
      <c r="AB1" s="70"/>
      <c r="AC1" s="70"/>
      <c r="AD1" s="70"/>
      <c r="AE1" s="70"/>
      <c r="AF1" s="70"/>
      <c r="AG1" s="70"/>
      <c r="AH1" s="70"/>
      <c r="AI1" s="70"/>
      <c r="AJ1" s="70"/>
      <c r="AK1" s="70"/>
      <c r="AL1" s="70"/>
      <c r="AM1" s="70"/>
      <c r="AN1" s="70"/>
      <c r="AO1" s="22"/>
      <c r="AQ1" s="30" t="s">
        <v>365</v>
      </c>
    </row>
    <row r="2" spans="1:43" x14ac:dyDescent="0.2">
      <c r="A2" s="39" t="str">
        <f>IF(ISBLANK('AM19.Entity Input'!D10),"&lt;Currency&gt;",'AM19.Entity Input'!D10&amp;" - ("&amp;IF(ISBLANK('AM19.Entity Input'!D11),"&lt;Unit&gt;",'AM19.Entity Input'!D11)&amp;")")</f>
        <v>&lt;Currency&gt;</v>
      </c>
      <c r="B2" s="53" t="s">
        <v>416</v>
      </c>
      <c r="C2" s="23"/>
      <c r="D2" s="23"/>
      <c r="E2" s="48" t="str">
        <f>IF(ISBLANK('AM19.Entity Input'!D8),"&lt;Reporting Date&gt;","Year "&amp;YEAR('AM19.Entity Input'!D8))&amp;IF(SUM('AM19.Entity Input'!D12)&gt;1," - v"&amp;'AM19.Entity Input'!D12,"")</f>
        <v>&lt;Reporting Date&gt;</v>
      </c>
      <c r="F2" s="23"/>
      <c r="G2" s="23"/>
      <c r="H2" s="23"/>
      <c r="I2" s="23"/>
      <c r="J2" s="23"/>
      <c r="K2" s="23"/>
      <c r="L2" s="23"/>
      <c r="M2" s="23"/>
      <c r="N2" s="23"/>
      <c r="O2" s="23"/>
      <c r="P2" s="23"/>
      <c r="Q2" s="24"/>
      <c r="R2" s="23"/>
      <c r="S2" s="23"/>
      <c r="T2" s="23"/>
      <c r="U2" s="23"/>
      <c r="V2" s="23"/>
      <c r="W2" s="23"/>
      <c r="X2" s="23"/>
      <c r="Y2" s="23"/>
      <c r="Z2" s="23"/>
      <c r="AA2" s="23"/>
      <c r="AB2" s="23"/>
      <c r="AC2" s="23"/>
      <c r="AD2" s="23"/>
      <c r="AE2" s="23"/>
      <c r="AF2" s="23"/>
      <c r="AG2" s="23"/>
      <c r="AH2" s="23"/>
      <c r="AI2" s="23"/>
      <c r="AJ2" s="23"/>
      <c r="AK2" s="23"/>
      <c r="AL2" s="23"/>
      <c r="AM2" s="23"/>
      <c r="AN2" s="23"/>
      <c r="AO2" s="25"/>
      <c r="AQ2" s="30" t="s">
        <v>365</v>
      </c>
    </row>
    <row r="3" spans="1:43" ht="9" customHeight="1" x14ac:dyDescent="0.2">
      <c r="A3" s="41"/>
      <c r="B3" s="41"/>
    </row>
    <row r="4" spans="1:43" ht="21.75" customHeight="1" x14ac:dyDescent="0.2">
      <c r="A4" s="308" t="s">
        <v>555</v>
      </c>
      <c r="B4" s="302"/>
      <c r="C4" s="302"/>
      <c r="D4" s="302"/>
      <c r="E4" s="302"/>
      <c r="F4" s="302"/>
      <c r="G4" s="302"/>
      <c r="H4" s="302"/>
      <c r="I4" s="302"/>
      <c r="J4" s="302"/>
      <c r="K4" s="302"/>
      <c r="L4" s="302"/>
      <c r="M4" s="302"/>
      <c r="N4" s="302"/>
      <c r="O4" s="302"/>
      <c r="P4" s="302"/>
      <c r="Q4" s="302"/>
      <c r="R4" s="302"/>
      <c r="S4" s="302"/>
      <c r="T4" s="302"/>
      <c r="U4" s="302"/>
      <c r="V4" s="302"/>
      <c r="W4" s="303"/>
    </row>
    <row r="5" spans="1:43" x14ac:dyDescent="0.2">
      <c r="A5" s="304"/>
      <c r="B5" s="305"/>
      <c r="C5" s="305"/>
      <c r="D5" s="305"/>
      <c r="E5" s="305"/>
      <c r="F5" s="305"/>
      <c r="G5" s="305"/>
      <c r="H5" s="305"/>
      <c r="I5" s="305"/>
      <c r="J5" s="305"/>
      <c r="K5" s="305"/>
      <c r="L5" s="305"/>
      <c r="M5" s="305"/>
      <c r="N5" s="305"/>
      <c r="O5" s="305"/>
      <c r="P5" s="305"/>
      <c r="Q5" s="305"/>
      <c r="R5" s="305"/>
      <c r="S5" s="305"/>
      <c r="T5" s="305"/>
      <c r="U5" s="305"/>
      <c r="V5" s="305"/>
      <c r="W5" s="306"/>
    </row>
    <row r="6" spans="1:43" ht="54.75" customHeight="1" x14ac:dyDescent="0.2">
      <c r="A6" s="307"/>
      <c r="B6" s="13"/>
      <c r="C6" s="336" t="s">
        <v>360</v>
      </c>
      <c r="D6" s="337"/>
      <c r="E6" s="337"/>
      <c r="F6" s="338"/>
      <c r="G6" s="336" t="s">
        <v>361</v>
      </c>
      <c r="H6" s="337"/>
      <c r="I6" s="337"/>
      <c r="J6" s="338"/>
      <c r="K6" s="336" t="s">
        <v>362</v>
      </c>
      <c r="L6" s="337"/>
      <c r="M6" s="337"/>
      <c r="N6" s="338"/>
      <c r="O6" s="336" t="s">
        <v>363</v>
      </c>
      <c r="P6" s="337"/>
      <c r="Q6" s="337"/>
      <c r="R6" s="338"/>
      <c r="S6" s="336" t="s">
        <v>364</v>
      </c>
      <c r="T6" s="337"/>
      <c r="U6" s="337"/>
      <c r="V6" s="338"/>
    </row>
    <row r="7" spans="1:43" ht="56.25" customHeight="1" x14ac:dyDescent="0.2">
      <c r="A7" s="339" t="s">
        <v>264</v>
      </c>
      <c r="B7" s="11"/>
      <c r="C7" s="75" t="s">
        <v>233</v>
      </c>
      <c r="D7" s="11" t="s">
        <v>231</v>
      </c>
      <c r="E7" s="75" t="s">
        <v>234</v>
      </c>
      <c r="F7" s="75" t="s">
        <v>235</v>
      </c>
      <c r="G7" s="75" t="s">
        <v>233</v>
      </c>
      <c r="H7" s="11" t="s">
        <v>231</v>
      </c>
      <c r="I7" s="75" t="s">
        <v>234</v>
      </c>
      <c r="J7" s="75" t="s">
        <v>235</v>
      </c>
      <c r="K7" s="75" t="s">
        <v>233</v>
      </c>
      <c r="L7" s="75" t="s">
        <v>231</v>
      </c>
      <c r="M7" s="75" t="s">
        <v>234</v>
      </c>
      <c r="N7" s="75" t="s">
        <v>235</v>
      </c>
      <c r="O7" s="75" t="s">
        <v>233</v>
      </c>
      <c r="P7" s="75" t="s">
        <v>231</v>
      </c>
      <c r="Q7" s="75" t="s">
        <v>234</v>
      </c>
      <c r="R7" s="75" t="s">
        <v>235</v>
      </c>
      <c r="S7" s="75" t="s">
        <v>233</v>
      </c>
      <c r="T7" s="75" t="s">
        <v>231</v>
      </c>
      <c r="U7" s="75" t="s">
        <v>234</v>
      </c>
      <c r="V7" s="75" t="s">
        <v>235</v>
      </c>
    </row>
    <row r="8" spans="1:43" ht="14.25" customHeight="1" x14ac:dyDescent="0.2">
      <c r="A8" s="340"/>
      <c r="B8" s="31" t="s">
        <v>499</v>
      </c>
      <c r="C8" s="34">
        <v>1</v>
      </c>
      <c r="D8" s="34">
        <f t="shared" ref="D8:V8" si="0">1+C8</f>
        <v>2</v>
      </c>
      <c r="E8" s="34">
        <f t="shared" si="0"/>
        <v>3</v>
      </c>
      <c r="F8" s="34">
        <f t="shared" si="0"/>
        <v>4</v>
      </c>
      <c r="G8" s="34">
        <f t="shared" si="0"/>
        <v>5</v>
      </c>
      <c r="H8" s="34">
        <f t="shared" si="0"/>
        <v>6</v>
      </c>
      <c r="I8" s="34">
        <f t="shared" si="0"/>
        <v>7</v>
      </c>
      <c r="J8" s="34">
        <f t="shared" si="0"/>
        <v>8</v>
      </c>
      <c r="K8" s="34">
        <f t="shared" si="0"/>
        <v>9</v>
      </c>
      <c r="L8" s="34">
        <f t="shared" si="0"/>
        <v>10</v>
      </c>
      <c r="M8" s="34">
        <f t="shared" si="0"/>
        <v>11</v>
      </c>
      <c r="N8" s="34">
        <f t="shared" si="0"/>
        <v>12</v>
      </c>
      <c r="O8" s="34">
        <f t="shared" si="0"/>
        <v>13</v>
      </c>
      <c r="P8" s="34">
        <f t="shared" si="0"/>
        <v>14</v>
      </c>
      <c r="Q8" s="34">
        <f t="shared" si="0"/>
        <v>15</v>
      </c>
      <c r="R8" s="34">
        <f t="shared" si="0"/>
        <v>16</v>
      </c>
      <c r="S8" s="34">
        <f t="shared" si="0"/>
        <v>17</v>
      </c>
      <c r="T8" s="34">
        <f t="shared" si="0"/>
        <v>18</v>
      </c>
      <c r="U8" s="34">
        <f t="shared" si="0"/>
        <v>19</v>
      </c>
      <c r="V8" s="34">
        <f t="shared" si="0"/>
        <v>20</v>
      </c>
    </row>
    <row r="9" spans="1:43" x14ac:dyDescent="0.2">
      <c r="A9" s="143" t="s">
        <v>354</v>
      </c>
      <c r="B9" s="32">
        <v>1</v>
      </c>
      <c r="C9" s="180" t="s">
        <v>5</v>
      </c>
      <c r="D9" s="181">
        <v>0</v>
      </c>
      <c r="E9" s="181" t="s">
        <v>9</v>
      </c>
      <c r="F9" s="181">
        <v>0</v>
      </c>
      <c r="G9" s="180" t="s">
        <v>5</v>
      </c>
      <c r="H9" s="181">
        <v>0</v>
      </c>
      <c r="I9" s="181" t="s">
        <v>9</v>
      </c>
      <c r="J9" s="181">
        <v>0.22500000000000001</v>
      </c>
      <c r="K9" s="181" t="s">
        <v>5</v>
      </c>
      <c r="L9" s="181">
        <v>0</v>
      </c>
      <c r="M9" s="181" t="s">
        <v>9</v>
      </c>
      <c r="N9" s="181">
        <v>0.22500000000000001</v>
      </c>
      <c r="O9" s="180" t="s">
        <v>5</v>
      </c>
      <c r="P9" s="181">
        <v>0</v>
      </c>
      <c r="Q9" s="181" t="s">
        <v>9</v>
      </c>
      <c r="R9" s="181">
        <v>0.22500000000000001</v>
      </c>
      <c r="S9" s="181" t="s">
        <v>5</v>
      </c>
      <c r="T9" s="181">
        <v>0</v>
      </c>
      <c r="U9" s="181" t="s">
        <v>9</v>
      </c>
      <c r="V9" s="182">
        <v>0.22500000000000001</v>
      </c>
      <c r="X9" s="20"/>
    </row>
    <row r="10" spans="1:43" x14ac:dyDescent="0.2">
      <c r="A10" s="144" t="s">
        <v>242</v>
      </c>
      <c r="B10" s="32">
        <f>B9+1</f>
        <v>2</v>
      </c>
      <c r="C10" s="183" t="s">
        <v>237</v>
      </c>
      <c r="D10" s="184">
        <v>1</v>
      </c>
      <c r="E10" s="184" t="s">
        <v>9</v>
      </c>
      <c r="F10" s="184" t="s">
        <v>9</v>
      </c>
      <c r="G10" s="183" t="s">
        <v>236</v>
      </c>
      <c r="H10" s="184">
        <v>0.55700000000000005</v>
      </c>
      <c r="I10" s="184" t="s">
        <v>9</v>
      </c>
      <c r="J10" s="184" t="s">
        <v>9</v>
      </c>
      <c r="K10" s="184" t="s">
        <v>237</v>
      </c>
      <c r="L10" s="184">
        <v>0.73799999999999999</v>
      </c>
      <c r="M10" s="184" t="s">
        <v>9</v>
      </c>
      <c r="N10" s="184" t="s">
        <v>9</v>
      </c>
      <c r="O10" s="183" t="s">
        <v>236</v>
      </c>
      <c r="P10" s="184">
        <v>0.3</v>
      </c>
      <c r="Q10" s="184" t="s">
        <v>9</v>
      </c>
      <c r="R10" s="184" t="s">
        <v>9</v>
      </c>
      <c r="S10" s="184" t="s">
        <v>237</v>
      </c>
      <c r="T10" s="184">
        <v>0.49199999999999999</v>
      </c>
      <c r="U10" s="184" t="s">
        <v>9</v>
      </c>
      <c r="V10" s="185" t="s">
        <v>9</v>
      </c>
      <c r="X10" s="20"/>
    </row>
    <row r="11" spans="1:43" x14ac:dyDescent="0.2">
      <c r="A11" s="144" t="s">
        <v>238</v>
      </c>
      <c r="B11" s="32">
        <f t="shared" ref="B11:B52" si="1">B10+1</f>
        <v>3</v>
      </c>
      <c r="C11" s="183" t="s">
        <v>237</v>
      </c>
      <c r="D11" s="184">
        <v>1</v>
      </c>
      <c r="E11" s="184" t="s">
        <v>9</v>
      </c>
      <c r="F11" s="184" t="s">
        <v>9</v>
      </c>
      <c r="G11" s="183" t="s">
        <v>236</v>
      </c>
      <c r="H11" s="184">
        <v>0.82</v>
      </c>
      <c r="I11" s="184" t="s">
        <v>9</v>
      </c>
      <c r="J11" s="184" t="s">
        <v>9</v>
      </c>
      <c r="K11" s="184" t="s">
        <v>237</v>
      </c>
      <c r="L11" s="184">
        <v>0.89300000000000002</v>
      </c>
      <c r="M11" s="184" t="s">
        <v>9</v>
      </c>
      <c r="N11" s="184" t="s">
        <v>9</v>
      </c>
      <c r="O11" s="183" t="s">
        <v>236</v>
      </c>
      <c r="P11" s="184">
        <v>0.44</v>
      </c>
      <c r="Q11" s="184" t="s">
        <v>9</v>
      </c>
      <c r="R11" s="184" t="s">
        <v>9</v>
      </c>
      <c r="S11" s="184" t="s">
        <v>237</v>
      </c>
      <c r="T11" s="184">
        <v>0.59599999999999997</v>
      </c>
      <c r="U11" s="184" t="s">
        <v>9</v>
      </c>
      <c r="V11" s="185" t="s">
        <v>9</v>
      </c>
      <c r="X11" s="20"/>
    </row>
    <row r="12" spans="1:43" x14ac:dyDescent="0.2">
      <c r="A12" s="144" t="s">
        <v>262</v>
      </c>
      <c r="B12" s="32">
        <f t="shared" si="1"/>
        <v>4</v>
      </c>
      <c r="C12" s="183" t="s">
        <v>237</v>
      </c>
      <c r="D12" s="184">
        <v>1</v>
      </c>
      <c r="E12" s="184" t="s">
        <v>9</v>
      </c>
      <c r="F12" s="184" t="s">
        <v>9</v>
      </c>
      <c r="G12" s="183" t="s">
        <v>236</v>
      </c>
      <c r="H12" s="184">
        <v>0.82</v>
      </c>
      <c r="I12" s="184" t="s">
        <v>9</v>
      </c>
      <c r="J12" s="184" t="s">
        <v>9</v>
      </c>
      <c r="K12" s="184" t="s">
        <v>237</v>
      </c>
      <c r="L12" s="184">
        <v>0.89300000000000002</v>
      </c>
      <c r="M12" s="184" t="s">
        <v>9</v>
      </c>
      <c r="N12" s="184" t="s">
        <v>9</v>
      </c>
      <c r="O12" s="183" t="s">
        <v>236</v>
      </c>
      <c r="P12" s="184">
        <v>0.44</v>
      </c>
      <c r="Q12" s="184" t="s">
        <v>9</v>
      </c>
      <c r="R12" s="184" t="s">
        <v>9</v>
      </c>
      <c r="S12" s="184" t="s">
        <v>237</v>
      </c>
      <c r="T12" s="184">
        <v>0.59599999999999997</v>
      </c>
      <c r="U12" s="184" t="s">
        <v>9</v>
      </c>
      <c r="V12" s="185" t="s">
        <v>9</v>
      </c>
      <c r="X12" s="20"/>
    </row>
    <row r="13" spans="1:43" x14ac:dyDescent="0.2">
      <c r="A13" s="144" t="s">
        <v>39</v>
      </c>
      <c r="B13" s="32">
        <f t="shared" si="1"/>
        <v>5</v>
      </c>
      <c r="C13" s="183" t="s">
        <v>237</v>
      </c>
      <c r="D13" s="184">
        <v>1</v>
      </c>
      <c r="E13" s="184" t="s">
        <v>9</v>
      </c>
      <c r="F13" s="184" t="s">
        <v>9</v>
      </c>
      <c r="G13" s="183" t="s">
        <v>236</v>
      </c>
      <c r="H13" s="184">
        <v>1</v>
      </c>
      <c r="I13" s="184" t="s">
        <v>9</v>
      </c>
      <c r="J13" s="184" t="s">
        <v>9</v>
      </c>
      <c r="K13" s="184" t="s">
        <v>237</v>
      </c>
      <c r="L13" s="184">
        <v>1</v>
      </c>
      <c r="M13" s="184" t="s">
        <v>9</v>
      </c>
      <c r="N13" s="184" t="s">
        <v>9</v>
      </c>
      <c r="O13" s="183" t="s">
        <v>236</v>
      </c>
      <c r="P13" s="184">
        <v>1</v>
      </c>
      <c r="Q13" s="184" t="s">
        <v>9</v>
      </c>
      <c r="R13" s="184" t="s">
        <v>9</v>
      </c>
      <c r="S13" s="184" t="s">
        <v>237</v>
      </c>
      <c r="T13" s="184">
        <v>1</v>
      </c>
      <c r="U13" s="184" t="s">
        <v>9</v>
      </c>
      <c r="V13" s="185" t="s">
        <v>9</v>
      </c>
      <c r="X13" s="20"/>
    </row>
    <row r="14" spans="1:43" x14ac:dyDescent="0.2">
      <c r="A14" s="144" t="s">
        <v>226</v>
      </c>
      <c r="B14" s="32">
        <f t="shared" si="1"/>
        <v>6</v>
      </c>
      <c r="C14" s="183" t="s">
        <v>237</v>
      </c>
      <c r="D14" s="184">
        <v>1</v>
      </c>
      <c r="E14" s="184" t="s">
        <v>9</v>
      </c>
      <c r="F14" s="184" t="s">
        <v>9</v>
      </c>
      <c r="G14" s="183" t="s">
        <v>236</v>
      </c>
      <c r="H14" s="184">
        <v>0.254</v>
      </c>
      <c r="I14" s="184" t="s">
        <v>9</v>
      </c>
      <c r="J14" s="184" t="s">
        <v>9</v>
      </c>
      <c r="K14" s="184" t="s">
        <v>237</v>
      </c>
      <c r="L14" s="184">
        <v>0.48899999999999999</v>
      </c>
      <c r="M14" s="184" t="s">
        <v>9</v>
      </c>
      <c r="N14" s="184" t="s">
        <v>9</v>
      </c>
      <c r="O14" s="183" t="s">
        <v>236</v>
      </c>
      <c r="P14" s="184">
        <v>0.15</v>
      </c>
      <c r="Q14" s="184" t="s">
        <v>9</v>
      </c>
      <c r="R14" s="184" t="s">
        <v>9</v>
      </c>
      <c r="S14" s="184" t="s">
        <v>237</v>
      </c>
      <c r="T14" s="184">
        <v>0.32600000000000001</v>
      </c>
      <c r="U14" s="184" t="s">
        <v>9</v>
      </c>
      <c r="V14" s="185" t="s">
        <v>9</v>
      </c>
      <c r="X14" s="20"/>
    </row>
    <row r="15" spans="1:43" x14ac:dyDescent="0.2">
      <c r="A15" s="144" t="s">
        <v>261</v>
      </c>
      <c r="B15" s="32">
        <f t="shared" si="1"/>
        <v>7</v>
      </c>
      <c r="C15" s="183" t="s">
        <v>237</v>
      </c>
      <c r="D15" s="184">
        <v>1</v>
      </c>
      <c r="E15" s="184" t="s">
        <v>9</v>
      </c>
      <c r="F15" s="184" t="s">
        <v>9</v>
      </c>
      <c r="G15" s="183" t="s">
        <v>236</v>
      </c>
      <c r="H15" s="184">
        <v>0.53200000000000003</v>
      </c>
      <c r="I15" s="184" t="s">
        <v>9</v>
      </c>
      <c r="J15" s="184" t="s">
        <v>9</v>
      </c>
      <c r="K15" s="184" t="s">
        <v>237</v>
      </c>
      <c r="L15" s="184">
        <v>0.73899999999999999</v>
      </c>
      <c r="M15" s="184" t="s">
        <v>9</v>
      </c>
      <c r="N15" s="184" t="s">
        <v>9</v>
      </c>
      <c r="O15" s="183" t="s">
        <v>236</v>
      </c>
      <c r="P15" s="184">
        <v>0.28000000000000003</v>
      </c>
      <c r="Q15" s="184" t="s">
        <v>9</v>
      </c>
      <c r="R15" s="184" t="s">
        <v>9</v>
      </c>
      <c r="S15" s="184" t="s">
        <v>237</v>
      </c>
      <c r="T15" s="184">
        <v>0.49299999999999999</v>
      </c>
      <c r="U15" s="184" t="s">
        <v>9</v>
      </c>
      <c r="V15" s="185" t="s">
        <v>9</v>
      </c>
      <c r="X15" s="20"/>
    </row>
    <row r="16" spans="1:43" x14ac:dyDescent="0.2">
      <c r="A16" s="144" t="s">
        <v>51</v>
      </c>
      <c r="B16" s="32">
        <f t="shared" si="1"/>
        <v>8</v>
      </c>
      <c r="C16" s="183" t="s">
        <v>237</v>
      </c>
      <c r="D16" s="184">
        <v>1</v>
      </c>
      <c r="E16" s="184" t="s">
        <v>9</v>
      </c>
      <c r="F16" s="184" t="s">
        <v>9</v>
      </c>
      <c r="G16" s="183" t="s">
        <v>236</v>
      </c>
      <c r="H16" s="184">
        <v>1</v>
      </c>
      <c r="I16" s="184" t="s">
        <v>9</v>
      </c>
      <c r="J16" s="184" t="s">
        <v>9</v>
      </c>
      <c r="K16" s="184" t="s">
        <v>237</v>
      </c>
      <c r="L16" s="184">
        <v>1</v>
      </c>
      <c r="M16" s="184" t="s">
        <v>9</v>
      </c>
      <c r="N16" s="184" t="s">
        <v>9</v>
      </c>
      <c r="O16" s="183" t="s">
        <v>236</v>
      </c>
      <c r="P16" s="184">
        <v>1</v>
      </c>
      <c r="Q16" s="184" t="s">
        <v>9</v>
      </c>
      <c r="R16" s="184" t="s">
        <v>9</v>
      </c>
      <c r="S16" s="184" t="s">
        <v>237</v>
      </c>
      <c r="T16" s="184">
        <v>1</v>
      </c>
      <c r="U16" s="184" t="s">
        <v>9</v>
      </c>
      <c r="V16" s="185" t="s">
        <v>9</v>
      </c>
      <c r="X16" s="20"/>
    </row>
    <row r="17" spans="1:24" x14ac:dyDescent="0.2">
      <c r="A17" s="144" t="s">
        <v>52</v>
      </c>
      <c r="B17" s="32">
        <f t="shared" si="1"/>
        <v>9</v>
      </c>
      <c r="C17" s="183" t="s">
        <v>237</v>
      </c>
      <c r="D17" s="184">
        <v>1</v>
      </c>
      <c r="E17" s="184" t="s">
        <v>9</v>
      </c>
      <c r="F17" s="184" t="s">
        <v>9</v>
      </c>
      <c r="G17" s="183" t="s">
        <v>236</v>
      </c>
      <c r="H17" s="184">
        <v>1</v>
      </c>
      <c r="I17" s="184" t="s">
        <v>9</v>
      </c>
      <c r="J17" s="184" t="s">
        <v>9</v>
      </c>
      <c r="K17" s="184" t="s">
        <v>237</v>
      </c>
      <c r="L17" s="184">
        <v>1</v>
      </c>
      <c r="M17" s="184" t="s">
        <v>9</v>
      </c>
      <c r="N17" s="184" t="s">
        <v>9</v>
      </c>
      <c r="O17" s="183" t="s">
        <v>236</v>
      </c>
      <c r="P17" s="184">
        <v>1</v>
      </c>
      <c r="Q17" s="184" t="s">
        <v>9</v>
      </c>
      <c r="R17" s="184" t="s">
        <v>9</v>
      </c>
      <c r="S17" s="184" t="s">
        <v>237</v>
      </c>
      <c r="T17" s="184">
        <v>1</v>
      </c>
      <c r="U17" s="184" t="s">
        <v>9</v>
      </c>
      <c r="V17" s="185" t="s">
        <v>9</v>
      </c>
      <c r="X17" s="20"/>
    </row>
    <row r="18" spans="1:24" x14ac:dyDescent="0.2">
      <c r="A18" s="144" t="s">
        <v>343</v>
      </c>
      <c r="B18" s="32">
        <f t="shared" si="1"/>
        <v>10</v>
      </c>
      <c r="C18" s="183" t="s">
        <v>237</v>
      </c>
      <c r="D18" s="184">
        <v>1</v>
      </c>
      <c r="E18" s="184" t="s">
        <v>9</v>
      </c>
      <c r="F18" s="184" t="s">
        <v>9</v>
      </c>
      <c r="G18" s="183" t="s">
        <v>236</v>
      </c>
      <c r="H18" s="184">
        <v>1</v>
      </c>
      <c r="I18" s="184" t="s">
        <v>9</v>
      </c>
      <c r="J18" s="184" t="s">
        <v>9</v>
      </c>
      <c r="K18" s="184" t="s">
        <v>237</v>
      </c>
      <c r="L18" s="184">
        <v>1</v>
      </c>
      <c r="M18" s="184" t="s">
        <v>9</v>
      </c>
      <c r="N18" s="184" t="s">
        <v>9</v>
      </c>
      <c r="O18" s="183" t="s">
        <v>236</v>
      </c>
      <c r="P18" s="184">
        <v>1</v>
      </c>
      <c r="Q18" s="184" t="s">
        <v>9</v>
      </c>
      <c r="R18" s="184" t="s">
        <v>9</v>
      </c>
      <c r="S18" s="184" t="s">
        <v>237</v>
      </c>
      <c r="T18" s="184">
        <v>1</v>
      </c>
      <c r="U18" s="184" t="s">
        <v>9</v>
      </c>
      <c r="V18" s="185" t="s">
        <v>9</v>
      </c>
      <c r="X18" s="20"/>
    </row>
    <row r="19" spans="1:24" x14ac:dyDescent="0.2">
      <c r="A19" s="144" t="s">
        <v>340</v>
      </c>
      <c r="B19" s="32">
        <f t="shared" si="1"/>
        <v>11</v>
      </c>
      <c r="C19" s="183" t="s">
        <v>237</v>
      </c>
      <c r="D19" s="184">
        <v>1</v>
      </c>
      <c r="E19" s="184" t="s">
        <v>9</v>
      </c>
      <c r="F19" s="184" t="s">
        <v>9</v>
      </c>
      <c r="G19" s="183" t="s">
        <v>236</v>
      </c>
      <c r="H19" s="184">
        <v>1</v>
      </c>
      <c r="I19" s="184" t="s">
        <v>9</v>
      </c>
      <c r="J19" s="184" t="s">
        <v>9</v>
      </c>
      <c r="K19" s="184" t="s">
        <v>237</v>
      </c>
      <c r="L19" s="184">
        <v>1</v>
      </c>
      <c r="M19" s="184" t="s">
        <v>9</v>
      </c>
      <c r="N19" s="184" t="s">
        <v>9</v>
      </c>
      <c r="O19" s="183" t="s">
        <v>236</v>
      </c>
      <c r="P19" s="184">
        <v>1</v>
      </c>
      <c r="Q19" s="184" t="s">
        <v>9</v>
      </c>
      <c r="R19" s="184" t="s">
        <v>9</v>
      </c>
      <c r="S19" s="184" t="s">
        <v>237</v>
      </c>
      <c r="T19" s="184">
        <v>1</v>
      </c>
      <c r="U19" s="184" t="s">
        <v>9</v>
      </c>
      <c r="V19" s="185" t="s">
        <v>9</v>
      </c>
      <c r="X19" s="20"/>
    </row>
    <row r="20" spans="1:24" x14ac:dyDescent="0.2">
      <c r="A20" s="144" t="s">
        <v>341</v>
      </c>
      <c r="B20" s="32">
        <f t="shared" si="1"/>
        <v>12</v>
      </c>
      <c r="C20" s="183" t="s">
        <v>237</v>
      </c>
      <c r="D20" s="184">
        <v>1</v>
      </c>
      <c r="E20" s="184" t="s">
        <v>9</v>
      </c>
      <c r="F20" s="184" t="s">
        <v>9</v>
      </c>
      <c r="G20" s="183" t="s">
        <v>236</v>
      </c>
      <c r="H20" s="184">
        <v>1</v>
      </c>
      <c r="I20" s="184" t="s">
        <v>9</v>
      </c>
      <c r="J20" s="184" t="s">
        <v>9</v>
      </c>
      <c r="K20" s="184" t="s">
        <v>237</v>
      </c>
      <c r="L20" s="184">
        <v>1</v>
      </c>
      <c r="M20" s="184" t="s">
        <v>9</v>
      </c>
      <c r="N20" s="184" t="s">
        <v>9</v>
      </c>
      <c r="O20" s="183" t="s">
        <v>236</v>
      </c>
      <c r="P20" s="184">
        <v>1</v>
      </c>
      <c r="Q20" s="184" t="s">
        <v>9</v>
      </c>
      <c r="R20" s="184" t="s">
        <v>9</v>
      </c>
      <c r="S20" s="184" t="s">
        <v>237</v>
      </c>
      <c r="T20" s="184">
        <v>1</v>
      </c>
      <c r="U20" s="184" t="s">
        <v>9</v>
      </c>
      <c r="V20" s="185" t="s">
        <v>9</v>
      </c>
      <c r="X20" s="20"/>
    </row>
    <row r="21" spans="1:24" x14ac:dyDescent="0.2">
      <c r="A21" s="144" t="s">
        <v>100</v>
      </c>
      <c r="B21" s="32">
        <f t="shared" si="1"/>
        <v>13</v>
      </c>
      <c r="C21" s="183" t="s">
        <v>237</v>
      </c>
      <c r="D21" s="184">
        <v>1</v>
      </c>
      <c r="E21" s="184" t="s">
        <v>9</v>
      </c>
      <c r="F21" s="184" t="s">
        <v>9</v>
      </c>
      <c r="G21" s="183" t="s">
        <v>236</v>
      </c>
      <c r="H21" s="184">
        <v>1</v>
      </c>
      <c r="I21" s="184" t="s">
        <v>9</v>
      </c>
      <c r="J21" s="184" t="s">
        <v>9</v>
      </c>
      <c r="K21" s="184" t="s">
        <v>237</v>
      </c>
      <c r="L21" s="184">
        <v>1</v>
      </c>
      <c r="M21" s="184" t="s">
        <v>9</v>
      </c>
      <c r="N21" s="184" t="s">
        <v>9</v>
      </c>
      <c r="O21" s="183" t="s">
        <v>236</v>
      </c>
      <c r="P21" s="184">
        <v>1</v>
      </c>
      <c r="Q21" s="184" t="s">
        <v>9</v>
      </c>
      <c r="R21" s="184" t="s">
        <v>9</v>
      </c>
      <c r="S21" s="184" t="s">
        <v>237</v>
      </c>
      <c r="T21" s="184">
        <v>1</v>
      </c>
      <c r="U21" s="184" t="s">
        <v>9</v>
      </c>
      <c r="V21" s="185" t="s">
        <v>9</v>
      </c>
      <c r="X21" s="20"/>
    </row>
    <row r="22" spans="1:24" x14ac:dyDescent="0.2">
      <c r="A22" s="144" t="s">
        <v>239</v>
      </c>
      <c r="B22" s="32">
        <f t="shared" si="1"/>
        <v>14</v>
      </c>
      <c r="C22" s="183" t="s">
        <v>237</v>
      </c>
      <c r="D22" s="184">
        <v>1</v>
      </c>
      <c r="E22" s="184" t="s">
        <v>9</v>
      </c>
      <c r="F22" s="184" t="s">
        <v>9</v>
      </c>
      <c r="G22" s="183" t="s">
        <v>236</v>
      </c>
      <c r="H22" s="184">
        <v>1.7410000000000001</v>
      </c>
      <c r="I22" s="184" t="s">
        <v>9</v>
      </c>
      <c r="J22" s="184" t="s">
        <v>9</v>
      </c>
      <c r="K22" s="184" t="s">
        <v>237</v>
      </c>
      <c r="L22" s="184">
        <v>1.508</v>
      </c>
      <c r="M22" s="184" t="s">
        <v>9</v>
      </c>
      <c r="N22" s="184" t="s">
        <v>9</v>
      </c>
      <c r="O22" s="183" t="s">
        <v>236</v>
      </c>
      <c r="P22" s="184">
        <v>1.01</v>
      </c>
      <c r="Q22" s="184" t="s">
        <v>9</v>
      </c>
      <c r="R22" s="184" t="s">
        <v>9</v>
      </c>
      <c r="S22" s="184" t="s">
        <v>237</v>
      </c>
      <c r="T22" s="184">
        <v>1.004</v>
      </c>
      <c r="U22" s="184" t="s">
        <v>9</v>
      </c>
      <c r="V22" s="185" t="s">
        <v>9</v>
      </c>
      <c r="X22" s="20"/>
    </row>
    <row r="23" spans="1:24" x14ac:dyDescent="0.2">
      <c r="A23" s="144" t="s">
        <v>240</v>
      </c>
      <c r="B23" s="32">
        <f t="shared" si="1"/>
        <v>15</v>
      </c>
      <c r="C23" s="183" t="s">
        <v>237</v>
      </c>
      <c r="D23" s="184">
        <v>1</v>
      </c>
      <c r="E23" s="184" t="s">
        <v>9</v>
      </c>
      <c r="F23" s="184" t="s">
        <v>9</v>
      </c>
      <c r="G23" s="183" t="s">
        <v>236</v>
      </c>
      <c r="H23" s="184">
        <v>2.3180000000000001</v>
      </c>
      <c r="I23" s="184" t="s">
        <v>9</v>
      </c>
      <c r="J23" s="184" t="s">
        <v>9</v>
      </c>
      <c r="K23" s="184" t="s">
        <v>237</v>
      </c>
      <c r="L23" s="184">
        <v>1.7190000000000001</v>
      </c>
      <c r="M23" s="184" t="s">
        <v>9</v>
      </c>
      <c r="N23" s="184" t="s">
        <v>9</v>
      </c>
      <c r="O23" s="183" t="s">
        <v>236</v>
      </c>
      <c r="P23" s="184">
        <v>1.21</v>
      </c>
      <c r="Q23" s="184" t="s">
        <v>9</v>
      </c>
      <c r="R23" s="184" t="s">
        <v>9</v>
      </c>
      <c r="S23" s="184" t="s">
        <v>237</v>
      </c>
      <c r="T23" s="184">
        <v>1.1499999999999999</v>
      </c>
      <c r="U23" s="184" t="s">
        <v>9</v>
      </c>
      <c r="V23" s="185" t="s">
        <v>9</v>
      </c>
      <c r="X23" s="20"/>
    </row>
    <row r="24" spans="1:24" x14ac:dyDescent="0.2">
      <c r="A24" s="144" t="s">
        <v>430</v>
      </c>
      <c r="B24" s="32">
        <f t="shared" si="1"/>
        <v>16</v>
      </c>
      <c r="C24" s="183" t="s">
        <v>237</v>
      </c>
      <c r="D24" s="184">
        <v>1</v>
      </c>
      <c r="E24" s="184" t="s">
        <v>9</v>
      </c>
      <c r="F24" s="184" t="s">
        <v>9</v>
      </c>
      <c r="G24" s="183" t="s">
        <v>236</v>
      </c>
      <c r="H24" s="184">
        <v>1</v>
      </c>
      <c r="I24" s="184" t="s">
        <v>9</v>
      </c>
      <c r="J24" s="184" t="s">
        <v>9</v>
      </c>
      <c r="K24" s="184" t="s">
        <v>237</v>
      </c>
      <c r="L24" s="184">
        <v>1</v>
      </c>
      <c r="M24" s="184" t="s">
        <v>9</v>
      </c>
      <c r="N24" s="184" t="s">
        <v>9</v>
      </c>
      <c r="O24" s="183" t="s">
        <v>236</v>
      </c>
      <c r="P24" s="184">
        <v>1</v>
      </c>
      <c r="Q24" s="184" t="s">
        <v>9</v>
      </c>
      <c r="R24" s="184" t="s">
        <v>9</v>
      </c>
      <c r="S24" s="184" t="s">
        <v>237</v>
      </c>
      <c r="T24" s="184">
        <v>1</v>
      </c>
      <c r="U24" s="184" t="s">
        <v>9</v>
      </c>
      <c r="V24" s="185" t="s">
        <v>9</v>
      </c>
      <c r="X24" s="20"/>
    </row>
    <row r="25" spans="1:24" x14ac:dyDescent="0.2">
      <c r="A25" s="144" t="s">
        <v>131</v>
      </c>
      <c r="B25" s="32">
        <f t="shared" si="1"/>
        <v>17</v>
      </c>
      <c r="C25" s="183" t="s">
        <v>237</v>
      </c>
      <c r="D25" s="184">
        <v>1</v>
      </c>
      <c r="E25" s="184" t="s">
        <v>9</v>
      </c>
      <c r="F25" s="184" t="s">
        <v>9</v>
      </c>
      <c r="G25" s="183" t="s">
        <v>236</v>
      </c>
      <c r="H25" s="184">
        <v>1</v>
      </c>
      <c r="I25" s="184" t="s">
        <v>9</v>
      </c>
      <c r="J25" s="184" t="s">
        <v>9</v>
      </c>
      <c r="K25" s="184" t="s">
        <v>237</v>
      </c>
      <c r="L25" s="184">
        <v>1</v>
      </c>
      <c r="M25" s="184" t="s">
        <v>9</v>
      </c>
      <c r="N25" s="184" t="s">
        <v>9</v>
      </c>
      <c r="O25" s="183" t="s">
        <v>236</v>
      </c>
      <c r="P25" s="184">
        <v>1</v>
      </c>
      <c r="Q25" s="184" t="s">
        <v>9</v>
      </c>
      <c r="R25" s="184" t="s">
        <v>9</v>
      </c>
      <c r="S25" s="184" t="s">
        <v>237</v>
      </c>
      <c r="T25" s="184">
        <v>1</v>
      </c>
      <c r="U25" s="184" t="s">
        <v>9</v>
      </c>
      <c r="V25" s="185" t="s">
        <v>9</v>
      </c>
      <c r="X25" s="20"/>
    </row>
    <row r="26" spans="1:24" x14ac:dyDescent="0.2">
      <c r="A26" s="144" t="s">
        <v>138</v>
      </c>
      <c r="B26" s="32">
        <f t="shared" si="1"/>
        <v>18</v>
      </c>
      <c r="C26" s="183" t="s">
        <v>237</v>
      </c>
      <c r="D26" s="184">
        <v>1</v>
      </c>
      <c r="E26" s="184" t="s">
        <v>9</v>
      </c>
      <c r="F26" s="184" t="s">
        <v>9</v>
      </c>
      <c r="G26" s="183" t="s">
        <v>236</v>
      </c>
      <c r="H26" s="184">
        <v>1</v>
      </c>
      <c r="I26" s="184" t="s">
        <v>9</v>
      </c>
      <c r="J26" s="184" t="s">
        <v>9</v>
      </c>
      <c r="K26" s="184" t="s">
        <v>237</v>
      </c>
      <c r="L26" s="184">
        <v>1</v>
      </c>
      <c r="M26" s="184" t="s">
        <v>9</v>
      </c>
      <c r="N26" s="184" t="s">
        <v>9</v>
      </c>
      <c r="O26" s="183" t="s">
        <v>236</v>
      </c>
      <c r="P26" s="184">
        <v>1</v>
      </c>
      <c r="Q26" s="184" t="s">
        <v>9</v>
      </c>
      <c r="R26" s="184" t="s">
        <v>9</v>
      </c>
      <c r="S26" s="184" t="s">
        <v>237</v>
      </c>
      <c r="T26" s="184">
        <v>1</v>
      </c>
      <c r="U26" s="184" t="s">
        <v>9</v>
      </c>
      <c r="V26" s="185" t="s">
        <v>9</v>
      </c>
      <c r="X26" s="20"/>
    </row>
    <row r="27" spans="1:24" x14ac:dyDescent="0.2">
      <c r="A27" s="144" t="s">
        <v>342</v>
      </c>
      <c r="B27" s="32">
        <f t="shared" si="1"/>
        <v>19</v>
      </c>
      <c r="C27" s="183" t="s">
        <v>237</v>
      </c>
      <c r="D27" s="184">
        <v>1</v>
      </c>
      <c r="E27" s="184" t="s">
        <v>9</v>
      </c>
      <c r="F27" s="184" t="s">
        <v>9</v>
      </c>
      <c r="G27" s="183" t="s">
        <v>236</v>
      </c>
      <c r="H27" s="184">
        <v>1</v>
      </c>
      <c r="I27" s="184" t="s">
        <v>9</v>
      </c>
      <c r="J27" s="184" t="s">
        <v>9</v>
      </c>
      <c r="K27" s="184" t="s">
        <v>237</v>
      </c>
      <c r="L27" s="184">
        <v>1</v>
      </c>
      <c r="M27" s="184" t="s">
        <v>9</v>
      </c>
      <c r="N27" s="184" t="s">
        <v>9</v>
      </c>
      <c r="O27" s="183" t="s">
        <v>236</v>
      </c>
      <c r="P27" s="184">
        <v>1</v>
      </c>
      <c r="Q27" s="184" t="s">
        <v>9</v>
      </c>
      <c r="R27" s="184" t="s">
        <v>9</v>
      </c>
      <c r="S27" s="184" t="s">
        <v>237</v>
      </c>
      <c r="T27" s="184">
        <v>1</v>
      </c>
      <c r="U27" s="184" t="s">
        <v>9</v>
      </c>
      <c r="V27" s="185" t="s">
        <v>9</v>
      </c>
      <c r="X27" s="20"/>
    </row>
    <row r="28" spans="1:24" x14ac:dyDescent="0.2">
      <c r="A28" s="144" t="s">
        <v>338</v>
      </c>
      <c r="B28" s="32">
        <f t="shared" si="1"/>
        <v>20</v>
      </c>
      <c r="C28" s="183" t="s">
        <v>237</v>
      </c>
      <c r="D28" s="184">
        <v>1</v>
      </c>
      <c r="E28" s="184" t="s">
        <v>9</v>
      </c>
      <c r="F28" s="184" t="s">
        <v>9</v>
      </c>
      <c r="G28" s="183" t="s">
        <v>236</v>
      </c>
      <c r="H28" s="184">
        <v>0.71499999999999997</v>
      </c>
      <c r="I28" s="184" t="s">
        <v>9</v>
      </c>
      <c r="J28" s="184" t="s">
        <v>9</v>
      </c>
      <c r="K28" s="184" t="s">
        <v>237</v>
      </c>
      <c r="L28" s="184">
        <v>0.81200000000000006</v>
      </c>
      <c r="M28" s="184" t="s">
        <v>9</v>
      </c>
      <c r="N28" s="184" t="s">
        <v>9</v>
      </c>
      <c r="O28" s="183" t="s">
        <v>236</v>
      </c>
      <c r="P28" s="184">
        <v>0.39</v>
      </c>
      <c r="Q28" s="184" t="s">
        <v>9</v>
      </c>
      <c r="R28" s="184" t="s">
        <v>9</v>
      </c>
      <c r="S28" s="184" t="s">
        <v>237</v>
      </c>
      <c r="T28" s="184">
        <v>0.54200000000000004</v>
      </c>
      <c r="U28" s="184" t="s">
        <v>9</v>
      </c>
      <c r="V28" s="185" t="s">
        <v>9</v>
      </c>
      <c r="X28" s="20"/>
    </row>
    <row r="29" spans="1:24" x14ac:dyDescent="0.2">
      <c r="A29" s="144" t="s">
        <v>227</v>
      </c>
      <c r="B29" s="32">
        <f t="shared" si="1"/>
        <v>21</v>
      </c>
      <c r="C29" s="183" t="s">
        <v>237</v>
      </c>
      <c r="D29" s="184">
        <v>1</v>
      </c>
      <c r="E29" s="184" t="s">
        <v>9</v>
      </c>
      <c r="F29" s="184" t="s">
        <v>9</v>
      </c>
      <c r="G29" s="183" t="s">
        <v>236</v>
      </c>
      <c r="H29" s="184">
        <v>0.53700000000000003</v>
      </c>
      <c r="I29" s="184" t="s">
        <v>9</v>
      </c>
      <c r="J29" s="184" t="s">
        <v>9</v>
      </c>
      <c r="K29" s="184" t="s">
        <v>237</v>
      </c>
      <c r="L29" s="184">
        <v>0.68300000000000005</v>
      </c>
      <c r="M29" s="184" t="s">
        <v>9</v>
      </c>
      <c r="N29" s="184" t="s">
        <v>9</v>
      </c>
      <c r="O29" s="183" t="s">
        <v>236</v>
      </c>
      <c r="P29" s="184">
        <v>0.31</v>
      </c>
      <c r="Q29" s="184" t="s">
        <v>9</v>
      </c>
      <c r="R29" s="184" t="s">
        <v>9</v>
      </c>
      <c r="S29" s="184" t="s">
        <v>237</v>
      </c>
      <c r="T29" s="184">
        <v>0.45500000000000002</v>
      </c>
      <c r="U29" s="184" t="s">
        <v>9</v>
      </c>
      <c r="V29" s="185" t="s">
        <v>9</v>
      </c>
      <c r="X29" s="20"/>
    </row>
    <row r="30" spans="1:24" x14ac:dyDescent="0.2">
      <c r="A30" s="144" t="s">
        <v>241</v>
      </c>
      <c r="B30" s="32">
        <f t="shared" si="1"/>
        <v>22</v>
      </c>
      <c r="C30" s="183" t="s">
        <v>237</v>
      </c>
      <c r="D30" s="184">
        <v>1</v>
      </c>
      <c r="E30" s="184" t="s">
        <v>9</v>
      </c>
      <c r="F30" s="184" t="s">
        <v>9</v>
      </c>
      <c r="G30" s="183" t="s">
        <v>236</v>
      </c>
      <c r="H30" s="184">
        <v>0.89200000000000002</v>
      </c>
      <c r="I30" s="184" t="s">
        <v>9</v>
      </c>
      <c r="J30" s="184" t="s">
        <v>9</v>
      </c>
      <c r="K30" s="184" t="s">
        <v>237</v>
      </c>
      <c r="L30" s="184">
        <v>0.94099999999999995</v>
      </c>
      <c r="M30" s="184" t="s">
        <v>9</v>
      </c>
      <c r="N30" s="184" t="s">
        <v>9</v>
      </c>
      <c r="O30" s="183" t="s">
        <v>236</v>
      </c>
      <c r="P30" s="184">
        <v>0.47</v>
      </c>
      <c r="Q30" s="184" t="s">
        <v>9</v>
      </c>
      <c r="R30" s="184" t="s">
        <v>9</v>
      </c>
      <c r="S30" s="184" t="s">
        <v>237</v>
      </c>
      <c r="T30" s="184">
        <v>0.63</v>
      </c>
      <c r="U30" s="184" t="s">
        <v>9</v>
      </c>
      <c r="V30" s="185" t="s">
        <v>9</v>
      </c>
      <c r="X30" s="20"/>
    </row>
    <row r="31" spans="1:24" x14ac:dyDescent="0.2">
      <c r="A31" s="144" t="s">
        <v>345</v>
      </c>
      <c r="B31" s="32">
        <f t="shared" si="1"/>
        <v>23</v>
      </c>
      <c r="C31" s="183" t="s">
        <v>237</v>
      </c>
      <c r="D31" s="184">
        <v>1</v>
      </c>
      <c r="E31" s="184" t="s">
        <v>9</v>
      </c>
      <c r="F31" s="184" t="s">
        <v>9</v>
      </c>
      <c r="G31" s="183" t="s">
        <v>236</v>
      </c>
      <c r="H31" s="184">
        <v>1</v>
      </c>
      <c r="I31" s="184" t="s">
        <v>9</v>
      </c>
      <c r="J31" s="184" t="s">
        <v>9</v>
      </c>
      <c r="K31" s="184" t="s">
        <v>237</v>
      </c>
      <c r="L31" s="184">
        <v>1</v>
      </c>
      <c r="M31" s="184" t="s">
        <v>9</v>
      </c>
      <c r="N31" s="184" t="s">
        <v>9</v>
      </c>
      <c r="O31" s="183" t="s">
        <v>236</v>
      </c>
      <c r="P31" s="184">
        <v>1</v>
      </c>
      <c r="Q31" s="184" t="s">
        <v>9</v>
      </c>
      <c r="R31" s="184" t="s">
        <v>9</v>
      </c>
      <c r="S31" s="184" t="s">
        <v>237</v>
      </c>
      <c r="T31" s="184">
        <v>1</v>
      </c>
      <c r="U31" s="184" t="s">
        <v>9</v>
      </c>
      <c r="V31" s="185" t="s">
        <v>9</v>
      </c>
      <c r="X31" s="20"/>
    </row>
    <row r="32" spans="1:24" x14ac:dyDescent="0.2">
      <c r="A32" s="144" t="s">
        <v>344</v>
      </c>
      <c r="B32" s="32">
        <f t="shared" si="1"/>
        <v>24</v>
      </c>
      <c r="C32" s="183" t="s">
        <v>237</v>
      </c>
      <c r="D32" s="184">
        <v>1</v>
      </c>
      <c r="E32" s="184" t="s">
        <v>9</v>
      </c>
      <c r="F32" s="184" t="s">
        <v>9</v>
      </c>
      <c r="G32" s="183" t="s">
        <v>236</v>
      </c>
      <c r="H32" s="184">
        <v>1</v>
      </c>
      <c r="I32" s="184" t="s">
        <v>9</v>
      </c>
      <c r="J32" s="184" t="s">
        <v>9</v>
      </c>
      <c r="K32" s="184" t="s">
        <v>237</v>
      </c>
      <c r="L32" s="184">
        <v>1</v>
      </c>
      <c r="M32" s="184" t="s">
        <v>9</v>
      </c>
      <c r="N32" s="184" t="s">
        <v>9</v>
      </c>
      <c r="O32" s="183" t="s">
        <v>236</v>
      </c>
      <c r="P32" s="184">
        <v>1</v>
      </c>
      <c r="Q32" s="184" t="s">
        <v>9</v>
      </c>
      <c r="R32" s="184" t="s">
        <v>9</v>
      </c>
      <c r="S32" s="184" t="s">
        <v>237</v>
      </c>
      <c r="T32" s="184">
        <v>1</v>
      </c>
      <c r="U32" s="184" t="s">
        <v>9</v>
      </c>
      <c r="V32" s="185" t="s">
        <v>9</v>
      </c>
      <c r="X32" s="20"/>
    </row>
    <row r="33" spans="1:24" x14ac:dyDescent="0.2">
      <c r="A33" s="144" t="s">
        <v>346</v>
      </c>
      <c r="B33" s="32">
        <f t="shared" si="1"/>
        <v>25</v>
      </c>
      <c r="C33" s="183" t="s">
        <v>237</v>
      </c>
      <c r="D33" s="184">
        <v>1</v>
      </c>
      <c r="E33" s="184" t="s">
        <v>9</v>
      </c>
      <c r="F33" s="184" t="s">
        <v>9</v>
      </c>
      <c r="G33" s="183" t="s">
        <v>236</v>
      </c>
      <c r="H33" s="184">
        <v>1</v>
      </c>
      <c r="I33" s="184" t="s">
        <v>9</v>
      </c>
      <c r="J33" s="184" t="s">
        <v>9</v>
      </c>
      <c r="K33" s="184" t="s">
        <v>237</v>
      </c>
      <c r="L33" s="184">
        <v>1</v>
      </c>
      <c r="M33" s="184" t="s">
        <v>9</v>
      </c>
      <c r="N33" s="184" t="s">
        <v>9</v>
      </c>
      <c r="O33" s="183" t="s">
        <v>236</v>
      </c>
      <c r="P33" s="184">
        <v>1</v>
      </c>
      <c r="Q33" s="184" t="s">
        <v>9</v>
      </c>
      <c r="R33" s="184" t="s">
        <v>9</v>
      </c>
      <c r="S33" s="184" t="s">
        <v>237</v>
      </c>
      <c r="T33" s="184">
        <v>1</v>
      </c>
      <c r="U33" s="184" t="s">
        <v>9</v>
      </c>
      <c r="V33" s="185" t="s">
        <v>9</v>
      </c>
      <c r="X33" s="20"/>
    </row>
    <row r="34" spans="1:24" x14ac:dyDescent="0.2">
      <c r="A34" s="144" t="s">
        <v>243</v>
      </c>
      <c r="B34" s="32">
        <f t="shared" si="1"/>
        <v>26</v>
      </c>
      <c r="C34" s="183" t="s">
        <v>237</v>
      </c>
      <c r="D34" s="184">
        <v>1</v>
      </c>
      <c r="E34" s="184" t="s">
        <v>9</v>
      </c>
      <c r="F34" s="184" t="s">
        <v>9</v>
      </c>
      <c r="G34" s="183" t="s">
        <v>236</v>
      </c>
      <c r="H34" s="184">
        <v>0.27600000000000002</v>
      </c>
      <c r="I34" s="184" t="s">
        <v>9</v>
      </c>
      <c r="J34" s="184" t="s">
        <v>9</v>
      </c>
      <c r="K34" s="184" t="s">
        <v>237</v>
      </c>
      <c r="L34" s="184">
        <v>0.504</v>
      </c>
      <c r="M34" s="184" t="s">
        <v>9</v>
      </c>
      <c r="N34" s="184" t="s">
        <v>9</v>
      </c>
      <c r="O34" s="183" t="s">
        <v>236</v>
      </c>
      <c r="P34" s="184">
        <v>0.16</v>
      </c>
      <c r="Q34" s="184" t="s">
        <v>9</v>
      </c>
      <c r="R34" s="184" t="s">
        <v>9</v>
      </c>
      <c r="S34" s="184" t="s">
        <v>237</v>
      </c>
      <c r="T34" s="184">
        <v>0.33500000000000002</v>
      </c>
      <c r="U34" s="184" t="s">
        <v>9</v>
      </c>
      <c r="V34" s="185" t="s">
        <v>9</v>
      </c>
      <c r="X34" s="20"/>
    </row>
    <row r="35" spans="1:24" x14ac:dyDescent="0.2">
      <c r="A35" s="144" t="s">
        <v>244</v>
      </c>
      <c r="B35" s="32">
        <f t="shared" si="1"/>
        <v>27</v>
      </c>
      <c r="C35" s="183" t="s">
        <v>237</v>
      </c>
      <c r="D35" s="184">
        <v>1</v>
      </c>
      <c r="E35" s="184" t="s">
        <v>9</v>
      </c>
      <c r="F35" s="184" t="s">
        <v>9</v>
      </c>
      <c r="G35" s="183" t="s">
        <v>236</v>
      </c>
      <c r="H35" s="184">
        <v>1.0669999999999999</v>
      </c>
      <c r="I35" s="184" t="s">
        <v>9</v>
      </c>
      <c r="J35" s="184" t="s">
        <v>9</v>
      </c>
      <c r="K35" s="184" t="s">
        <v>237</v>
      </c>
      <c r="L35" s="184">
        <v>1.0369999999999999</v>
      </c>
      <c r="M35" s="184" t="s">
        <v>9</v>
      </c>
      <c r="N35" s="184" t="s">
        <v>9</v>
      </c>
      <c r="O35" s="183" t="s">
        <v>236</v>
      </c>
      <c r="P35" s="184">
        <v>0.56000000000000005</v>
      </c>
      <c r="Q35" s="184" t="s">
        <v>9</v>
      </c>
      <c r="R35" s="184" t="s">
        <v>9</v>
      </c>
      <c r="S35" s="184" t="s">
        <v>237</v>
      </c>
      <c r="T35" s="184">
        <v>0.69</v>
      </c>
      <c r="U35" s="184" t="s">
        <v>9</v>
      </c>
      <c r="V35" s="185" t="s">
        <v>9</v>
      </c>
      <c r="X35" s="20"/>
    </row>
    <row r="36" spans="1:24" x14ac:dyDescent="0.2">
      <c r="A36" s="144" t="s">
        <v>254</v>
      </c>
      <c r="B36" s="32">
        <f t="shared" si="1"/>
        <v>28</v>
      </c>
      <c r="C36" s="183" t="s">
        <v>237</v>
      </c>
      <c r="D36" s="184">
        <v>1</v>
      </c>
      <c r="E36" s="184" t="s">
        <v>9</v>
      </c>
      <c r="F36" s="184" t="s">
        <v>9</v>
      </c>
      <c r="G36" s="183" t="s">
        <v>236</v>
      </c>
      <c r="H36" s="184">
        <v>1</v>
      </c>
      <c r="I36" s="184" t="s">
        <v>9</v>
      </c>
      <c r="J36" s="184" t="s">
        <v>9</v>
      </c>
      <c r="K36" s="184" t="s">
        <v>237</v>
      </c>
      <c r="L36" s="184">
        <v>1</v>
      </c>
      <c r="M36" s="184" t="s">
        <v>9</v>
      </c>
      <c r="N36" s="184" t="s">
        <v>9</v>
      </c>
      <c r="O36" s="183" t="s">
        <v>236</v>
      </c>
      <c r="P36" s="184">
        <v>0.67</v>
      </c>
      <c r="Q36" s="184" t="s">
        <v>9</v>
      </c>
      <c r="R36" s="184" t="s">
        <v>9</v>
      </c>
      <c r="S36" s="184" t="s">
        <v>237</v>
      </c>
      <c r="T36" s="184">
        <v>0.67</v>
      </c>
      <c r="U36" s="184" t="s">
        <v>9</v>
      </c>
      <c r="V36" s="185" t="s">
        <v>9</v>
      </c>
      <c r="X36" s="20"/>
    </row>
    <row r="37" spans="1:24" x14ac:dyDescent="0.2">
      <c r="A37" s="144" t="s">
        <v>255</v>
      </c>
      <c r="B37" s="32">
        <f t="shared" si="1"/>
        <v>29</v>
      </c>
      <c r="C37" s="183" t="s">
        <v>237</v>
      </c>
      <c r="D37" s="184">
        <v>1</v>
      </c>
      <c r="E37" s="184" t="s">
        <v>9</v>
      </c>
      <c r="F37" s="184" t="s">
        <v>9</v>
      </c>
      <c r="G37" s="183" t="s">
        <v>236</v>
      </c>
      <c r="H37" s="184">
        <v>1</v>
      </c>
      <c r="I37" s="184" t="s">
        <v>9</v>
      </c>
      <c r="J37" s="184" t="s">
        <v>9</v>
      </c>
      <c r="K37" s="184" t="s">
        <v>237</v>
      </c>
      <c r="L37" s="184">
        <v>1</v>
      </c>
      <c r="M37" s="184" t="s">
        <v>9</v>
      </c>
      <c r="N37" s="184" t="s">
        <v>9</v>
      </c>
      <c r="O37" s="183" t="s">
        <v>236</v>
      </c>
      <c r="P37" s="184">
        <v>0.67</v>
      </c>
      <c r="Q37" s="184" t="s">
        <v>9</v>
      </c>
      <c r="R37" s="184" t="s">
        <v>9</v>
      </c>
      <c r="S37" s="184" t="s">
        <v>237</v>
      </c>
      <c r="T37" s="184">
        <v>0.67</v>
      </c>
      <c r="U37" s="184" t="s">
        <v>9</v>
      </c>
      <c r="V37" s="185" t="s">
        <v>9</v>
      </c>
      <c r="X37" s="20"/>
    </row>
    <row r="38" spans="1:24" x14ac:dyDescent="0.2">
      <c r="A38" s="144" t="s">
        <v>429</v>
      </c>
      <c r="B38" s="32">
        <f t="shared" si="1"/>
        <v>30</v>
      </c>
      <c r="C38" s="183" t="s">
        <v>237</v>
      </c>
      <c r="D38" s="184">
        <v>1</v>
      </c>
      <c r="E38" s="184" t="s">
        <v>9</v>
      </c>
      <c r="F38" s="184" t="s">
        <v>9</v>
      </c>
      <c r="G38" s="183" t="s">
        <v>236</v>
      </c>
      <c r="H38" s="184">
        <v>1</v>
      </c>
      <c r="I38" s="184" t="s">
        <v>9</v>
      </c>
      <c r="J38" s="184" t="s">
        <v>9</v>
      </c>
      <c r="K38" s="184" t="s">
        <v>237</v>
      </c>
      <c r="L38" s="184">
        <v>1</v>
      </c>
      <c r="M38" s="184" t="s">
        <v>9</v>
      </c>
      <c r="N38" s="184" t="s">
        <v>9</v>
      </c>
      <c r="O38" s="183" t="s">
        <v>236</v>
      </c>
      <c r="P38" s="184">
        <v>0.67</v>
      </c>
      <c r="Q38" s="184" t="s">
        <v>9</v>
      </c>
      <c r="R38" s="184" t="s">
        <v>9</v>
      </c>
      <c r="S38" s="184" t="s">
        <v>237</v>
      </c>
      <c r="T38" s="184">
        <v>0.67</v>
      </c>
      <c r="U38" s="184" t="s">
        <v>9</v>
      </c>
      <c r="V38" s="185" t="s">
        <v>9</v>
      </c>
      <c r="X38" s="20"/>
    </row>
    <row r="39" spans="1:24" x14ac:dyDescent="0.2">
      <c r="A39" s="144" t="s">
        <v>256</v>
      </c>
      <c r="B39" s="32">
        <f t="shared" si="1"/>
        <v>31</v>
      </c>
      <c r="C39" s="183" t="s">
        <v>237</v>
      </c>
      <c r="D39" s="184">
        <v>1</v>
      </c>
      <c r="E39" s="184" t="s">
        <v>9</v>
      </c>
      <c r="F39" s="184" t="s">
        <v>9</v>
      </c>
      <c r="G39" s="183" t="s">
        <v>236</v>
      </c>
      <c r="H39" s="184">
        <v>1</v>
      </c>
      <c r="I39" s="184" t="s">
        <v>9</v>
      </c>
      <c r="J39" s="184" t="s">
        <v>9</v>
      </c>
      <c r="K39" s="184" t="s">
        <v>237</v>
      </c>
      <c r="L39" s="184">
        <v>1</v>
      </c>
      <c r="M39" s="184" t="s">
        <v>9</v>
      </c>
      <c r="N39" s="184" t="s">
        <v>9</v>
      </c>
      <c r="O39" s="183" t="s">
        <v>236</v>
      </c>
      <c r="P39" s="184">
        <v>0.67</v>
      </c>
      <c r="Q39" s="184" t="s">
        <v>9</v>
      </c>
      <c r="R39" s="184" t="s">
        <v>9</v>
      </c>
      <c r="S39" s="184" t="s">
        <v>237</v>
      </c>
      <c r="T39" s="184">
        <v>0.67</v>
      </c>
      <c r="U39" s="184" t="s">
        <v>9</v>
      </c>
      <c r="V39" s="185" t="s">
        <v>9</v>
      </c>
      <c r="X39" s="20"/>
    </row>
    <row r="40" spans="1:24" x14ac:dyDescent="0.2">
      <c r="A40" s="144" t="s">
        <v>498</v>
      </c>
      <c r="B40" s="32">
        <f t="shared" si="1"/>
        <v>32</v>
      </c>
      <c r="C40" s="183" t="s">
        <v>237</v>
      </c>
      <c r="D40" s="184">
        <v>1</v>
      </c>
      <c r="E40" s="184" t="s">
        <v>9</v>
      </c>
      <c r="F40" s="184" t="s">
        <v>9</v>
      </c>
      <c r="G40" s="183" t="s">
        <v>236</v>
      </c>
      <c r="H40" s="184">
        <v>1</v>
      </c>
      <c r="I40" s="184" t="s">
        <v>9</v>
      </c>
      <c r="J40" s="184" t="s">
        <v>9</v>
      </c>
      <c r="K40" s="184" t="s">
        <v>237</v>
      </c>
      <c r="L40" s="184">
        <v>1</v>
      </c>
      <c r="M40" s="184" t="s">
        <v>9</v>
      </c>
      <c r="N40" s="184" t="s">
        <v>9</v>
      </c>
      <c r="O40" s="183" t="s">
        <v>236</v>
      </c>
      <c r="P40" s="184">
        <v>0.67</v>
      </c>
      <c r="Q40" s="184" t="s">
        <v>9</v>
      </c>
      <c r="R40" s="184" t="s">
        <v>9</v>
      </c>
      <c r="S40" s="184" t="s">
        <v>237</v>
      </c>
      <c r="T40" s="184">
        <v>0.67</v>
      </c>
      <c r="U40" s="184" t="s">
        <v>9</v>
      </c>
      <c r="V40" s="185" t="s">
        <v>9</v>
      </c>
      <c r="X40" s="20"/>
    </row>
    <row r="41" spans="1:24" x14ac:dyDescent="0.2">
      <c r="A41" s="144" t="s">
        <v>349</v>
      </c>
      <c r="B41" s="32">
        <f t="shared" si="1"/>
        <v>33</v>
      </c>
      <c r="C41" s="183" t="s">
        <v>237</v>
      </c>
      <c r="D41" s="184">
        <v>1</v>
      </c>
      <c r="E41" s="184" t="s">
        <v>9</v>
      </c>
      <c r="F41" s="184" t="s">
        <v>9</v>
      </c>
      <c r="G41" s="183" t="s">
        <v>236</v>
      </c>
      <c r="H41" s="184">
        <v>1</v>
      </c>
      <c r="I41" s="184" t="s">
        <v>9</v>
      </c>
      <c r="J41" s="184" t="s">
        <v>9</v>
      </c>
      <c r="K41" s="184" t="s">
        <v>237</v>
      </c>
      <c r="L41" s="184">
        <v>1</v>
      </c>
      <c r="M41" s="184" t="s">
        <v>9</v>
      </c>
      <c r="N41" s="184" t="s">
        <v>9</v>
      </c>
      <c r="O41" s="183" t="s">
        <v>236</v>
      </c>
      <c r="P41" s="184">
        <v>1</v>
      </c>
      <c r="Q41" s="184" t="s">
        <v>9</v>
      </c>
      <c r="R41" s="184" t="s">
        <v>9</v>
      </c>
      <c r="S41" s="184" t="s">
        <v>237</v>
      </c>
      <c r="T41" s="184">
        <v>1</v>
      </c>
      <c r="U41" s="184" t="s">
        <v>9</v>
      </c>
      <c r="V41" s="185" t="s">
        <v>9</v>
      </c>
      <c r="X41" s="20"/>
    </row>
    <row r="42" spans="1:24" x14ac:dyDescent="0.2">
      <c r="A42" s="144" t="s">
        <v>350</v>
      </c>
      <c r="B42" s="32">
        <f t="shared" si="1"/>
        <v>34</v>
      </c>
      <c r="C42" s="183" t="s">
        <v>237</v>
      </c>
      <c r="D42" s="184">
        <v>1</v>
      </c>
      <c r="E42" s="184" t="s">
        <v>9</v>
      </c>
      <c r="F42" s="184" t="s">
        <v>9</v>
      </c>
      <c r="G42" s="183" t="s">
        <v>236</v>
      </c>
      <c r="H42" s="184">
        <v>1</v>
      </c>
      <c r="I42" s="184" t="s">
        <v>9</v>
      </c>
      <c r="J42" s="184" t="s">
        <v>9</v>
      </c>
      <c r="K42" s="184" t="s">
        <v>237</v>
      </c>
      <c r="L42" s="184">
        <v>1</v>
      </c>
      <c r="M42" s="184" t="s">
        <v>9</v>
      </c>
      <c r="N42" s="184" t="s">
        <v>9</v>
      </c>
      <c r="O42" s="183" t="s">
        <v>236</v>
      </c>
      <c r="P42" s="184">
        <v>1</v>
      </c>
      <c r="Q42" s="184" t="s">
        <v>9</v>
      </c>
      <c r="R42" s="184" t="s">
        <v>9</v>
      </c>
      <c r="S42" s="184" t="s">
        <v>237</v>
      </c>
      <c r="T42" s="184">
        <v>1</v>
      </c>
      <c r="U42" s="184" t="s">
        <v>9</v>
      </c>
      <c r="V42" s="185" t="s">
        <v>9</v>
      </c>
      <c r="X42" s="20"/>
    </row>
    <row r="43" spans="1:24" x14ac:dyDescent="0.2">
      <c r="A43" s="144" t="s">
        <v>351</v>
      </c>
      <c r="B43" s="32">
        <f t="shared" si="1"/>
        <v>35</v>
      </c>
      <c r="C43" s="183" t="s">
        <v>237</v>
      </c>
      <c r="D43" s="184">
        <v>1</v>
      </c>
      <c r="E43" s="184" t="s">
        <v>9</v>
      </c>
      <c r="F43" s="184" t="s">
        <v>9</v>
      </c>
      <c r="G43" s="183" t="s">
        <v>236</v>
      </c>
      <c r="H43" s="184">
        <v>1</v>
      </c>
      <c r="I43" s="184" t="s">
        <v>9</v>
      </c>
      <c r="J43" s="184" t="s">
        <v>9</v>
      </c>
      <c r="K43" s="184" t="s">
        <v>237</v>
      </c>
      <c r="L43" s="184">
        <v>1</v>
      </c>
      <c r="M43" s="184" t="s">
        <v>9</v>
      </c>
      <c r="N43" s="184" t="s">
        <v>9</v>
      </c>
      <c r="O43" s="183" t="s">
        <v>236</v>
      </c>
      <c r="P43" s="184">
        <v>1</v>
      </c>
      <c r="Q43" s="184" t="s">
        <v>9</v>
      </c>
      <c r="R43" s="184" t="s">
        <v>9</v>
      </c>
      <c r="S43" s="184" t="s">
        <v>237</v>
      </c>
      <c r="T43" s="184">
        <v>1</v>
      </c>
      <c r="U43" s="184" t="s">
        <v>9</v>
      </c>
      <c r="V43" s="185" t="s">
        <v>9</v>
      </c>
      <c r="X43" s="20"/>
    </row>
    <row r="44" spans="1:24" x14ac:dyDescent="0.2">
      <c r="A44" s="144" t="s">
        <v>352</v>
      </c>
      <c r="B44" s="32">
        <f t="shared" si="1"/>
        <v>36</v>
      </c>
      <c r="C44" s="183" t="s">
        <v>237</v>
      </c>
      <c r="D44" s="184">
        <v>1</v>
      </c>
      <c r="E44" s="184" t="s">
        <v>9</v>
      </c>
      <c r="F44" s="184" t="s">
        <v>9</v>
      </c>
      <c r="G44" s="183" t="s">
        <v>236</v>
      </c>
      <c r="H44" s="184">
        <v>1</v>
      </c>
      <c r="I44" s="184" t="s">
        <v>9</v>
      </c>
      <c r="J44" s="184" t="s">
        <v>9</v>
      </c>
      <c r="K44" s="184" t="s">
        <v>237</v>
      </c>
      <c r="L44" s="184">
        <v>1</v>
      </c>
      <c r="M44" s="184" t="s">
        <v>9</v>
      </c>
      <c r="N44" s="184" t="s">
        <v>9</v>
      </c>
      <c r="O44" s="183" t="s">
        <v>236</v>
      </c>
      <c r="P44" s="184">
        <v>1</v>
      </c>
      <c r="Q44" s="184" t="s">
        <v>9</v>
      </c>
      <c r="R44" s="184" t="s">
        <v>9</v>
      </c>
      <c r="S44" s="184" t="s">
        <v>237</v>
      </c>
      <c r="T44" s="184">
        <v>1</v>
      </c>
      <c r="U44" s="184" t="s">
        <v>9</v>
      </c>
      <c r="V44" s="185" t="s">
        <v>9</v>
      </c>
      <c r="X44" s="20"/>
    </row>
    <row r="45" spans="1:24" x14ac:dyDescent="0.2">
      <c r="A45" s="144" t="s">
        <v>353</v>
      </c>
      <c r="B45" s="32">
        <f t="shared" si="1"/>
        <v>37</v>
      </c>
      <c r="C45" s="183" t="s">
        <v>237</v>
      </c>
      <c r="D45" s="184">
        <v>1</v>
      </c>
      <c r="E45" s="184" t="s">
        <v>9</v>
      </c>
      <c r="F45" s="184" t="s">
        <v>9</v>
      </c>
      <c r="G45" s="183" t="s">
        <v>236</v>
      </c>
      <c r="H45" s="184">
        <v>1</v>
      </c>
      <c r="I45" s="184" t="s">
        <v>9</v>
      </c>
      <c r="J45" s="184" t="s">
        <v>9</v>
      </c>
      <c r="K45" s="184" t="s">
        <v>237</v>
      </c>
      <c r="L45" s="184">
        <v>1</v>
      </c>
      <c r="M45" s="184" t="s">
        <v>9</v>
      </c>
      <c r="N45" s="184" t="s">
        <v>9</v>
      </c>
      <c r="O45" s="183" t="s">
        <v>236</v>
      </c>
      <c r="P45" s="184">
        <v>1</v>
      </c>
      <c r="Q45" s="184" t="s">
        <v>9</v>
      </c>
      <c r="R45" s="184" t="s">
        <v>9</v>
      </c>
      <c r="S45" s="184" t="s">
        <v>237</v>
      </c>
      <c r="T45" s="184">
        <v>1</v>
      </c>
      <c r="U45" s="184" t="s">
        <v>9</v>
      </c>
      <c r="V45" s="185" t="s">
        <v>9</v>
      </c>
      <c r="X45" s="20"/>
    </row>
    <row r="46" spans="1:24" x14ac:dyDescent="0.2">
      <c r="A46" s="144" t="s">
        <v>257</v>
      </c>
      <c r="B46" s="32">
        <f t="shared" si="1"/>
        <v>38</v>
      </c>
      <c r="C46" s="183" t="s">
        <v>237</v>
      </c>
      <c r="D46" s="184">
        <v>1</v>
      </c>
      <c r="E46" s="184" t="s">
        <v>9</v>
      </c>
      <c r="F46" s="184" t="s">
        <v>9</v>
      </c>
      <c r="G46" s="183" t="s">
        <v>236</v>
      </c>
      <c r="H46" s="184">
        <v>1</v>
      </c>
      <c r="I46" s="184" t="s">
        <v>9</v>
      </c>
      <c r="J46" s="184" t="s">
        <v>9</v>
      </c>
      <c r="K46" s="184" t="s">
        <v>237</v>
      </c>
      <c r="L46" s="184">
        <v>1</v>
      </c>
      <c r="M46" s="184" t="s">
        <v>9</v>
      </c>
      <c r="N46" s="184" t="s">
        <v>9</v>
      </c>
      <c r="O46" s="183" t="s">
        <v>236</v>
      </c>
      <c r="P46" s="184">
        <v>1</v>
      </c>
      <c r="Q46" s="184" t="s">
        <v>9</v>
      </c>
      <c r="R46" s="184" t="s">
        <v>9</v>
      </c>
      <c r="S46" s="184" t="s">
        <v>237</v>
      </c>
      <c r="T46" s="184">
        <v>1</v>
      </c>
      <c r="U46" s="184" t="s">
        <v>9</v>
      </c>
      <c r="V46" s="185" t="s">
        <v>9</v>
      </c>
      <c r="X46" s="20"/>
    </row>
    <row r="47" spans="1:24" x14ac:dyDescent="0.2">
      <c r="A47" s="144" t="s">
        <v>258</v>
      </c>
      <c r="B47" s="32">
        <f t="shared" si="1"/>
        <v>39</v>
      </c>
      <c r="C47" s="183" t="s">
        <v>237</v>
      </c>
      <c r="D47" s="184">
        <v>1</v>
      </c>
      <c r="E47" s="184" t="s">
        <v>9</v>
      </c>
      <c r="F47" s="184" t="s">
        <v>9</v>
      </c>
      <c r="G47" s="183" t="s">
        <v>236</v>
      </c>
      <c r="H47" s="184">
        <v>1</v>
      </c>
      <c r="I47" s="184" t="s">
        <v>9</v>
      </c>
      <c r="J47" s="184" t="s">
        <v>9</v>
      </c>
      <c r="K47" s="184" t="s">
        <v>237</v>
      </c>
      <c r="L47" s="184">
        <v>1</v>
      </c>
      <c r="M47" s="184" t="s">
        <v>9</v>
      </c>
      <c r="N47" s="184" t="s">
        <v>9</v>
      </c>
      <c r="O47" s="183" t="s">
        <v>236</v>
      </c>
      <c r="P47" s="184">
        <v>1</v>
      </c>
      <c r="Q47" s="184" t="s">
        <v>9</v>
      </c>
      <c r="R47" s="184" t="s">
        <v>9</v>
      </c>
      <c r="S47" s="184" t="s">
        <v>237</v>
      </c>
      <c r="T47" s="184">
        <v>1</v>
      </c>
      <c r="U47" s="184" t="s">
        <v>9</v>
      </c>
      <c r="V47" s="185" t="s">
        <v>9</v>
      </c>
      <c r="X47" s="20"/>
    </row>
    <row r="48" spans="1:24" x14ac:dyDescent="0.2">
      <c r="A48" s="144" t="s">
        <v>260</v>
      </c>
      <c r="B48" s="32">
        <f t="shared" si="1"/>
        <v>40</v>
      </c>
      <c r="C48" s="183" t="s">
        <v>232</v>
      </c>
      <c r="D48" s="184" t="s">
        <v>9</v>
      </c>
      <c r="E48" s="184">
        <v>0.12</v>
      </c>
      <c r="F48" s="184" t="s">
        <v>9</v>
      </c>
      <c r="G48" s="183" t="s">
        <v>232</v>
      </c>
      <c r="H48" s="184" t="s">
        <v>9</v>
      </c>
      <c r="I48" s="184">
        <v>0.12</v>
      </c>
      <c r="J48" s="184" t="s">
        <v>9</v>
      </c>
      <c r="K48" s="184" t="s">
        <v>232</v>
      </c>
      <c r="L48" s="184" t="s">
        <v>9</v>
      </c>
      <c r="M48" s="184">
        <v>0.12</v>
      </c>
      <c r="N48" s="184" t="s">
        <v>9</v>
      </c>
      <c r="O48" s="183" t="s">
        <v>232</v>
      </c>
      <c r="P48" s="184" t="s">
        <v>9</v>
      </c>
      <c r="Q48" s="184">
        <v>0.12</v>
      </c>
      <c r="R48" s="184" t="s">
        <v>9</v>
      </c>
      <c r="S48" s="184" t="s">
        <v>232</v>
      </c>
      <c r="T48" s="184" t="s">
        <v>9</v>
      </c>
      <c r="U48" s="184">
        <v>0.12</v>
      </c>
      <c r="V48" s="185" t="s">
        <v>9</v>
      </c>
      <c r="X48" s="20"/>
    </row>
    <row r="49" spans="1:26" ht="15" customHeight="1" x14ac:dyDescent="0.2">
      <c r="A49" s="144" t="s">
        <v>259</v>
      </c>
      <c r="B49" s="32">
        <f t="shared" si="1"/>
        <v>41</v>
      </c>
      <c r="C49" s="183" t="s">
        <v>237</v>
      </c>
      <c r="D49" s="184">
        <v>1</v>
      </c>
      <c r="E49" s="184" t="s">
        <v>9</v>
      </c>
      <c r="F49" s="184" t="s">
        <v>9</v>
      </c>
      <c r="G49" s="183" t="s">
        <v>237</v>
      </c>
      <c r="H49" s="184">
        <v>1</v>
      </c>
      <c r="I49" s="184" t="s">
        <v>9</v>
      </c>
      <c r="J49" s="184" t="s">
        <v>9</v>
      </c>
      <c r="K49" s="183" t="s">
        <v>237</v>
      </c>
      <c r="L49" s="184">
        <v>1</v>
      </c>
      <c r="M49" s="184" t="s">
        <v>9</v>
      </c>
      <c r="N49" s="184" t="s">
        <v>9</v>
      </c>
      <c r="O49" s="183" t="s">
        <v>237</v>
      </c>
      <c r="P49" s="184">
        <v>1</v>
      </c>
      <c r="Q49" s="184" t="s">
        <v>9</v>
      </c>
      <c r="R49" s="184" t="s">
        <v>9</v>
      </c>
      <c r="S49" s="183" t="s">
        <v>237</v>
      </c>
      <c r="T49" s="184">
        <v>1</v>
      </c>
      <c r="U49" s="184" t="s">
        <v>9</v>
      </c>
      <c r="V49" s="185" t="s">
        <v>9</v>
      </c>
      <c r="X49" s="20"/>
    </row>
    <row r="50" spans="1:26" ht="17.100000000000001" customHeight="1" x14ac:dyDescent="0.2">
      <c r="A50" s="144" t="s">
        <v>431</v>
      </c>
      <c r="B50" s="32">
        <f t="shared" si="1"/>
        <v>42</v>
      </c>
      <c r="C50" s="183" t="s">
        <v>5</v>
      </c>
      <c r="D50" s="184">
        <v>0</v>
      </c>
      <c r="E50" s="184" t="s">
        <v>9</v>
      </c>
      <c r="F50" s="184">
        <v>0</v>
      </c>
      <c r="G50" s="183" t="s">
        <v>5</v>
      </c>
      <c r="H50" s="184">
        <v>0</v>
      </c>
      <c r="I50" s="184" t="s">
        <v>9</v>
      </c>
      <c r="J50" s="184">
        <v>0.22500000000000001</v>
      </c>
      <c r="K50" s="183" t="s">
        <v>5</v>
      </c>
      <c r="L50" s="184">
        <v>0</v>
      </c>
      <c r="M50" s="184" t="s">
        <v>9</v>
      </c>
      <c r="N50" s="184">
        <v>0.22500000000000001</v>
      </c>
      <c r="O50" s="183" t="s">
        <v>5</v>
      </c>
      <c r="P50" s="184">
        <v>0</v>
      </c>
      <c r="Q50" s="184" t="s">
        <v>9</v>
      </c>
      <c r="R50" s="184">
        <v>0.22500000000000001</v>
      </c>
      <c r="S50" s="183" t="s">
        <v>5</v>
      </c>
      <c r="T50" s="184">
        <v>0</v>
      </c>
      <c r="U50" s="184" t="s">
        <v>9</v>
      </c>
      <c r="V50" s="185">
        <v>0.22500000000000001</v>
      </c>
      <c r="X50" s="20"/>
    </row>
    <row r="51" spans="1:26" ht="17.100000000000001" customHeight="1" x14ac:dyDescent="0.2">
      <c r="A51" s="144" t="s">
        <v>473</v>
      </c>
      <c r="B51" s="32">
        <f t="shared" si="1"/>
        <v>43</v>
      </c>
      <c r="C51" s="183" t="s">
        <v>5</v>
      </c>
      <c r="D51" s="184">
        <v>0</v>
      </c>
      <c r="E51" s="184" t="s">
        <v>9</v>
      </c>
      <c r="F51" s="184">
        <v>0</v>
      </c>
      <c r="G51" s="183" t="s">
        <v>5</v>
      </c>
      <c r="H51" s="184">
        <v>0</v>
      </c>
      <c r="I51" s="184" t="s">
        <v>9</v>
      </c>
      <c r="J51" s="184">
        <v>0.22500000000000001</v>
      </c>
      <c r="K51" s="183" t="s">
        <v>5</v>
      </c>
      <c r="L51" s="184">
        <v>0</v>
      </c>
      <c r="M51" s="184" t="s">
        <v>9</v>
      </c>
      <c r="N51" s="184">
        <v>0.22500000000000001</v>
      </c>
      <c r="O51" s="183" t="s">
        <v>5</v>
      </c>
      <c r="P51" s="184">
        <v>0</v>
      </c>
      <c r="Q51" s="184" t="s">
        <v>9</v>
      </c>
      <c r="R51" s="184">
        <v>0.22500000000000001</v>
      </c>
      <c r="S51" s="183" t="s">
        <v>5</v>
      </c>
      <c r="T51" s="184">
        <v>0</v>
      </c>
      <c r="U51" s="184" t="s">
        <v>9</v>
      </c>
      <c r="V51" s="185">
        <v>0.22500000000000001</v>
      </c>
      <c r="X51" s="20"/>
    </row>
    <row r="52" spans="1:26" ht="17.100000000000001" customHeight="1" x14ac:dyDescent="0.2">
      <c r="A52" s="145" t="s">
        <v>472</v>
      </c>
      <c r="B52" s="32">
        <f t="shared" si="1"/>
        <v>44</v>
      </c>
      <c r="C52" s="186" t="s">
        <v>5</v>
      </c>
      <c r="D52" s="187">
        <v>0</v>
      </c>
      <c r="E52" s="187" t="s">
        <v>9</v>
      </c>
      <c r="F52" s="187">
        <v>0</v>
      </c>
      <c r="G52" s="186" t="s">
        <v>5</v>
      </c>
      <c r="H52" s="187">
        <v>0</v>
      </c>
      <c r="I52" s="187" t="s">
        <v>9</v>
      </c>
      <c r="J52" s="187">
        <v>0.22500000000000001</v>
      </c>
      <c r="K52" s="186" t="s">
        <v>5</v>
      </c>
      <c r="L52" s="187">
        <v>0</v>
      </c>
      <c r="M52" s="187" t="s">
        <v>9</v>
      </c>
      <c r="N52" s="187">
        <v>0.22500000000000001</v>
      </c>
      <c r="O52" s="186" t="s">
        <v>5</v>
      </c>
      <c r="P52" s="187">
        <v>0</v>
      </c>
      <c r="Q52" s="187" t="s">
        <v>9</v>
      </c>
      <c r="R52" s="187">
        <v>0.22500000000000001</v>
      </c>
      <c r="S52" s="186" t="s">
        <v>5</v>
      </c>
      <c r="T52" s="187">
        <v>0</v>
      </c>
      <c r="U52" s="187" t="s">
        <v>9</v>
      </c>
      <c r="V52" s="188">
        <v>0.22500000000000001</v>
      </c>
      <c r="X52" s="20"/>
    </row>
    <row r="55" spans="1:26" ht="63.75" x14ac:dyDescent="0.2">
      <c r="A55" s="72" t="s">
        <v>432</v>
      </c>
      <c r="B55" s="72" t="s">
        <v>316</v>
      </c>
      <c r="C55" s="72" t="s">
        <v>0</v>
      </c>
      <c r="D55" s="72" t="s">
        <v>10</v>
      </c>
      <c r="E55" s="55" t="s">
        <v>4</v>
      </c>
      <c r="F55" s="72" t="s">
        <v>232</v>
      </c>
      <c r="G55" s="72" t="s">
        <v>433</v>
      </c>
      <c r="H55" s="72" t="s">
        <v>434</v>
      </c>
      <c r="I55" s="72" t="s">
        <v>435</v>
      </c>
      <c r="J55" s="74" t="s">
        <v>436</v>
      </c>
      <c r="K55" s="55" t="s">
        <v>437</v>
      </c>
      <c r="L55" s="56" t="s">
        <v>231</v>
      </c>
      <c r="M55" s="56" t="s">
        <v>438</v>
      </c>
      <c r="N55" s="56" t="s">
        <v>439</v>
      </c>
      <c r="O55" s="55" t="s">
        <v>437</v>
      </c>
      <c r="P55" s="56" t="s">
        <v>231</v>
      </c>
      <c r="Q55" s="56" t="s">
        <v>438</v>
      </c>
      <c r="R55" s="56" t="s">
        <v>228</v>
      </c>
      <c r="S55" s="55" t="s">
        <v>437</v>
      </c>
      <c r="T55" s="56" t="s">
        <v>231</v>
      </c>
      <c r="U55" s="56" t="s">
        <v>438</v>
      </c>
      <c r="V55" s="56" t="s">
        <v>228</v>
      </c>
      <c r="W55" s="55" t="s">
        <v>437</v>
      </c>
      <c r="X55" s="56" t="s">
        <v>231</v>
      </c>
      <c r="Y55" s="56" t="s">
        <v>438</v>
      </c>
      <c r="Z55" s="56" t="s">
        <v>228</v>
      </c>
    </row>
    <row r="56" spans="1:26" x14ac:dyDescent="0.2">
      <c r="A56" s="31" t="s">
        <v>421</v>
      </c>
      <c r="B56" s="34">
        <v>1</v>
      </c>
      <c r="C56" s="34">
        <f t="shared" ref="C56:Z56" si="2">1+B56</f>
        <v>2</v>
      </c>
      <c r="D56" s="34">
        <f t="shared" si="2"/>
        <v>3</v>
      </c>
      <c r="E56" s="34">
        <f t="shared" si="2"/>
        <v>4</v>
      </c>
      <c r="F56" s="34">
        <f t="shared" si="2"/>
        <v>5</v>
      </c>
      <c r="G56" s="34">
        <f t="shared" si="2"/>
        <v>6</v>
      </c>
      <c r="H56" s="34">
        <f t="shared" si="2"/>
        <v>7</v>
      </c>
      <c r="I56" s="34">
        <f t="shared" si="2"/>
        <v>8</v>
      </c>
      <c r="J56" s="34">
        <f t="shared" si="2"/>
        <v>9</v>
      </c>
      <c r="K56" s="34">
        <f t="shared" si="2"/>
        <v>10</v>
      </c>
      <c r="L56" s="34">
        <f t="shared" si="2"/>
        <v>11</v>
      </c>
      <c r="M56" s="34">
        <f t="shared" si="2"/>
        <v>12</v>
      </c>
      <c r="N56" s="34">
        <f t="shared" si="2"/>
        <v>13</v>
      </c>
      <c r="O56" s="34">
        <f t="shared" si="2"/>
        <v>14</v>
      </c>
      <c r="P56" s="34">
        <f t="shared" si="2"/>
        <v>15</v>
      </c>
      <c r="Q56" s="34">
        <f t="shared" si="2"/>
        <v>16</v>
      </c>
      <c r="R56" s="34">
        <f t="shared" si="2"/>
        <v>17</v>
      </c>
      <c r="S56" s="34">
        <f t="shared" si="2"/>
        <v>18</v>
      </c>
      <c r="T56" s="34">
        <f t="shared" si="2"/>
        <v>19</v>
      </c>
      <c r="U56" s="34">
        <f t="shared" si="2"/>
        <v>20</v>
      </c>
      <c r="V56" s="34">
        <f t="shared" si="2"/>
        <v>21</v>
      </c>
      <c r="W56" s="34">
        <f t="shared" si="2"/>
        <v>22</v>
      </c>
      <c r="X56" s="34">
        <f t="shared" si="2"/>
        <v>23</v>
      </c>
      <c r="Y56" s="34">
        <f t="shared" si="2"/>
        <v>24</v>
      </c>
      <c r="Z56" s="34">
        <f t="shared" si="2"/>
        <v>25</v>
      </c>
    </row>
    <row r="57" spans="1:26" x14ac:dyDescent="0.2">
      <c r="A57" s="32">
        <v>1</v>
      </c>
      <c r="B57" s="146">
        <f>'AM19.Entity Input'!D18</f>
        <v>0</v>
      </c>
      <c r="C57" s="147">
        <f>'AM19.Entity Input'!F18</f>
        <v>0</v>
      </c>
      <c r="D57" s="147"/>
      <c r="E57" s="147">
        <f>'AM19.Entity Input'!G18</f>
        <v>0</v>
      </c>
      <c r="F57" s="285">
        <f>'AM19.Entity Input'!P18</f>
        <v>0</v>
      </c>
      <c r="G57" s="285">
        <f>'AM19.Entity Input'!AD18</f>
        <v>0</v>
      </c>
      <c r="H57" s="285">
        <f>'AM19.Entity Input'!AN18</f>
        <v>0</v>
      </c>
      <c r="I57" s="147">
        <f>'AM19.Entity Input'!X18</f>
        <v>0</v>
      </c>
      <c r="J57" s="147">
        <f>'AM19.Entity Input'!AH18</f>
        <v>0</v>
      </c>
      <c r="K57" s="147" t="str">
        <f t="shared" ref="K57" si="3">IFERROR(VLOOKUP($E57,$A:$V,7,FALSE),"N/A")</f>
        <v>N/A</v>
      </c>
      <c r="L57" s="288" t="str">
        <f>IFERROR(VLOOKUP($E57,$A:$V,8+IF($K57="Revenue",1,IF(K57="Carrying Value",2,0)),FALSE),"N/A")</f>
        <v>N/A</v>
      </c>
      <c r="M57" s="291" t="str">
        <f t="shared" ref="M57:M121" si="4">IF(L57="N/A","N/A",MAX(0,IF(OR(K57="XS Scalar",K57="Pure Scalar"),$H57*L57,IF(K57="Carrying Value",L57*$G57,$F57*L57))))</f>
        <v>N/A</v>
      </c>
      <c r="N57" s="291" t="str">
        <f>IF(L57="N/A","N/A",IF(K57="XS Scalar",$G57-($H57-$M57),$G57))</f>
        <v>N/A</v>
      </c>
      <c r="O57" s="147" t="str">
        <f>IFERROR(VLOOKUP($E57,$A:$V,11,FALSE),"N/A")</f>
        <v>N/A</v>
      </c>
      <c r="P57" s="288" t="str">
        <f>IFERROR(VLOOKUP($E57,$A:$V,12+IF(O57="Revenue",1,IF(O57="Carrying Value",2,0)),FALSE),"N/A")</f>
        <v>N/A</v>
      </c>
      <c r="Q57" s="291" t="str">
        <f t="shared" ref="Q57" si="5">IF(P57="N/A","N/A",MAX(0,IF(OR(O57="XS Scalar",O57="Pure Scalar"),$H57*P57,IF(O57="Carrying Value",P57*$G57,$F57*P57))))</f>
        <v>N/A</v>
      </c>
      <c r="R57" s="291" t="str">
        <f>IF(P57="N/A","N/A",IF(O57="XS Scalar",$G57-($H57-$M57),$G57))</f>
        <v>N/A</v>
      </c>
      <c r="S57" s="294" t="str">
        <f>IFERROR(VLOOKUP($E57,$A:$V,15,FALSE),"N/A")</f>
        <v>N/A</v>
      </c>
      <c r="T57" s="288" t="str">
        <f>IFERROR(VLOOKUP($E57,$A:$V,16+IF(S57="Revenue",1,IF(S57="Carrying Value",2,0)),FALSE),"N/A")</f>
        <v>N/A</v>
      </c>
      <c r="U57" s="291" t="str">
        <f t="shared" ref="U57" si="6">IF(T57="N/A","N/A",MAX(0,IF(OR(S57="XS Scalar",S57="Pure Scalar"),$H57*T57,IF(S57="Carrying Value",T57*$G57,$F57*T57))))</f>
        <v>N/A</v>
      </c>
      <c r="V57" s="291" t="str">
        <f>IF(T57="N/A","N/A",IF(S57="XS Scalar",$G57-($H57-$M57),$G57))</f>
        <v>N/A</v>
      </c>
      <c r="W57" s="294" t="str">
        <f>IFERROR(VLOOKUP($E57,$A:$V,19,FALSE),"N/A")</f>
        <v>N/A</v>
      </c>
      <c r="X57" s="288" t="str">
        <f>IFERROR(VLOOKUP($E57,$A:$V,20+IF(W57="Revenue",1,IF(W57="Carrying Value",2,0)),FALSE),"N/A")</f>
        <v>N/A</v>
      </c>
      <c r="Y57" s="291" t="str">
        <f t="shared" ref="Y57" si="7">IF(X57="N/A","N/A",MAX(0,IF(OR(W57="XS Scalar",W57="Pure Scalar"),$H57*X57,IF(W57="Carrying Value",X57*$G57,$F57*X57))))</f>
        <v>N/A</v>
      </c>
      <c r="Z57" s="297" t="str">
        <f>IF(X57="N/A","N/A",IF(W57="XS Scalar",$G57-($H57-$M57),$G57))</f>
        <v>N/A</v>
      </c>
    </row>
    <row r="58" spans="1:26" x14ac:dyDescent="0.2">
      <c r="A58" s="32">
        <f t="shared" ref="A58:A121" si="8">A57+1</f>
        <v>2</v>
      </c>
      <c r="B58" s="148">
        <f>'AM19.Entity Input'!D19</f>
        <v>0</v>
      </c>
      <c r="C58" s="149">
        <f>'AM19.Entity Input'!F19</f>
        <v>0</v>
      </c>
      <c r="D58" s="149"/>
      <c r="E58" s="149">
        <f>'AM19.Entity Input'!G19</f>
        <v>0</v>
      </c>
      <c r="F58" s="286">
        <f>'AM19.Entity Input'!P19</f>
        <v>0</v>
      </c>
      <c r="G58" s="286">
        <f>'AM19.Entity Input'!AD19</f>
        <v>0</v>
      </c>
      <c r="H58" s="286">
        <f>'AM19.Entity Input'!AN19</f>
        <v>0</v>
      </c>
      <c r="I58" s="149">
        <f>'AM19.Entity Input'!X19</f>
        <v>0</v>
      </c>
      <c r="J58" s="149">
        <f>'AM19.Entity Input'!AH19</f>
        <v>0</v>
      </c>
      <c r="K58" s="149" t="str">
        <f>IFERROR(VLOOKUP($E58,$A:$V,7,FALSE),"N/A")</f>
        <v>N/A</v>
      </c>
      <c r="L58" s="289" t="str">
        <f t="shared" ref="L58:L121" si="9">IFERROR(VLOOKUP($E58,$A:$V,8+IF($K58="Revenue",1,IF(K58="Carrying Value",2,0)),FALSE),"N/A")</f>
        <v>N/A</v>
      </c>
      <c r="M58" s="292" t="str">
        <f t="shared" si="4"/>
        <v>N/A</v>
      </c>
      <c r="N58" s="292" t="str">
        <f t="shared" ref="N58:N121" si="10">IF(L58="N/A","N/A",IF(K58="XS Scalar",$G58-($H58-$M58),$G58))</f>
        <v>N/A</v>
      </c>
      <c r="O58" s="149" t="str">
        <f t="shared" ref="O58:O121" si="11">IFERROR(VLOOKUP($E58,$A:$V,11,FALSE),"N/A")</f>
        <v>N/A</v>
      </c>
      <c r="P58" s="289" t="str">
        <f t="shared" ref="P58:P121" si="12">IFERROR(VLOOKUP($E58,$A:$V,12+IF(O58="Revenue",1,IF(O58="Carrying Value",2,0)),FALSE),"N/A")</f>
        <v>N/A</v>
      </c>
      <c r="Q58" s="292" t="str">
        <f t="shared" ref="Q58:Q121" si="13">IF(P58="N/A","N/A",MAX(0,IF(OR(O58="XS Scalar",O58="Pure Scalar"),$H58*P58,IF(O58="Carrying Value",P58*$G58,$F58*P58))))</f>
        <v>N/A</v>
      </c>
      <c r="R58" s="292" t="str">
        <f t="shared" ref="R58:R121" si="14">IF(P58="N/A","N/A",IF(O58="XS Scalar",$G58-($H58-$M58),$G58))</f>
        <v>N/A</v>
      </c>
      <c r="S58" s="295" t="str">
        <f t="shared" ref="S58:S121" si="15">IFERROR(VLOOKUP($E58,$A:$V,15,FALSE),"N/A")</f>
        <v>N/A</v>
      </c>
      <c r="T58" s="289" t="str">
        <f t="shared" ref="T58:T121" si="16">IFERROR(VLOOKUP($E58,$A:$V,16+IF(S58="Revenue",1,IF(S58="Carrying Value",2,0)),FALSE),"N/A")</f>
        <v>N/A</v>
      </c>
      <c r="U58" s="292" t="str">
        <f t="shared" ref="U58:U121" si="17">IF(T58="N/A","N/A",MAX(0,IF(OR(S58="XS Scalar",S58="Pure Scalar"),$H58*T58,IF(S58="Carrying Value",T58*$G58,$F58*T58))))</f>
        <v>N/A</v>
      </c>
      <c r="V58" s="292" t="str">
        <f t="shared" ref="V58:V121" si="18">IF(T58="N/A","N/A",IF(S58="XS Scalar",$G58-($H58-$M58),$G58))</f>
        <v>N/A</v>
      </c>
      <c r="W58" s="295" t="str">
        <f t="shared" ref="W58:W121" si="19">IFERROR(VLOOKUP($E58,$A:$V,19,FALSE),"N/A")</f>
        <v>N/A</v>
      </c>
      <c r="X58" s="289" t="str">
        <f t="shared" ref="X58:X121" si="20">IFERROR(VLOOKUP($E58,$A:$V,20+IF(W58="Revenue",1,IF(W58="Carrying Value",2,0)),FALSE),"N/A")</f>
        <v>N/A</v>
      </c>
      <c r="Y58" s="292" t="str">
        <f t="shared" ref="Y58:Y121" si="21">IF(X58="N/A","N/A",MAX(0,IF(OR(W58="XS Scalar",W58="Pure Scalar"),$H58*X58,IF(W58="Carrying Value",X58*$G58,$F58*X58))))</f>
        <v>N/A</v>
      </c>
      <c r="Z58" s="298" t="str">
        <f t="shared" ref="Z58:Z121" si="22">IF(X58="N/A","N/A",IF(W58="XS Scalar",$G58-($H58-$M58),$G58))</f>
        <v>N/A</v>
      </c>
    </row>
    <row r="59" spans="1:26" x14ac:dyDescent="0.2">
      <c r="A59" s="32">
        <f t="shared" si="8"/>
        <v>3</v>
      </c>
      <c r="B59" s="148">
        <f>'AM19.Entity Input'!D20</f>
        <v>0</v>
      </c>
      <c r="C59" s="149">
        <f>'AM19.Entity Input'!F20</f>
        <v>0</v>
      </c>
      <c r="D59" s="149"/>
      <c r="E59" s="149">
        <f>'AM19.Entity Input'!G20</f>
        <v>0</v>
      </c>
      <c r="F59" s="286">
        <f>'AM19.Entity Input'!P20</f>
        <v>0</v>
      </c>
      <c r="G59" s="286">
        <f>'AM19.Entity Input'!AD20</f>
        <v>0</v>
      </c>
      <c r="H59" s="286">
        <f>'AM19.Entity Input'!AN20</f>
        <v>0</v>
      </c>
      <c r="I59" s="149">
        <f>'AM19.Entity Input'!X20</f>
        <v>0</v>
      </c>
      <c r="J59" s="149">
        <f>'AM19.Entity Input'!AH20</f>
        <v>0</v>
      </c>
      <c r="K59" s="149" t="str">
        <f t="shared" ref="K59:K122" si="23">IFERROR(VLOOKUP($E59,$A:$V,7,FALSE),"N/A")</f>
        <v>N/A</v>
      </c>
      <c r="L59" s="289" t="str">
        <f t="shared" si="9"/>
        <v>N/A</v>
      </c>
      <c r="M59" s="292" t="str">
        <f t="shared" si="4"/>
        <v>N/A</v>
      </c>
      <c r="N59" s="292" t="str">
        <f t="shared" si="10"/>
        <v>N/A</v>
      </c>
      <c r="O59" s="149" t="str">
        <f t="shared" si="11"/>
        <v>N/A</v>
      </c>
      <c r="P59" s="289" t="str">
        <f t="shared" si="12"/>
        <v>N/A</v>
      </c>
      <c r="Q59" s="292" t="str">
        <f t="shared" si="13"/>
        <v>N/A</v>
      </c>
      <c r="R59" s="292" t="str">
        <f t="shared" si="14"/>
        <v>N/A</v>
      </c>
      <c r="S59" s="295" t="str">
        <f t="shared" si="15"/>
        <v>N/A</v>
      </c>
      <c r="T59" s="289" t="str">
        <f t="shared" si="16"/>
        <v>N/A</v>
      </c>
      <c r="U59" s="292" t="str">
        <f t="shared" si="17"/>
        <v>N/A</v>
      </c>
      <c r="V59" s="292" t="str">
        <f t="shared" si="18"/>
        <v>N/A</v>
      </c>
      <c r="W59" s="295" t="str">
        <f t="shared" si="19"/>
        <v>N/A</v>
      </c>
      <c r="X59" s="289" t="str">
        <f t="shared" si="20"/>
        <v>N/A</v>
      </c>
      <c r="Y59" s="292" t="str">
        <f t="shared" si="21"/>
        <v>N/A</v>
      </c>
      <c r="Z59" s="298" t="str">
        <f t="shared" si="22"/>
        <v>N/A</v>
      </c>
    </row>
    <row r="60" spans="1:26" x14ac:dyDescent="0.2">
      <c r="A60" s="32">
        <f t="shared" si="8"/>
        <v>4</v>
      </c>
      <c r="B60" s="148">
        <f>'AM19.Entity Input'!D21</f>
        <v>0</v>
      </c>
      <c r="C60" s="149">
        <f>'AM19.Entity Input'!F21</f>
        <v>0</v>
      </c>
      <c r="D60" s="149"/>
      <c r="E60" s="149">
        <f>'AM19.Entity Input'!G21</f>
        <v>0</v>
      </c>
      <c r="F60" s="286">
        <f>'AM19.Entity Input'!P21</f>
        <v>0</v>
      </c>
      <c r="G60" s="286">
        <f>'AM19.Entity Input'!AD21</f>
        <v>0</v>
      </c>
      <c r="H60" s="286">
        <f>'AM19.Entity Input'!AN21</f>
        <v>0</v>
      </c>
      <c r="I60" s="149">
        <f>'AM19.Entity Input'!X21</f>
        <v>0</v>
      </c>
      <c r="J60" s="149">
        <f>'AM19.Entity Input'!AH21</f>
        <v>0</v>
      </c>
      <c r="K60" s="149" t="str">
        <f t="shared" si="23"/>
        <v>N/A</v>
      </c>
      <c r="L60" s="289" t="str">
        <f t="shared" si="9"/>
        <v>N/A</v>
      </c>
      <c r="M60" s="292" t="str">
        <f t="shared" si="4"/>
        <v>N/A</v>
      </c>
      <c r="N60" s="292" t="str">
        <f t="shared" si="10"/>
        <v>N/A</v>
      </c>
      <c r="O60" s="149" t="str">
        <f t="shared" si="11"/>
        <v>N/A</v>
      </c>
      <c r="P60" s="289" t="str">
        <f t="shared" si="12"/>
        <v>N/A</v>
      </c>
      <c r="Q60" s="292" t="str">
        <f t="shared" si="13"/>
        <v>N/A</v>
      </c>
      <c r="R60" s="292" t="str">
        <f t="shared" si="14"/>
        <v>N/A</v>
      </c>
      <c r="S60" s="295" t="str">
        <f t="shared" si="15"/>
        <v>N/A</v>
      </c>
      <c r="T60" s="289" t="str">
        <f t="shared" si="16"/>
        <v>N/A</v>
      </c>
      <c r="U60" s="292" t="str">
        <f t="shared" si="17"/>
        <v>N/A</v>
      </c>
      <c r="V60" s="292" t="str">
        <f t="shared" si="18"/>
        <v>N/A</v>
      </c>
      <c r="W60" s="295" t="str">
        <f t="shared" si="19"/>
        <v>N/A</v>
      </c>
      <c r="X60" s="289" t="str">
        <f t="shared" si="20"/>
        <v>N/A</v>
      </c>
      <c r="Y60" s="292" t="str">
        <f t="shared" si="21"/>
        <v>N/A</v>
      </c>
      <c r="Z60" s="298" t="str">
        <f t="shared" si="22"/>
        <v>N/A</v>
      </c>
    </row>
    <row r="61" spans="1:26" x14ac:dyDescent="0.2">
      <c r="A61" s="32">
        <f t="shared" si="8"/>
        <v>5</v>
      </c>
      <c r="B61" s="148">
        <f>'AM19.Entity Input'!D22</f>
        <v>0</v>
      </c>
      <c r="C61" s="149">
        <f>'AM19.Entity Input'!F22</f>
        <v>0</v>
      </c>
      <c r="D61" s="149"/>
      <c r="E61" s="149">
        <f>'AM19.Entity Input'!G22</f>
        <v>0</v>
      </c>
      <c r="F61" s="286">
        <f>'AM19.Entity Input'!P22</f>
        <v>0</v>
      </c>
      <c r="G61" s="286">
        <f>'AM19.Entity Input'!AD22</f>
        <v>0</v>
      </c>
      <c r="H61" s="286">
        <f>'AM19.Entity Input'!AN22</f>
        <v>0</v>
      </c>
      <c r="I61" s="149">
        <f>'AM19.Entity Input'!X22</f>
        <v>0</v>
      </c>
      <c r="J61" s="149">
        <f>'AM19.Entity Input'!AH22</f>
        <v>0</v>
      </c>
      <c r="K61" s="149" t="str">
        <f t="shared" si="23"/>
        <v>N/A</v>
      </c>
      <c r="L61" s="289" t="str">
        <f t="shared" si="9"/>
        <v>N/A</v>
      </c>
      <c r="M61" s="292" t="str">
        <f t="shared" si="4"/>
        <v>N/A</v>
      </c>
      <c r="N61" s="292" t="str">
        <f t="shared" si="10"/>
        <v>N/A</v>
      </c>
      <c r="O61" s="149" t="str">
        <f t="shared" si="11"/>
        <v>N/A</v>
      </c>
      <c r="P61" s="289" t="str">
        <f t="shared" si="12"/>
        <v>N/A</v>
      </c>
      <c r="Q61" s="292" t="str">
        <f t="shared" si="13"/>
        <v>N/A</v>
      </c>
      <c r="R61" s="292" t="str">
        <f t="shared" si="14"/>
        <v>N/A</v>
      </c>
      <c r="S61" s="295" t="str">
        <f t="shared" si="15"/>
        <v>N/A</v>
      </c>
      <c r="T61" s="289" t="str">
        <f t="shared" si="16"/>
        <v>N/A</v>
      </c>
      <c r="U61" s="292" t="str">
        <f t="shared" si="17"/>
        <v>N/A</v>
      </c>
      <c r="V61" s="292" t="str">
        <f t="shared" si="18"/>
        <v>N/A</v>
      </c>
      <c r="W61" s="295" t="str">
        <f t="shared" si="19"/>
        <v>N/A</v>
      </c>
      <c r="X61" s="289" t="str">
        <f t="shared" si="20"/>
        <v>N/A</v>
      </c>
      <c r="Y61" s="292" t="str">
        <f t="shared" si="21"/>
        <v>N/A</v>
      </c>
      <c r="Z61" s="298" t="str">
        <f t="shared" si="22"/>
        <v>N/A</v>
      </c>
    </row>
    <row r="62" spans="1:26" x14ac:dyDescent="0.2">
      <c r="A62" s="32">
        <f t="shared" si="8"/>
        <v>6</v>
      </c>
      <c r="B62" s="148">
        <f>'AM19.Entity Input'!D23</f>
        <v>0</v>
      </c>
      <c r="C62" s="149">
        <f>'AM19.Entity Input'!F23</f>
        <v>0</v>
      </c>
      <c r="D62" s="149"/>
      <c r="E62" s="149">
        <f>'AM19.Entity Input'!G23</f>
        <v>0</v>
      </c>
      <c r="F62" s="286">
        <f>'AM19.Entity Input'!P23</f>
        <v>0</v>
      </c>
      <c r="G62" s="286">
        <f>'AM19.Entity Input'!AD23</f>
        <v>0</v>
      </c>
      <c r="H62" s="286">
        <f>'AM19.Entity Input'!AN23</f>
        <v>0</v>
      </c>
      <c r="I62" s="149">
        <f>'AM19.Entity Input'!X23</f>
        <v>0</v>
      </c>
      <c r="J62" s="149">
        <f>'AM19.Entity Input'!AH23</f>
        <v>0</v>
      </c>
      <c r="K62" s="149" t="str">
        <f t="shared" si="23"/>
        <v>N/A</v>
      </c>
      <c r="L62" s="289" t="str">
        <f t="shared" si="9"/>
        <v>N/A</v>
      </c>
      <c r="M62" s="292" t="str">
        <f t="shared" si="4"/>
        <v>N/A</v>
      </c>
      <c r="N62" s="292" t="str">
        <f t="shared" si="10"/>
        <v>N/A</v>
      </c>
      <c r="O62" s="149" t="str">
        <f t="shared" si="11"/>
        <v>N/A</v>
      </c>
      <c r="P62" s="289" t="str">
        <f t="shared" si="12"/>
        <v>N/A</v>
      </c>
      <c r="Q62" s="292" t="str">
        <f t="shared" si="13"/>
        <v>N/A</v>
      </c>
      <c r="R62" s="292" t="str">
        <f t="shared" si="14"/>
        <v>N/A</v>
      </c>
      <c r="S62" s="295" t="str">
        <f t="shared" si="15"/>
        <v>N/A</v>
      </c>
      <c r="T62" s="289" t="str">
        <f t="shared" si="16"/>
        <v>N/A</v>
      </c>
      <c r="U62" s="292" t="str">
        <f t="shared" si="17"/>
        <v>N/A</v>
      </c>
      <c r="V62" s="292" t="str">
        <f t="shared" si="18"/>
        <v>N/A</v>
      </c>
      <c r="W62" s="295" t="str">
        <f t="shared" si="19"/>
        <v>N/A</v>
      </c>
      <c r="X62" s="289" t="str">
        <f t="shared" si="20"/>
        <v>N/A</v>
      </c>
      <c r="Y62" s="292" t="str">
        <f t="shared" si="21"/>
        <v>N/A</v>
      </c>
      <c r="Z62" s="298" t="str">
        <f t="shared" si="22"/>
        <v>N/A</v>
      </c>
    </row>
    <row r="63" spans="1:26" x14ac:dyDescent="0.2">
      <c r="A63" s="32">
        <f t="shared" si="8"/>
        <v>7</v>
      </c>
      <c r="B63" s="148">
        <f>'AM19.Entity Input'!D24</f>
        <v>0</v>
      </c>
      <c r="C63" s="149">
        <f>'AM19.Entity Input'!F24</f>
        <v>0</v>
      </c>
      <c r="D63" s="149"/>
      <c r="E63" s="149">
        <f>'AM19.Entity Input'!G24</f>
        <v>0</v>
      </c>
      <c r="F63" s="286">
        <f>'AM19.Entity Input'!P24</f>
        <v>0</v>
      </c>
      <c r="G63" s="286">
        <f>'AM19.Entity Input'!AD24</f>
        <v>0</v>
      </c>
      <c r="H63" s="286">
        <f>'AM19.Entity Input'!AN24</f>
        <v>0</v>
      </c>
      <c r="I63" s="149">
        <f>'AM19.Entity Input'!X24</f>
        <v>0</v>
      </c>
      <c r="J63" s="149">
        <f>'AM19.Entity Input'!AH24</f>
        <v>0</v>
      </c>
      <c r="K63" s="149" t="str">
        <f t="shared" si="23"/>
        <v>N/A</v>
      </c>
      <c r="L63" s="289" t="str">
        <f t="shared" si="9"/>
        <v>N/A</v>
      </c>
      <c r="M63" s="292" t="str">
        <f t="shared" si="4"/>
        <v>N/A</v>
      </c>
      <c r="N63" s="292" t="str">
        <f t="shared" si="10"/>
        <v>N/A</v>
      </c>
      <c r="O63" s="149" t="str">
        <f t="shared" si="11"/>
        <v>N/A</v>
      </c>
      <c r="P63" s="289" t="str">
        <f t="shared" si="12"/>
        <v>N/A</v>
      </c>
      <c r="Q63" s="292" t="str">
        <f t="shared" si="13"/>
        <v>N/A</v>
      </c>
      <c r="R63" s="292" t="str">
        <f t="shared" si="14"/>
        <v>N/A</v>
      </c>
      <c r="S63" s="295" t="str">
        <f t="shared" si="15"/>
        <v>N/A</v>
      </c>
      <c r="T63" s="289" t="str">
        <f t="shared" si="16"/>
        <v>N/A</v>
      </c>
      <c r="U63" s="292" t="str">
        <f t="shared" si="17"/>
        <v>N/A</v>
      </c>
      <c r="V63" s="292" t="str">
        <f t="shared" si="18"/>
        <v>N/A</v>
      </c>
      <c r="W63" s="295" t="str">
        <f t="shared" si="19"/>
        <v>N/A</v>
      </c>
      <c r="X63" s="289" t="str">
        <f t="shared" si="20"/>
        <v>N/A</v>
      </c>
      <c r="Y63" s="292" t="str">
        <f t="shared" si="21"/>
        <v>N/A</v>
      </c>
      <c r="Z63" s="298" t="str">
        <f t="shared" si="22"/>
        <v>N/A</v>
      </c>
    </row>
    <row r="64" spans="1:26" x14ac:dyDescent="0.2">
      <c r="A64" s="32">
        <f t="shared" si="8"/>
        <v>8</v>
      </c>
      <c r="B64" s="148">
        <f>'AM19.Entity Input'!D25</f>
        <v>0</v>
      </c>
      <c r="C64" s="149">
        <f>'AM19.Entity Input'!F25</f>
        <v>0</v>
      </c>
      <c r="D64" s="149"/>
      <c r="E64" s="149">
        <f>'AM19.Entity Input'!G25</f>
        <v>0</v>
      </c>
      <c r="F64" s="286">
        <f>'AM19.Entity Input'!P25</f>
        <v>0</v>
      </c>
      <c r="G64" s="286">
        <f>'AM19.Entity Input'!AD25</f>
        <v>0</v>
      </c>
      <c r="H64" s="286">
        <f>'AM19.Entity Input'!AN25</f>
        <v>0</v>
      </c>
      <c r="I64" s="149">
        <f>'AM19.Entity Input'!X25</f>
        <v>0</v>
      </c>
      <c r="J64" s="149">
        <f>'AM19.Entity Input'!AH25</f>
        <v>0</v>
      </c>
      <c r="K64" s="149" t="str">
        <f t="shared" si="23"/>
        <v>N/A</v>
      </c>
      <c r="L64" s="289" t="str">
        <f t="shared" si="9"/>
        <v>N/A</v>
      </c>
      <c r="M64" s="292" t="str">
        <f t="shared" si="4"/>
        <v>N/A</v>
      </c>
      <c r="N64" s="292" t="str">
        <f t="shared" si="10"/>
        <v>N/A</v>
      </c>
      <c r="O64" s="149" t="str">
        <f t="shared" si="11"/>
        <v>N/A</v>
      </c>
      <c r="P64" s="289" t="str">
        <f t="shared" si="12"/>
        <v>N/A</v>
      </c>
      <c r="Q64" s="292" t="str">
        <f t="shared" si="13"/>
        <v>N/A</v>
      </c>
      <c r="R64" s="292" t="str">
        <f t="shared" si="14"/>
        <v>N/A</v>
      </c>
      <c r="S64" s="295" t="str">
        <f t="shared" si="15"/>
        <v>N/A</v>
      </c>
      <c r="T64" s="289" t="str">
        <f t="shared" si="16"/>
        <v>N/A</v>
      </c>
      <c r="U64" s="292" t="str">
        <f t="shared" si="17"/>
        <v>N/A</v>
      </c>
      <c r="V64" s="292" t="str">
        <f t="shared" si="18"/>
        <v>N/A</v>
      </c>
      <c r="W64" s="295" t="str">
        <f t="shared" si="19"/>
        <v>N/A</v>
      </c>
      <c r="X64" s="289" t="str">
        <f t="shared" si="20"/>
        <v>N/A</v>
      </c>
      <c r="Y64" s="292" t="str">
        <f t="shared" si="21"/>
        <v>N/A</v>
      </c>
      <c r="Z64" s="298" t="str">
        <f t="shared" si="22"/>
        <v>N/A</v>
      </c>
    </row>
    <row r="65" spans="1:26" x14ac:dyDescent="0.2">
      <c r="A65" s="32">
        <f t="shared" si="8"/>
        <v>9</v>
      </c>
      <c r="B65" s="148">
        <f>'AM19.Entity Input'!D26</f>
        <v>0</v>
      </c>
      <c r="C65" s="149">
        <f>'AM19.Entity Input'!F26</f>
        <v>0</v>
      </c>
      <c r="D65" s="149"/>
      <c r="E65" s="149">
        <f>'AM19.Entity Input'!G26</f>
        <v>0</v>
      </c>
      <c r="F65" s="286">
        <f>'AM19.Entity Input'!P26</f>
        <v>0</v>
      </c>
      <c r="G65" s="286">
        <f>'AM19.Entity Input'!AD26</f>
        <v>0</v>
      </c>
      <c r="H65" s="286">
        <f>'AM19.Entity Input'!AN26</f>
        <v>0</v>
      </c>
      <c r="I65" s="149">
        <f>'AM19.Entity Input'!X26</f>
        <v>0</v>
      </c>
      <c r="J65" s="149">
        <f>'AM19.Entity Input'!AH26</f>
        <v>0</v>
      </c>
      <c r="K65" s="149" t="str">
        <f t="shared" si="23"/>
        <v>N/A</v>
      </c>
      <c r="L65" s="289" t="str">
        <f t="shared" si="9"/>
        <v>N/A</v>
      </c>
      <c r="M65" s="292" t="str">
        <f t="shared" si="4"/>
        <v>N/A</v>
      </c>
      <c r="N65" s="292" t="str">
        <f t="shared" si="10"/>
        <v>N/A</v>
      </c>
      <c r="O65" s="149" t="str">
        <f t="shared" si="11"/>
        <v>N/A</v>
      </c>
      <c r="P65" s="289" t="str">
        <f t="shared" si="12"/>
        <v>N/A</v>
      </c>
      <c r="Q65" s="292" t="str">
        <f t="shared" si="13"/>
        <v>N/A</v>
      </c>
      <c r="R65" s="292" t="str">
        <f t="shared" si="14"/>
        <v>N/A</v>
      </c>
      <c r="S65" s="295" t="str">
        <f t="shared" si="15"/>
        <v>N/A</v>
      </c>
      <c r="T65" s="289" t="str">
        <f t="shared" si="16"/>
        <v>N/A</v>
      </c>
      <c r="U65" s="292" t="str">
        <f t="shared" si="17"/>
        <v>N/A</v>
      </c>
      <c r="V65" s="292" t="str">
        <f t="shared" si="18"/>
        <v>N/A</v>
      </c>
      <c r="W65" s="295" t="str">
        <f t="shared" si="19"/>
        <v>N/A</v>
      </c>
      <c r="X65" s="289" t="str">
        <f t="shared" si="20"/>
        <v>N/A</v>
      </c>
      <c r="Y65" s="292" t="str">
        <f t="shared" si="21"/>
        <v>N/A</v>
      </c>
      <c r="Z65" s="298" t="str">
        <f t="shared" si="22"/>
        <v>N/A</v>
      </c>
    </row>
    <row r="66" spans="1:26" x14ac:dyDescent="0.2">
      <c r="A66" s="32">
        <f t="shared" si="8"/>
        <v>10</v>
      </c>
      <c r="B66" s="148">
        <f>'AM19.Entity Input'!D27</f>
        <v>0</v>
      </c>
      <c r="C66" s="149">
        <f>'AM19.Entity Input'!F27</f>
        <v>0</v>
      </c>
      <c r="D66" s="149"/>
      <c r="E66" s="149">
        <f>'AM19.Entity Input'!G27</f>
        <v>0</v>
      </c>
      <c r="F66" s="286">
        <f>'AM19.Entity Input'!P27</f>
        <v>0</v>
      </c>
      <c r="G66" s="286">
        <f>'AM19.Entity Input'!AD27</f>
        <v>0</v>
      </c>
      <c r="H66" s="286">
        <f>'AM19.Entity Input'!AN27</f>
        <v>0</v>
      </c>
      <c r="I66" s="149">
        <f>'AM19.Entity Input'!X27</f>
        <v>0</v>
      </c>
      <c r="J66" s="149">
        <f>'AM19.Entity Input'!AH27</f>
        <v>0</v>
      </c>
      <c r="K66" s="149" t="str">
        <f t="shared" si="23"/>
        <v>N/A</v>
      </c>
      <c r="L66" s="289" t="str">
        <f t="shared" si="9"/>
        <v>N/A</v>
      </c>
      <c r="M66" s="292" t="str">
        <f t="shared" si="4"/>
        <v>N/A</v>
      </c>
      <c r="N66" s="292" t="str">
        <f t="shared" si="10"/>
        <v>N/A</v>
      </c>
      <c r="O66" s="149" t="str">
        <f t="shared" si="11"/>
        <v>N/A</v>
      </c>
      <c r="P66" s="289" t="str">
        <f t="shared" si="12"/>
        <v>N/A</v>
      </c>
      <c r="Q66" s="292" t="str">
        <f t="shared" si="13"/>
        <v>N/A</v>
      </c>
      <c r="R66" s="292" t="str">
        <f t="shared" si="14"/>
        <v>N/A</v>
      </c>
      <c r="S66" s="295" t="str">
        <f t="shared" si="15"/>
        <v>N/A</v>
      </c>
      <c r="T66" s="289" t="str">
        <f t="shared" si="16"/>
        <v>N/A</v>
      </c>
      <c r="U66" s="292" t="str">
        <f t="shared" si="17"/>
        <v>N/A</v>
      </c>
      <c r="V66" s="292" t="str">
        <f t="shared" si="18"/>
        <v>N/A</v>
      </c>
      <c r="W66" s="295" t="str">
        <f t="shared" si="19"/>
        <v>N/A</v>
      </c>
      <c r="X66" s="289" t="str">
        <f t="shared" si="20"/>
        <v>N/A</v>
      </c>
      <c r="Y66" s="292" t="str">
        <f t="shared" si="21"/>
        <v>N/A</v>
      </c>
      <c r="Z66" s="298" t="str">
        <f t="shared" si="22"/>
        <v>N/A</v>
      </c>
    </row>
    <row r="67" spans="1:26" x14ac:dyDescent="0.2">
      <c r="A67" s="32">
        <f t="shared" si="8"/>
        <v>11</v>
      </c>
      <c r="B67" s="148">
        <f>'AM19.Entity Input'!D28</f>
        <v>0</v>
      </c>
      <c r="C67" s="149">
        <f>'AM19.Entity Input'!F28</f>
        <v>0</v>
      </c>
      <c r="D67" s="149"/>
      <c r="E67" s="149">
        <f>'AM19.Entity Input'!G28</f>
        <v>0</v>
      </c>
      <c r="F67" s="286">
        <f>'AM19.Entity Input'!P28</f>
        <v>0</v>
      </c>
      <c r="G67" s="286">
        <f>'AM19.Entity Input'!AD28</f>
        <v>0</v>
      </c>
      <c r="H67" s="286">
        <f>'AM19.Entity Input'!AN28</f>
        <v>0</v>
      </c>
      <c r="I67" s="149">
        <f>'AM19.Entity Input'!X28</f>
        <v>0</v>
      </c>
      <c r="J67" s="149">
        <f>'AM19.Entity Input'!AH28</f>
        <v>0</v>
      </c>
      <c r="K67" s="149" t="str">
        <f t="shared" si="23"/>
        <v>N/A</v>
      </c>
      <c r="L67" s="289" t="str">
        <f t="shared" si="9"/>
        <v>N/A</v>
      </c>
      <c r="M67" s="292" t="str">
        <f t="shared" si="4"/>
        <v>N/A</v>
      </c>
      <c r="N67" s="292" t="str">
        <f t="shared" si="10"/>
        <v>N/A</v>
      </c>
      <c r="O67" s="149" t="str">
        <f t="shared" si="11"/>
        <v>N/A</v>
      </c>
      <c r="P67" s="289" t="str">
        <f t="shared" si="12"/>
        <v>N/A</v>
      </c>
      <c r="Q67" s="292" t="str">
        <f t="shared" si="13"/>
        <v>N/A</v>
      </c>
      <c r="R67" s="292" t="str">
        <f t="shared" si="14"/>
        <v>N/A</v>
      </c>
      <c r="S67" s="295" t="str">
        <f t="shared" si="15"/>
        <v>N/A</v>
      </c>
      <c r="T67" s="289" t="str">
        <f t="shared" si="16"/>
        <v>N/A</v>
      </c>
      <c r="U67" s="292" t="str">
        <f t="shared" si="17"/>
        <v>N/A</v>
      </c>
      <c r="V67" s="292" t="str">
        <f t="shared" si="18"/>
        <v>N/A</v>
      </c>
      <c r="W67" s="295" t="str">
        <f t="shared" si="19"/>
        <v>N/A</v>
      </c>
      <c r="X67" s="289" t="str">
        <f t="shared" si="20"/>
        <v>N/A</v>
      </c>
      <c r="Y67" s="292" t="str">
        <f t="shared" si="21"/>
        <v>N/A</v>
      </c>
      <c r="Z67" s="298" t="str">
        <f t="shared" si="22"/>
        <v>N/A</v>
      </c>
    </row>
    <row r="68" spans="1:26" x14ac:dyDescent="0.2">
      <c r="A68" s="32">
        <f t="shared" si="8"/>
        <v>12</v>
      </c>
      <c r="B68" s="148">
        <f>'AM19.Entity Input'!D29</f>
        <v>0</v>
      </c>
      <c r="C68" s="149">
        <f>'AM19.Entity Input'!F29</f>
        <v>0</v>
      </c>
      <c r="D68" s="149"/>
      <c r="E68" s="149">
        <f>'AM19.Entity Input'!G29</f>
        <v>0</v>
      </c>
      <c r="F68" s="286">
        <f>'AM19.Entity Input'!P29</f>
        <v>0</v>
      </c>
      <c r="G68" s="286">
        <f>'AM19.Entity Input'!AD29</f>
        <v>0</v>
      </c>
      <c r="H68" s="286">
        <f>'AM19.Entity Input'!AN29</f>
        <v>0</v>
      </c>
      <c r="I68" s="149">
        <f>'AM19.Entity Input'!X29</f>
        <v>0</v>
      </c>
      <c r="J68" s="149">
        <f>'AM19.Entity Input'!AH29</f>
        <v>0</v>
      </c>
      <c r="K68" s="149" t="str">
        <f t="shared" si="23"/>
        <v>N/A</v>
      </c>
      <c r="L68" s="289" t="str">
        <f t="shared" si="9"/>
        <v>N/A</v>
      </c>
      <c r="M68" s="292" t="str">
        <f t="shared" si="4"/>
        <v>N/A</v>
      </c>
      <c r="N68" s="292" t="str">
        <f t="shared" si="10"/>
        <v>N/A</v>
      </c>
      <c r="O68" s="149" t="str">
        <f t="shared" si="11"/>
        <v>N/A</v>
      </c>
      <c r="P68" s="289" t="str">
        <f t="shared" si="12"/>
        <v>N/A</v>
      </c>
      <c r="Q68" s="292" t="str">
        <f t="shared" si="13"/>
        <v>N/A</v>
      </c>
      <c r="R68" s="292" t="str">
        <f t="shared" si="14"/>
        <v>N/A</v>
      </c>
      <c r="S68" s="295" t="str">
        <f t="shared" si="15"/>
        <v>N/A</v>
      </c>
      <c r="T68" s="289" t="str">
        <f t="shared" si="16"/>
        <v>N/A</v>
      </c>
      <c r="U68" s="292" t="str">
        <f t="shared" si="17"/>
        <v>N/A</v>
      </c>
      <c r="V68" s="292" t="str">
        <f t="shared" si="18"/>
        <v>N/A</v>
      </c>
      <c r="W68" s="295" t="str">
        <f t="shared" si="19"/>
        <v>N/A</v>
      </c>
      <c r="X68" s="289" t="str">
        <f t="shared" si="20"/>
        <v>N/A</v>
      </c>
      <c r="Y68" s="292" t="str">
        <f t="shared" si="21"/>
        <v>N/A</v>
      </c>
      <c r="Z68" s="298" t="str">
        <f t="shared" si="22"/>
        <v>N/A</v>
      </c>
    </row>
    <row r="69" spans="1:26" x14ac:dyDescent="0.2">
      <c r="A69" s="32">
        <f t="shared" si="8"/>
        <v>13</v>
      </c>
      <c r="B69" s="148">
        <f>'AM19.Entity Input'!D30</f>
        <v>0</v>
      </c>
      <c r="C69" s="149">
        <f>'AM19.Entity Input'!F30</f>
        <v>0</v>
      </c>
      <c r="D69" s="149"/>
      <c r="E69" s="149">
        <f>'AM19.Entity Input'!G30</f>
        <v>0</v>
      </c>
      <c r="F69" s="286">
        <f>'AM19.Entity Input'!P30</f>
        <v>0</v>
      </c>
      <c r="G69" s="286">
        <f>'AM19.Entity Input'!AD30</f>
        <v>0</v>
      </c>
      <c r="H69" s="286">
        <f>'AM19.Entity Input'!AN30</f>
        <v>0</v>
      </c>
      <c r="I69" s="149">
        <f>'AM19.Entity Input'!X30</f>
        <v>0</v>
      </c>
      <c r="J69" s="149">
        <f>'AM19.Entity Input'!AH30</f>
        <v>0</v>
      </c>
      <c r="K69" s="149" t="str">
        <f t="shared" si="23"/>
        <v>N/A</v>
      </c>
      <c r="L69" s="289" t="str">
        <f t="shared" si="9"/>
        <v>N/A</v>
      </c>
      <c r="M69" s="292" t="str">
        <f t="shared" si="4"/>
        <v>N/A</v>
      </c>
      <c r="N69" s="292" t="str">
        <f t="shared" si="10"/>
        <v>N/A</v>
      </c>
      <c r="O69" s="149" t="str">
        <f t="shared" si="11"/>
        <v>N/A</v>
      </c>
      <c r="P69" s="289" t="str">
        <f t="shared" si="12"/>
        <v>N/A</v>
      </c>
      <c r="Q69" s="292" t="str">
        <f t="shared" si="13"/>
        <v>N/A</v>
      </c>
      <c r="R69" s="292" t="str">
        <f t="shared" si="14"/>
        <v>N/A</v>
      </c>
      <c r="S69" s="295" t="str">
        <f t="shared" si="15"/>
        <v>N/A</v>
      </c>
      <c r="T69" s="289" t="str">
        <f t="shared" si="16"/>
        <v>N/A</v>
      </c>
      <c r="U69" s="292" t="str">
        <f t="shared" si="17"/>
        <v>N/A</v>
      </c>
      <c r="V69" s="292" t="str">
        <f t="shared" si="18"/>
        <v>N/A</v>
      </c>
      <c r="W69" s="295" t="str">
        <f t="shared" si="19"/>
        <v>N/A</v>
      </c>
      <c r="X69" s="289" t="str">
        <f t="shared" si="20"/>
        <v>N/A</v>
      </c>
      <c r="Y69" s="292" t="str">
        <f t="shared" si="21"/>
        <v>N/A</v>
      </c>
      <c r="Z69" s="298" t="str">
        <f t="shared" si="22"/>
        <v>N/A</v>
      </c>
    </row>
    <row r="70" spans="1:26" x14ac:dyDescent="0.2">
      <c r="A70" s="32">
        <f t="shared" si="8"/>
        <v>14</v>
      </c>
      <c r="B70" s="148">
        <f>'AM19.Entity Input'!D31</f>
        <v>0</v>
      </c>
      <c r="C70" s="149">
        <f>'AM19.Entity Input'!F31</f>
        <v>0</v>
      </c>
      <c r="D70" s="149"/>
      <c r="E70" s="149">
        <f>'AM19.Entity Input'!G31</f>
        <v>0</v>
      </c>
      <c r="F70" s="286">
        <f>'AM19.Entity Input'!P31</f>
        <v>0</v>
      </c>
      <c r="G70" s="286">
        <f>'AM19.Entity Input'!AD31</f>
        <v>0</v>
      </c>
      <c r="H70" s="286">
        <f>'AM19.Entity Input'!AN31</f>
        <v>0</v>
      </c>
      <c r="I70" s="149">
        <f>'AM19.Entity Input'!X31</f>
        <v>0</v>
      </c>
      <c r="J70" s="149">
        <f>'AM19.Entity Input'!AH31</f>
        <v>0</v>
      </c>
      <c r="K70" s="149" t="str">
        <f t="shared" si="23"/>
        <v>N/A</v>
      </c>
      <c r="L70" s="289" t="str">
        <f t="shared" si="9"/>
        <v>N/A</v>
      </c>
      <c r="M70" s="292" t="str">
        <f t="shared" si="4"/>
        <v>N/A</v>
      </c>
      <c r="N70" s="292" t="str">
        <f t="shared" si="10"/>
        <v>N/A</v>
      </c>
      <c r="O70" s="149" t="str">
        <f t="shared" si="11"/>
        <v>N/A</v>
      </c>
      <c r="P70" s="289" t="str">
        <f t="shared" si="12"/>
        <v>N/A</v>
      </c>
      <c r="Q70" s="292" t="str">
        <f t="shared" si="13"/>
        <v>N/A</v>
      </c>
      <c r="R70" s="292" t="str">
        <f t="shared" si="14"/>
        <v>N/A</v>
      </c>
      <c r="S70" s="295" t="str">
        <f t="shared" si="15"/>
        <v>N/A</v>
      </c>
      <c r="T70" s="289" t="str">
        <f t="shared" si="16"/>
        <v>N/A</v>
      </c>
      <c r="U70" s="292" t="str">
        <f t="shared" si="17"/>
        <v>N/A</v>
      </c>
      <c r="V70" s="292" t="str">
        <f t="shared" si="18"/>
        <v>N/A</v>
      </c>
      <c r="W70" s="295" t="str">
        <f t="shared" si="19"/>
        <v>N/A</v>
      </c>
      <c r="X70" s="289" t="str">
        <f t="shared" si="20"/>
        <v>N/A</v>
      </c>
      <c r="Y70" s="292" t="str">
        <f t="shared" si="21"/>
        <v>N/A</v>
      </c>
      <c r="Z70" s="298" t="str">
        <f t="shared" si="22"/>
        <v>N/A</v>
      </c>
    </row>
    <row r="71" spans="1:26" x14ac:dyDescent="0.2">
      <c r="A71" s="32">
        <f t="shared" si="8"/>
        <v>15</v>
      </c>
      <c r="B71" s="148">
        <f>'AM19.Entity Input'!D32</f>
        <v>0</v>
      </c>
      <c r="C71" s="149">
        <f>'AM19.Entity Input'!F32</f>
        <v>0</v>
      </c>
      <c r="D71" s="149"/>
      <c r="E71" s="149">
        <f>'AM19.Entity Input'!G32</f>
        <v>0</v>
      </c>
      <c r="F71" s="286">
        <f>'AM19.Entity Input'!P32</f>
        <v>0</v>
      </c>
      <c r="G71" s="286">
        <f>'AM19.Entity Input'!AD32</f>
        <v>0</v>
      </c>
      <c r="H71" s="286">
        <f>'AM19.Entity Input'!AN32</f>
        <v>0</v>
      </c>
      <c r="I71" s="149">
        <f>'AM19.Entity Input'!X32</f>
        <v>0</v>
      </c>
      <c r="J71" s="149">
        <f>'AM19.Entity Input'!AH32</f>
        <v>0</v>
      </c>
      <c r="K71" s="149" t="str">
        <f t="shared" si="23"/>
        <v>N/A</v>
      </c>
      <c r="L71" s="289" t="str">
        <f t="shared" si="9"/>
        <v>N/A</v>
      </c>
      <c r="M71" s="292" t="str">
        <f t="shared" si="4"/>
        <v>N/A</v>
      </c>
      <c r="N71" s="292" t="str">
        <f t="shared" si="10"/>
        <v>N/A</v>
      </c>
      <c r="O71" s="149" t="str">
        <f t="shared" si="11"/>
        <v>N/A</v>
      </c>
      <c r="P71" s="289" t="str">
        <f t="shared" si="12"/>
        <v>N/A</v>
      </c>
      <c r="Q71" s="292" t="str">
        <f t="shared" si="13"/>
        <v>N/A</v>
      </c>
      <c r="R71" s="292" t="str">
        <f t="shared" si="14"/>
        <v>N/A</v>
      </c>
      <c r="S71" s="295" t="str">
        <f t="shared" si="15"/>
        <v>N/A</v>
      </c>
      <c r="T71" s="289" t="str">
        <f t="shared" si="16"/>
        <v>N/A</v>
      </c>
      <c r="U71" s="292" t="str">
        <f t="shared" si="17"/>
        <v>N/A</v>
      </c>
      <c r="V71" s="292" t="str">
        <f t="shared" si="18"/>
        <v>N/A</v>
      </c>
      <c r="W71" s="295" t="str">
        <f t="shared" si="19"/>
        <v>N/A</v>
      </c>
      <c r="X71" s="289" t="str">
        <f t="shared" si="20"/>
        <v>N/A</v>
      </c>
      <c r="Y71" s="292" t="str">
        <f t="shared" si="21"/>
        <v>N/A</v>
      </c>
      <c r="Z71" s="298" t="str">
        <f t="shared" si="22"/>
        <v>N/A</v>
      </c>
    </row>
    <row r="72" spans="1:26" x14ac:dyDescent="0.2">
      <c r="A72" s="32">
        <f t="shared" si="8"/>
        <v>16</v>
      </c>
      <c r="B72" s="148">
        <f>'AM19.Entity Input'!D33</f>
        <v>0</v>
      </c>
      <c r="C72" s="149">
        <f>'AM19.Entity Input'!F33</f>
        <v>0</v>
      </c>
      <c r="D72" s="149"/>
      <c r="E72" s="149">
        <f>'AM19.Entity Input'!G33</f>
        <v>0</v>
      </c>
      <c r="F72" s="286">
        <f>'AM19.Entity Input'!P33</f>
        <v>0</v>
      </c>
      <c r="G72" s="286">
        <f>'AM19.Entity Input'!AD33</f>
        <v>0</v>
      </c>
      <c r="H72" s="286">
        <f>'AM19.Entity Input'!AN33</f>
        <v>0</v>
      </c>
      <c r="I72" s="149">
        <f>'AM19.Entity Input'!X33</f>
        <v>0</v>
      </c>
      <c r="J72" s="149">
        <f>'AM19.Entity Input'!AH33</f>
        <v>0</v>
      </c>
      <c r="K72" s="149" t="str">
        <f t="shared" si="23"/>
        <v>N/A</v>
      </c>
      <c r="L72" s="289" t="str">
        <f t="shared" si="9"/>
        <v>N/A</v>
      </c>
      <c r="M72" s="292" t="str">
        <f t="shared" si="4"/>
        <v>N/A</v>
      </c>
      <c r="N72" s="292" t="str">
        <f t="shared" si="10"/>
        <v>N/A</v>
      </c>
      <c r="O72" s="149" t="str">
        <f t="shared" si="11"/>
        <v>N/A</v>
      </c>
      <c r="P72" s="289" t="str">
        <f t="shared" si="12"/>
        <v>N/A</v>
      </c>
      <c r="Q72" s="292" t="str">
        <f t="shared" si="13"/>
        <v>N/A</v>
      </c>
      <c r="R72" s="292" t="str">
        <f t="shared" si="14"/>
        <v>N/A</v>
      </c>
      <c r="S72" s="295" t="str">
        <f t="shared" si="15"/>
        <v>N/A</v>
      </c>
      <c r="T72" s="289" t="str">
        <f t="shared" si="16"/>
        <v>N/A</v>
      </c>
      <c r="U72" s="292" t="str">
        <f t="shared" si="17"/>
        <v>N/A</v>
      </c>
      <c r="V72" s="292" t="str">
        <f t="shared" si="18"/>
        <v>N/A</v>
      </c>
      <c r="W72" s="295" t="str">
        <f t="shared" si="19"/>
        <v>N/A</v>
      </c>
      <c r="X72" s="289" t="str">
        <f t="shared" si="20"/>
        <v>N/A</v>
      </c>
      <c r="Y72" s="292" t="str">
        <f t="shared" si="21"/>
        <v>N/A</v>
      </c>
      <c r="Z72" s="298" t="str">
        <f t="shared" si="22"/>
        <v>N/A</v>
      </c>
    </row>
    <row r="73" spans="1:26" x14ac:dyDescent="0.2">
      <c r="A73" s="32">
        <f t="shared" si="8"/>
        <v>17</v>
      </c>
      <c r="B73" s="148">
        <f>'AM19.Entity Input'!D34</f>
        <v>0</v>
      </c>
      <c r="C73" s="149">
        <f>'AM19.Entity Input'!F34</f>
        <v>0</v>
      </c>
      <c r="D73" s="149"/>
      <c r="E73" s="149">
        <f>'AM19.Entity Input'!G34</f>
        <v>0</v>
      </c>
      <c r="F73" s="286">
        <f>'AM19.Entity Input'!P34</f>
        <v>0</v>
      </c>
      <c r="G73" s="286">
        <f>'AM19.Entity Input'!AD34</f>
        <v>0</v>
      </c>
      <c r="H73" s="286">
        <f>'AM19.Entity Input'!AN34</f>
        <v>0</v>
      </c>
      <c r="I73" s="149">
        <f>'AM19.Entity Input'!X34</f>
        <v>0</v>
      </c>
      <c r="J73" s="149">
        <f>'AM19.Entity Input'!AH34</f>
        <v>0</v>
      </c>
      <c r="K73" s="149" t="str">
        <f t="shared" si="23"/>
        <v>N/A</v>
      </c>
      <c r="L73" s="289" t="str">
        <f t="shared" si="9"/>
        <v>N/A</v>
      </c>
      <c r="M73" s="292" t="str">
        <f t="shared" si="4"/>
        <v>N/A</v>
      </c>
      <c r="N73" s="292" t="str">
        <f t="shared" si="10"/>
        <v>N/A</v>
      </c>
      <c r="O73" s="149" t="str">
        <f t="shared" si="11"/>
        <v>N/A</v>
      </c>
      <c r="P73" s="289" t="str">
        <f t="shared" si="12"/>
        <v>N/A</v>
      </c>
      <c r="Q73" s="292" t="str">
        <f t="shared" si="13"/>
        <v>N/A</v>
      </c>
      <c r="R73" s="292" t="str">
        <f t="shared" si="14"/>
        <v>N/A</v>
      </c>
      <c r="S73" s="295" t="str">
        <f t="shared" si="15"/>
        <v>N/A</v>
      </c>
      <c r="T73" s="289" t="str">
        <f t="shared" si="16"/>
        <v>N/A</v>
      </c>
      <c r="U73" s="292" t="str">
        <f t="shared" si="17"/>
        <v>N/A</v>
      </c>
      <c r="V73" s="292" t="str">
        <f t="shared" si="18"/>
        <v>N/A</v>
      </c>
      <c r="W73" s="295" t="str">
        <f t="shared" si="19"/>
        <v>N/A</v>
      </c>
      <c r="X73" s="289" t="str">
        <f t="shared" si="20"/>
        <v>N/A</v>
      </c>
      <c r="Y73" s="292" t="str">
        <f t="shared" si="21"/>
        <v>N/A</v>
      </c>
      <c r="Z73" s="298" t="str">
        <f t="shared" si="22"/>
        <v>N/A</v>
      </c>
    </row>
    <row r="74" spans="1:26" x14ac:dyDescent="0.2">
      <c r="A74" s="32">
        <f t="shared" si="8"/>
        <v>18</v>
      </c>
      <c r="B74" s="148">
        <f>'AM19.Entity Input'!D35</f>
        <v>0</v>
      </c>
      <c r="C74" s="149">
        <f>'AM19.Entity Input'!F35</f>
        <v>0</v>
      </c>
      <c r="D74" s="149"/>
      <c r="E74" s="149">
        <f>'AM19.Entity Input'!G35</f>
        <v>0</v>
      </c>
      <c r="F74" s="286">
        <f>'AM19.Entity Input'!P35</f>
        <v>0</v>
      </c>
      <c r="G74" s="286">
        <f>'AM19.Entity Input'!AD35</f>
        <v>0</v>
      </c>
      <c r="H74" s="286">
        <f>'AM19.Entity Input'!AN35</f>
        <v>0</v>
      </c>
      <c r="I74" s="149">
        <f>'AM19.Entity Input'!X35</f>
        <v>0</v>
      </c>
      <c r="J74" s="149">
        <f>'AM19.Entity Input'!AH35</f>
        <v>0</v>
      </c>
      <c r="K74" s="149" t="str">
        <f t="shared" si="23"/>
        <v>N/A</v>
      </c>
      <c r="L74" s="289" t="str">
        <f t="shared" si="9"/>
        <v>N/A</v>
      </c>
      <c r="M74" s="292" t="str">
        <f t="shared" si="4"/>
        <v>N/A</v>
      </c>
      <c r="N74" s="292" t="str">
        <f t="shared" si="10"/>
        <v>N/A</v>
      </c>
      <c r="O74" s="149" t="str">
        <f t="shared" si="11"/>
        <v>N/A</v>
      </c>
      <c r="P74" s="289" t="str">
        <f t="shared" si="12"/>
        <v>N/A</v>
      </c>
      <c r="Q74" s="292" t="str">
        <f t="shared" si="13"/>
        <v>N/A</v>
      </c>
      <c r="R74" s="292" t="str">
        <f t="shared" si="14"/>
        <v>N/A</v>
      </c>
      <c r="S74" s="295" t="str">
        <f t="shared" si="15"/>
        <v>N/A</v>
      </c>
      <c r="T74" s="289" t="str">
        <f t="shared" si="16"/>
        <v>N/A</v>
      </c>
      <c r="U74" s="292" t="str">
        <f t="shared" si="17"/>
        <v>N/A</v>
      </c>
      <c r="V74" s="292" t="str">
        <f t="shared" si="18"/>
        <v>N/A</v>
      </c>
      <c r="W74" s="295" t="str">
        <f t="shared" si="19"/>
        <v>N/A</v>
      </c>
      <c r="X74" s="289" t="str">
        <f t="shared" si="20"/>
        <v>N/A</v>
      </c>
      <c r="Y74" s="292" t="str">
        <f t="shared" si="21"/>
        <v>N/A</v>
      </c>
      <c r="Z74" s="298" t="str">
        <f t="shared" si="22"/>
        <v>N/A</v>
      </c>
    </row>
    <row r="75" spans="1:26" x14ac:dyDescent="0.2">
      <c r="A75" s="32">
        <f t="shared" si="8"/>
        <v>19</v>
      </c>
      <c r="B75" s="148">
        <f>'AM19.Entity Input'!D36</f>
        <v>0</v>
      </c>
      <c r="C75" s="149">
        <f>'AM19.Entity Input'!F36</f>
        <v>0</v>
      </c>
      <c r="D75" s="149"/>
      <c r="E75" s="149">
        <f>'AM19.Entity Input'!G36</f>
        <v>0</v>
      </c>
      <c r="F75" s="286">
        <f>'AM19.Entity Input'!P36</f>
        <v>0</v>
      </c>
      <c r="G75" s="286">
        <f>'AM19.Entity Input'!AD36</f>
        <v>0</v>
      </c>
      <c r="H75" s="286">
        <f>'AM19.Entity Input'!AN36</f>
        <v>0</v>
      </c>
      <c r="I75" s="149">
        <f>'AM19.Entity Input'!X36</f>
        <v>0</v>
      </c>
      <c r="J75" s="149">
        <f>'AM19.Entity Input'!AH36</f>
        <v>0</v>
      </c>
      <c r="K75" s="149" t="str">
        <f t="shared" si="23"/>
        <v>N/A</v>
      </c>
      <c r="L75" s="289" t="str">
        <f t="shared" si="9"/>
        <v>N/A</v>
      </c>
      <c r="M75" s="292" t="str">
        <f t="shared" si="4"/>
        <v>N/A</v>
      </c>
      <c r="N75" s="292" t="str">
        <f t="shared" si="10"/>
        <v>N/A</v>
      </c>
      <c r="O75" s="149" t="str">
        <f t="shared" si="11"/>
        <v>N/A</v>
      </c>
      <c r="P75" s="289" t="str">
        <f t="shared" si="12"/>
        <v>N/A</v>
      </c>
      <c r="Q75" s="292" t="str">
        <f t="shared" si="13"/>
        <v>N/A</v>
      </c>
      <c r="R75" s="292" t="str">
        <f t="shared" si="14"/>
        <v>N/A</v>
      </c>
      <c r="S75" s="295" t="str">
        <f t="shared" si="15"/>
        <v>N/A</v>
      </c>
      <c r="T75" s="289" t="str">
        <f t="shared" si="16"/>
        <v>N/A</v>
      </c>
      <c r="U75" s="292" t="str">
        <f t="shared" si="17"/>
        <v>N/A</v>
      </c>
      <c r="V75" s="292" t="str">
        <f t="shared" si="18"/>
        <v>N/A</v>
      </c>
      <c r="W75" s="295" t="str">
        <f t="shared" si="19"/>
        <v>N/A</v>
      </c>
      <c r="X75" s="289" t="str">
        <f t="shared" si="20"/>
        <v>N/A</v>
      </c>
      <c r="Y75" s="292" t="str">
        <f t="shared" si="21"/>
        <v>N/A</v>
      </c>
      <c r="Z75" s="298" t="str">
        <f t="shared" si="22"/>
        <v>N/A</v>
      </c>
    </row>
    <row r="76" spans="1:26" x14ac:dyDescent="0.2">
      <c r="A76" s="32">
        <f t="shared" si="8"/>
        <v>20</v>
      </c>
      <c r="B76" s="148">
        <f>'AM19.Entity Input'!D37</f>
        <v>0</v>
      </c>
      <c r="C76" s="149">
        <f>'AM19.Entity Input'!F37</f>
        <v>0</v>
      </c>
      <c r="D76" s="149"/>
      <c r="E76" s="149">
        <f>'AM19.Entity Input'!G37</f>
        <v>0</v>
      </c>
      <c r="F76" s="286">
        <f>'AM19.Entity Input'!P37</f>
        <v>0</v>
      </c>
      <c r="G76" s="286">
        <f>'AM19.Entity Input'!AD37</f>
        <v>0</v>
      </c>
      <c r="H76" s="286">
        <f>'AM19.Entity Input'!AN37</f>
        <v>0</v>
      </c>
      <c r="I76" s="149">
        <f>'AM19.Entity Input'!X37</f>
        <v>0</v>
      </c>
      <c r="J76" s="149">
        <f>'AM19.Entity Input'!AH37</f>
        <v>0</v>
      </c>
      <c r="K76" s="149" t="str">
        <f t="shared" si="23"/>
        <v>N/A</v>
      </c>
      <c r="L76" s="289" t="str">
        <f t="shared" si="9"/>
        <v>N/A</v>
      </c>
      <c r="M76" s="292" t="str">
        <f t="shared" si="4"/>
        <v>N/A</v>
      </c>
      <c r="N76" s="292" t="str">
        <f t="shared" si="10"/>
        <v>N/A</v>
      </c>
      <c r="O76" s="149" t="str">
        <f t="shared" si="11"/>
        <v>N/A</v>
      </c>
      <c r="P76" s="289" t="str">
        <f t="shared" si="12"/>
        <v>N/A</v>
      </c>
      <c r="Q76" s="292" t="str">
        <f t="shared" si="13"/>
        <v>N/A</v>
      </c>
      <c r="R76" s="292" t="str">
        <f t="shared" si="14"/>
        <v>N/A</v>
      </c>
      <c r="S76" s="295" t="str">
        <f t="shared" si="15"/>
        <v>N/A</v>
      </c>
      <c r="T76" s="289" t="str">
        <f t="shared" si="16"/>
        <v>N/A</v>
      </c>
      <c r="U76" s="292" t="str">
        <f t="shared" si="17"/>
        <v>N/A</v>
      </c>
      <c r="V76" s="292" t="str">
        <f t="shared" si="18"/>
        <v>N/A</v>
      </c>
      <c r="W76" s="295" t="str">
        <f t="shared" si="19"/>
        <v>N/A</v>
      </c>
      <c r="X76" s="289" t="str">
        <f t="shared" si="20"/>
        <v>N/A</v>
      </c>
      <c r="Y76" s="292" t="str">
        <f t="shared" si="21"/>
        <v>N/A</v>
      </c>
      <c r="Z76" s="298" t="str">
        <f t="shared" si="22"/>
        <v>N/A</v>
      </c>
    </row>
    <row r="77" spans="1:26" x14ac:dyDescent="0.2">
      <c r="A77" s="32">
        <f t="shared" si="8"/>
        <v>21</v>
      </c>
      <c r="B77" s="148">
        <f>'AM19.Entity Input'!D38</f>
        <v>0</v>
      </c>
      <c r="C77" s="149">
        <f>'AM19.Entity Input'!F38</f>
        <v>0</v>
      </c>
      <c r="D77" s="149"/>
      <c r="E77" s="149">
        <f>'AM19.Entity Input'!G38</f>
        <v>0</v>
      </c>
      <c r="F77" s="286">
        <f>'AM19.Entity Input'!P38</f>
        <v>0</v>
      </c>
      <c r="G77" s="286">
        <f>'AM19.Entity Input'!AD38</f>
        <v>0</v>
      </c>
      <c r="H77" s="286">
        <f>'AM19.Entity Input'!AN38</f>
        <v>0</v>
      </c>
      <c r="I77" s="149">
        <f>'AM19.Entity Input'!X38</f>
        <v>0</v>
      </c>
      <c r="J77" s="149">
        <f>'AM19.Entity Input'!AH38</f>
        <v>0</v>
      </c>
      <c r="K77" s="149" t="str">
        <f t="shared" si="23"/>
        <v>N/A</v>
      </c>
      <c r="L77" s="289" t="str">
        <f t="shared" si="9"/>
        <v>N/A</v>
      </c>
      <c r="M77" s="292" t="str">
        <f t="shared" si="4"/>
        <v>N/A</v>
      </c>
      <c r="N77" s="292" t="str">
        <f t="shared" si="10"/>
        <v>N/A</v>
      </c>
      <c r="O77" s="149" t="str">
        <f t="shared" si="11"/>
        <v>N/A</v>
      </c>
      <c r="P77" s="289" t="str">
        <f t="shared" si="12"/>
        <v>N/A</v>
      </c>
      <c r="Q77" s="292" t="str">
        <f t="shared" si="13"/>
        <v>N/A</v>
      </c>
      <c r="R77" s="292" t="str">
        <f t="shared" si="14"/>
        <v>N/A</v>
      </c>
      <c r="S77" s="295" t="str">
        <f t="shared" si="15"/>
        <v>N/A</v>
      </c>
      <c r="T77" s="289" t="str">
        <f t="shared" si="16"/>
        <v>N/A</v>
      </c>
      <c r="U77" s="292" t="str">
        <f t="shared" si="17"/>
        <v>N/A</v>
      </c>
      <c r="V77" s="292" t="str">
        <f t="shared" si="18"/>
        <v>N/A</v>
      </c>
      <c r="W77" s="295" t="str">
        <f t="shared" si="19"/>
        <v>N/A</v>
      </c>
      <c r="X77" s="289" t="str">
        <f t="shared" si="20"/>
        <v>N/A</v>
      </c>
      <c r="Y77" s="292" t="str">
        <f t="shared" si="21"/>
        <v>N/A</v>
      </c>
      <c r="Z77" s="298" t="str">
        <f t="shared" si="22"/>
        <v>N/A</v>
      </c>
    </row>
    <row r="78" spans="1:26" x14ac:dyDescent="0.2">
      <c r="A78" s="32">
        <f t="shared" si="8"/>
        <v>22</v>
      </c>
      <c r="B78" s="148">
        <f>'AM19.Entity Input'!D39</f>
        <v>0</v>
      </c>
      <c r="C78" s="149">
        <f>'AM19.Entity Input'!F39</f>
        <v>0</v>
      </c>
      <c r="D78" s="149"/>
      <c r="E78" s="149">
        <f>'AM19.Entity Input'!G39</f>
        <v>0</v>
      </c>
      <c r="F78" s="286">
        <f>'AM19.Entity Input'!P39</f>
        <v>0</v>
      </c>
      <c r="G78" s="286">
        <f>'AM19.Entity Input'!AD39</f>
        <v>0</v>
      </c>
      <c r="H78" s="286">
        <f>'AM19.Entity Input'!AN39</f>
        <v>0</v>
      </c>
      <c r="I78" s="149">
        <f>'AM19.Entity Input'!X39</f>
        <v>0</v>
      </c>
      <c r="J78" s="149">
        <f>'AM19.Entity Input'!AH39</f>
        <v>0</v>
      </c>
      <c r="K78" s="149" t="str">
        <f t="shared" si="23"/>
        <v>N/A</v>
      </c>
      <c r="L78" s="289" t="str">
        <f t="shared" si="9"/>
        <v>N/A</v>
      </c>
      <c r="M78" s="292" t="str">
        <f t="shared" si="4"/>
        <v>N/A</v>
      </c>
      <c r="N78" s="292" t="str">
        <f t="shared" si="10"/>
        <v>N/A</v>
      </c>
      <c r="O78" s="149" t="str">
        <f t="shared" si="11"/>
        <v>N/A</v>
      </c>
      <c r="P78" s="289" t="str">
        <f t="shared" si="12"/>
        <v>N/A</v>
      </c>
      <c r="Q78" s="292" t="str">
        <f t="shared" si="13"/>
        <v>N/A</v>
      </c>
      <c r="R78" s="292" t="str">
        <f t="shared" si="14"/>
        <v>N/A</v>
      </c>
      <c r="S78" s="295" t="str">
        <f t="shared" si="15"/>
        <v>N/A</v>
      </c>
      <c r="T78" s="289" t="str">
        <f t="shared" si="16"/>
        <v>N/A</v>
      </c>
      <c r="U78" s="292" t="str">
        <f t="shared" si="17"/>
        <v>N/A</v>
      </c>
      <c r="V78" s="292" t="str">
        <f t="shared" si="18"/>
        <v>N/A</v>
      </c>
      <c r="W78" s="295" t="str">
        <f t="shared" si="19"/>
        <v>N/A</v>
      </c>
      <c r="X78" s="289" t="str">
        <f t="shared" si="20"/>
        <v>N/A</v>
      </c>
      <c r="Y78" s="292" t="str">
        <f t="shared" si="21"/>
        <v>N/A</v>
      </c>
      <c r="Z78" s="298" t="str">
        <f t="shared" si="22"/>
        <v>N/A</v>
      </c>
    </row>
    <row r="79" spans="1:26" x14ac:dyDescent="0.2">
      <c r="A79" s="32">
        <f t="shared" si="8"/>
        <v>23</v>
      </c>
      <c r="B79" s="148">
        <f>'AM19.Entity Input'!D40</f>
        <v>0</v>
      </c>
      <c r="C79" s="149">
        <f>'AM19.Entity Input'!F40</f>
        <v>0</v>
      </c>
      <c r="D79" s="149"/>
      <c r="E79" s="149">
        <f>'AM19.Entity Input'!G40</f>
        <v>0</v>
      </c>
      <c r="F79" s="286">
        <f>'AM19.Entity Input'!P40</f>
        <v>0</v>
      </c>
      <c r="G79" s="286">
        <f>'AM19.Entity Input'!AD40</f>
        <v>0</v>
      </c>
      <c r="H79" s="286">
        <f>'AM19.Entity Input'!AN40</f>
        <v>0</v>
      </c>
      <c r="I79" s="149">
        <f>'AM19.Entity Input'!X40</f>
        <v>0</v>
      </c>
      <c r="J79" s="149">
        <f>'AM19.Entity Input'!AH40</f>
        <v>0</v>
      </c>
      <c r="K79" s="149" t="str">
        <f t="shared" si="23"/>
        <v>N/A</v>
      </c>
      <c r="L79" s="289" t="str">
        <f t="shared" si="9"/>
        <v>N/A</v>
      </c>
      <c r="M79" s="292" t="str">
        <f t="shared" si="4"/>
        <v>N/A</v>
      </c>
      <c r="N79" s="292" t="str">
        <f t="shared" si="10"/>
        <v>N/A</v>
      </c>
      <c r="O79" s="149" t="str">
        <f t="shared" si="11"/>
        <v>N/A</v>
      </c>
      <c r="P79" s="289" t="str">
        <f t="shared" si="12"/>
        <v>N/A</v>
      </c>
      <c r="Q79" s="292" t="str">
        <f t="shared" si="13"/>
        <v>N/A</v>
      </c>
      <c r="R79" s="292" t="str">
        <f t="shared" si="14"/>
        <v>N/A</v>
      </c>
      <c r="S79" s="295" t="str">
        <f t="shared" si="15"/>
        <v>N/A</v>
      </c>
      <c r="T79" s="289" t="str">
        <f t="shared" si="16"/>
        <v>N/A</v>
      </c>
      <c r="U79" s="292" t="str">
        <f t="shared" si="17"/>
        <v>N/A</v>
      </c>
      <c r="V79" s="292" t="str">
        <f t="shared" si="18"/>
        <v>N/A</v>
      </c>
      <c r="W79" s="295" t="str">
        <f t="shared" si="19"/>
        <v>N/A</v>
      </c>
      <c r="X79" s="289" t="str">
        <f t="shared" si="20"/>
        <v>N/A</v>
      </c>
      <c r="Y79" s="292" t="str">
        <f t="shared" si="21"/>
        <v>N/A</v>
      </c>
      <c r="Z79" s="298" t="str">
        <f t="shared" si="22"/>
        <v>N/A</v>
      </c>
    </row>
    <row r="80" spans="1:26" x14ac:dyDescent="0.2">
      <c r="A80" s="32">
        <f t="shared" si="8"/>
        <v>24</v>
      </c>
      <c r="B80" s="148">
        <f>'AM19.Entity Input'!D41</f>
        <v>0</v>
      </c>
      <c r="C80" s="149">
        <f>'AM19.Entity Input'!F41</f>
        <v>0</v>
      </c>
      <c r="D80" s="149"/>
      <c r="E80" s="149">
        <f>'AM19.Entity Input'!G41</f>
        <v>0</v>
      </c>
      <c r="F80" s="286">
        <f>'AM19.Entity Input'!P41</f>
        <v>0</v>
      </c>
      <c r="G80" s="286">
        <f>'AM19.Entity Input'!AD41</f>
        <v>0</v>
      </c>
      <c r="H80" s="286">
        <f>'AM19.Entity Input'!AN41</f>
        <v>0</v>
      </c>
      <c r="I80" s="149">
        <f>'AM19.Entity Input'!X41</f>
        <v>0</v>
      </c>
      <c r="J80" s="149">
        <f>'AM19.Entity Input'!AH41</f>
        <v>0</v>
      </c>
      <c r="K80" s="149" t="str">
        <f t="shared" si="23"/>
        <v>N/A</v>
      </c>
      <c r="L80" s="289" t="str">
        <f t="shared" si="9"/>
        <v>N/A</v>
      </c>
      <c r="M80" s="292" t="str">
        <f t="shared" si="4"/>
        <v>N/A</v>
      </c>
      <c r="N80" s="292" t="str">
        <f t="shared" si="10"/>
        <v>N/A</v>
      </c>
      <c r="O80" s="149" t="str">
        <f t="shared" si="11"/>
        <v>N/A</v>
      </c>
      <c r="P80" s="289" t="str">
        <f t="shared" si="12"/>
        <v>N/A</v>
      </c>
      <c r="Q80" s="292" t="str">
        <f t="shared" si="13"/>
        <v>N/A</v>
      </c>
      <c r="R80" s="292" t="str">
        <f t="shared" si="14"/>
        <v>N/A</v>
      </c>
      <c r="S80" s="295" t="str">
        <f t="shared" si="15"/>
        <v>N/A</v>
      </c>
      <c r="T80" s="289" t="str">
        <f t="shared" si="16"/>
        <v>N/A</v>
      </c>
      <c r="U80" s="292" t="str">
        <f t="shared" si="17"/>
        <v>N/A</v>
      </c>
      <c r="V80" s="292" t="str">
        <f t="shared" si="18"/>
        <v>N/A</v>
      </c>
      <c r="W80" s="295" t="str">
        <f t="shared" si="19"/>
        <v>N/A</v>
      </c>
      <c r="X80" s="289" t="str">
        <f t="shared" si="20"/>
        <v>N/A</v>
      </c>
      <c r="Y80" s="292" t="str">
        <f t="shared" si="21"/>
        <v>N/A</v>
      </c>
      <c r="Z80" s="298" t="str">
        <f t="shared" si="22"/>
        <v>N/A</v>
      </c>
    </row>
    <row r="81" spans="1:26" x14ac:dyDescent="0.2">
      <c r="A81" s="32">
        <f t="shared" si="8"/>
        <v>25</v>
      </c>
      <c r="B81" s="148">
        <f>'AM19.Entity Input'!D42</f>
        <v>0</v>
      </c>
      <c r="C81" s="149">
        <f>'AM19.Entity Input'!F42</f>
        <v>0</v>
      </c>
      <c r="D81" s="149"/>
      <c r="E81" s="149">
        <f>'AM19.Entity Input'!G42</f>
        <v>0</v>
      </c>
      <c r="F81" s="286">
        <f>'AM19.Entity Input'!P42</f>
        <v>0</v>
      </c>
      <c r="G81" s="286">
        <f>'AM19.Entity Input'!AD42</f>
        <v>0</v>
      </c>
      <c r="H81" s="286">
        <f>'AM19.Entity Input'!AN42</f>
        <v>0</v>
      </c>
      <c r="I81" s="149">
        <f>'AM19.Entity Input'!X42</f>
        <v>0</v>
      </c>
      <c r="J81" s="149">
        <f>'AM19.Entity Input'!AH42</f>
        <v>0</v>
      </c>
      <c r="K81" s="149" t="str">
        <f t="shared" si="23"/>
        <v>N/A</v>
      </c>
      <c r="L81" s="289" t="str">
        <f t="shared" si="9"/>
        <v>N/A</v>
      </c>
      <c r="M81" s="292" t="str">
        <f t="shared" si="4"/>
        <v>N/A</v>
      </c>
      <c r="N81" s="292" t="str">
        <f t="shared" si="10"/>
        <v>N/A</v>
      </c>
      <c r="O81" s="149" t="str">
        <f t="shared" si="11"/>
        <v>N/A</v>
      </c>
      <c r="P81" s="289" t="str">
        <f t="shared" si="12"/>
        <v>N/A</v>
      </c>
      <c r="Q81" s="292" t="str">
        <f t="shared" si="13"/>
        <v>N/A</v>
      </c>
      <c r="R81" s="292" t="str">
        <f t="shared" si="14"/>
        <v>N/A</v>
      </c>
      <c r="S81" s="295" t="str">
        <f t="shared" si="15"/>
        <v>N/A</v>
      </c>
      <c r="T81" s="289" t="str">
        <f t="shared" si="16"/>
        <v>N/A</v>
      </c>
      <c r="U81" s="292" t="str">
        <f t="shared" si="17"/>
        <v>N/A</v>
      </c>
      <c r="V81" s="292" t="str">
        <f t="shared" si="18"/>
        <v>N/A</v>
      </c>
      <c r="W81" s="295" t="str">
        <f t="shared" si="19"/>
        <v>N/A</v>
      </c>
      <c r="X81" s="289" t="str">
        <f t="shared" si="20"/>
        <v>N/A</v>
      </c>
      <c r="Y81" s="292" t="str">
        <f t="shared" si="21"/>
        <v>N/A</v>
      </c>
      <c r="Z81" s="298" t="str">
        <f t="shared" si="22"/>
        <v>N/A</v>
      </c>
    </row>
    <row r="82" spans="1:26" x14ac:dyDescent="0.2">
      <c r="A82" s="32">
        <f t="shared" si="8"/>
        <v>26</v>
      </c>
      <c r="B82" s="148">
        <f>'AM19.Entity Input'!D43</f>
        <v>0</v>
      </c>
      <c r="C82" s="149">
        <f>'AM19.Entity Input'!F43</f>
        <v>0</v>
      </c>
      <c r="D82" s="149"/>
      <c r="E82" s="149">
        <f>'AM19.Entity Input'!G43</f>
        <v>0</v>
      </c>
      <c r="F82" s="286">
        <f>'AM19.Entity Input'!P43</f>
        <v>0</v>
      </c>
      <c r="G82" s="286">
        <f>'AM19.Entity Input'!AD43</f>
        <v>0</v>
      </c>
      <c r="H82" s="286">
        <f>'AM19.Entity Input'!AN43</f>
        <v>0</v>
      </c>
      <c r="I82" s="149">
        <f>'AM19.Entity Input'!X43</f>
        <v>0</v>
      </c>
      <c r="J82" s="149">
        <f>'AM19.Entity Input'!AH43</f>
        <v>0</v>
      </c>
      <c r="K82" s="149" t="str">
        <f t="shared" si="23"/>
        <v>N/A</v>
      </c>
      <c r="L82" s="289" t="str">
        <f t="shared" si="9"/>
        <v>N/A</v>
      </c>
      <c r="M82" s="292" t="str">
        <f t="shared" si="4"/>
        <v>N/A</v>
      </c>
      <c r="N82" s="292" t="str">
        <f t="shared" si="10"/>
        <v>N/A</v>
      </c>
      <c r="O82" s="149" t="str">
        <f t="shared" si="11"/>
        <v>N/A</v>
      </c>
      <c r="P82" s="289" t="str">
        <f t="shared" si="12"/>
        <v>N/A</v>
      </c>
      <c r="Q82" s="292" t="str">
        <f t="shared" si="13"/>
        <v>N/A</v>
      </c>
      <c r="R82" s="292" t="str">
        <f t="shared" si="14"/>
        <v>N/A</v>
      </c>
      <c r="S82" s="295" t="str">
        <f t="shared" si="15"/>
        <v>N/A</v>
      </c>
      <c r="T82" s="289" t="str">
        <f t="shared" si="16"/>
        <v>N/A</v>
      </c>
      <c r="U82" s="292" t="str">
        <f t="shared" si="17"/>
        <v>N/A</v>
      </c>
      <c r="V82" s="292" t="str">
        <f t="shared" si="18"/>
        <v>N/A</v>
      </c>
      <c r="W82" s="295" t="str">
        <f t="shared" si="19"/>
        <v>N/A</v>
      </c>
      <c r="X82" s="289" t="str">
        <f t="shared" si="20"/>
        <v>N/A</v>
      </c>
      <c r="Y82" s="292" t="str">
        <f t="shared" si="21"/>
        <v>N/A</v>
      </c>
      <c r="Z82" s="298" t="str">
        <f t="shared" si="22"/>
        <v>N/A</v>
      </c>
    </row>
    <row r="83" spans="1:26" x14ac:dyDescent="0.2">
      <c r="A83" s="32">
        <f t="shared" si="8"/>
        <v>27</v>
      </c>
      <c r="B83" s="148">
        <f>'AM19.Entity Input'!D44</f>
        <v>0</v>
      </c>
      <c r="C83" s="149">
        <f>'AM19.Entity Input'!F44</f>
        <v>0</v>
      </c>
      <c r="D83" s="149"/>
      <c r="E83" s="149">
        <f>'AM19.Entity Input'!G44</f>
        <v>0</v>
      </c>
      <c r="F83" s="286">
        <f>'AM19.Entity Input'!P44</f>
        <v>0</v>
      </c>
      <c r="G83" s="286">
        <f>'AM19.Entity Input'!AD44</f>
        <v>0</v>
      </c>
      <c r="H83" s="286">
        <f>'AM19.Entity Input'!AN44</f>
        <v>0</v>
      </c>
      <c r="I83" s="149">
        <f>'AM19.Entity Input'!X44</f>
        <v>0</v>
      </c>
      <c r="J83" s="149">
        <f>'AM19.Entity Input'!AH44</f>
        <v>0</v>
      </c>
      <c r="K83" s="149" t="str">
        <f t="shared" si="23"/>
        <v>N/A</v>
      </c>
      <c r="L83" s="289" t="str">
        <f t="shared" si="9"/>
        <v>N/A</v>
      </c>
      <c r="M83" s="292" t="str">
        <f t="shared" si="4"/>
        <v>N/A</v>
      </c>
      <c r="N83" s="292" t="str">
        <f t="shared" si="10"/>
        <v>N/A</v>
      </c>
      <c r="O83" s="149" t="str">
        <f t="shared" si="11"/>
        <v>N/A</v>
      </c>
      <c r="P83" s="289" t="str">
        <f t="shared" si="12"/>
        <v>N/A</v>
      </c>
      <c r="Q83" s="292" t="str">
        <f t="shared" si="13"/>
        <v>N/A</v>
      </c>
      <c r="R83" s="292" t="str">
        <f t="shared" si="14"/>
        <v>N/A</v>
      </c>
      <c r="S83" s="295" t="str">
        <f t="shared" si="15"/>
        <v>N/A</v>
      </c>
      <c r="T83" s="289" t="str">
        <f t="shared" si="16"/>
        <v>N/A</v>
      </c>
      <c r="U83" s="292" t="str">
        <f t="shared" si="17"/>
        <v>N/A</v>
      </c>
      <c r="V83" s="292" t="str">
        <f t="shared" si="18"/>
        <v>N/A</v>
      </c>
      <c r="W83" s="295" t="str">
        <f t="shared" si="19"/>
        <v>N/A</v>
      </c>
      <c r="X83" s="289" t="str">
        <f t="shared" si="20"/>
        <v>N/A</v>
      </c>
      <c r="Y83" s="292" t="str">
        <f t="shared" si="21"/>
        <v>N/A</v>
      </c>
      <c r="Z83" s="298" t="str">
        <f t="shared" si="22"/>
        <v>N/A</v>
      </c>
    </row>
    <row r="84" spans="1:26" x14ac:dyDescent="0.2">
      <c r="A84" s="32">
        <f t="shared" si="8"/>
        <v>28</v>
      </c>
      <c r="B84" s="148">
        <f>'AM19.Entity Input'!D45</f>
        <v>0</v>
      </c>
      <c r="C84" s="149">
        <f>'AM19.Entity Input'!F45</f>
        <v>0</v>
      </c>
      <c r="D84" s="149"/>
      <c r="E84" s="149">
        <f>'AM19.Entity Input'!G45</f>
        <v>0</v>
      </c>
      <c r="F84" s="286">
        <f>'AM19.Entity Input'!P45</f>
        <v>0</v>
      </c>
      <c r="G84" s="286">
        <f>'AM19.Entity Input'!AD45</f>
        <v>0</v>
      </c>
      <c r="H84" s="286">
        <f>'AM19.Entity Input'!AN45</f>
        <v>0</v>
      </c>
      <c r="I84" s="149">
        <f>'AM19.Entity Input'!X45</f>
        <v>0</v>
      </c>
      <c r="J84" s="149">
        <f>'AM19.Entity Input'!AH45</f>
        <v>0</v>
      </c>
      <c r="K84" s="149" t="str">
        <f t="shared" si="23"/>
        <v>N/A</v>
      </c>
      <c r="L84" s="289" t="str">
        <f t="shared" si="9"/>
        <v>N/A</v>
      </c>
      <c r="M84" s="292" t="str">
        <f t="shared" si="4"/>
        <v>N/A</v>
      </c>
      <c r="N84" s="292" t="str">
        <f t="shared" si="10"/>
        <v>N/A</v>
      </c>
      <c r="O84" s="149" t="str">
        <f t="shared" si="11"/>
        <v>N/A</v>
      </c>
      <c r="P84" s="289" t="str">
        <f t="shared" si="12"/>
        <v>N/A</v>
      </c>
      <c r="Q84" s="292" t="str">
        <f t="shared" si="13"/>
        <v>N/A</v>
      </c>
      <c r="R84" s="292" t="str">
        <f t="shared" si="14"/>
        <v>N/A</v>
      </c>
      <c r="S84" s="295" t="str">
        <f t="shared" si="15"/>
        <v>N/A</v>
      </c>
      <c r="T84" s="289" t="str">
        <f t="shared" si="16"/>
        <v>N/A</v>
      </c>
      <c r="U84" s="292" t="str">
        <f t="shared" si="17"/>
        <v>N/A</v>
      </c>
      <c r="V84" s="292" t="str">
        <f t="shared" si="18"/>
        <v>N/A</v>
      </c>
      <c r="W84" s="295" t="str">
        <f t="shared" si="19"/>
        <v>N/A</v>
      </c>
      <c r="X84" s="289" t="str">
        <f t="shared" si="20"/>
        <v>N/A</v>
      </c>
      <c r="Y84" s="292" t="str">
        <f t="shared" si="21"/>
        <v>N/A</v>
      </c>
      <c r="Z84" s="298" t="str">
        <f t="shared" si="22"/>
        <v>N/A</v>
      </c>
    </row>
    <row r="85" spans="1:26" x14ac:dyDescent="0.2">
      <c r="A85" s="32">
        <f t="shared" si="8"/>
        <v>29</v>
      </c>
      <c r="B85" s="148">
        <f>'AM19.Entity Input'!D46</f>
        <v>0</v>
      </c>
      <c r="C85" s="149">
        <f>'AM19.Entity Input'!F46</f>
        <v>0</v>
      </c>
      <c r="D85" s="149"/>
      <c r="E85" s="149">
        <f>'AM19.Entity Input'!G46</f>
        <v>0</v>
      </c>
      <c r="F85" s="286">
        <f>'AM19.Entity Input'!P46</f>
        <v>0</v>
      </c>
      <c r="G85" s="286">
        <f>'AM19.Entity Input'!AD46</f>
        <v>0</v>
      </c>
      <c r="H85" s="286">
        <f>'AM19.Entity Input'!AN46</f>
        <v>0</v>
      </c>
      <c r="I85" s="149">
        <f>'AM19.Entity Input'!X46</f>
        <v>0</v>
      </c>
      <c r="J85" s="149">
        <f>'AM19.Entity Input'!AH46</f>
        <v>0</v>
      </c>
      <c r="K85" s="149" t="str">
        <f t="shared" si="23"/>
        <v>N/A</v>
      </c>
      <c r="L85" s="289" t="str">
        <f t="shared" si="9"/>
        <v>N/A</v>
      </c>
      <c r="M85" s="292" t="str">
        <f t="shared" si="4"/>
        <v>N/A</v>
      </c>
      <c r="N85" s="292" t="str">
        <f t="shared" si="10"/>
        <v>N/A</v>
      </c>
      <c r="O85" s="149" t="str">
        <f t="shared" si="11"/>
        <v>N/A</v>
      </c>
      <c r="P85" s="289" t="str">
        <f t="shared" si="12"/>
        <v>N/A</v>
      </c>
      <c r="Q85" s="292" t="str">
        <f t="shared" si="13"/>
        <v>N/A</v>
      </c>
      <c r="R85" s="292" t="str">
        <f t="shared" si="14"/>
        <v>N/A</v>
      </c>
      <c r="S85" s="295" t="str">
        <f t="shared" si="15"/>
        <v>N/A</v>
      </c>
      <c r="T85" s="289" t="str">
        <f t="shared" si="16"/>
        <v>N/A</v>
      </c>
      <c r="U85" s="292" t="str">
        <f t="shared" si="17"/>
        <v>N/A</v>
      </c>
      <c r="V85" s="292" t="str">
        <f t="shared" si="18"/>
        <v>N/A</v>
      </c>
      <c r="W85" s="295" t="str">
        <f t="shared" si="19"/>
        <v>N/A</v>
      </c>
      <c r="X85" s="289" t="str">
        <f t="shared" si="20"/>
        <v>N/A</v>
      </c>
      <c r="Y85" s="292" t="str">
        <f t="shared" si="21"/>
        <v>N/A</v>
      </c>
      <c r="Z85" s="298" t="str">
        <f t="shared" si="22"/>
        <v>N/A</v>
      </c>
    </row>
    <row r="86" spans="1:26" x14ac:dyDescent="0.2">
      <c r="A86" s="32">
        <f t="shared" si="8"/>
        <v>30</v>
      </c>
      <c r="B86" s="148">
        <f>'AM19.Entity Input'!D47</f>
        <v>0</v>
      </c>
      <c r="C86" s="149">
        <f>'AM19.Entity Input'!F47</f>
        <v>0</v>
      </c>
      <c r="D86" s="149"/>
      <c r="E86" s="149">
        <f>'AM19.Entity Input'!G47</f>
        <v>0</v>
      </c>
      <c r="F86" s="286">
        <f>'AM19.Entity Input'!P47</f>
        <v>0</v>
      </c>
      <c r="G86" s="286">
        <f>'AM19.Entity Input'!AD47</f>
        <v>0</v>
      </c>
      <c r="H86" s="286">
        <f>'AM19.Entity Input'!AN47</f>
        <v>0</v>
      </c>
      <c r="I86" s="149">
        <f>'AM19.Entity Input'!X47</f>
        <v>0</v>
      </c>
      <c r="J86" s="149">
        <f>'AM19.Entity Input'!AH47</f>
        <v>0</v>
      </c>
      <c r="K86" s="149" t="str">
        <f t="shared" si="23"/>
        <v>N/A</v>
      </c>
      <c r="L86" s="289" t="str">
        <f t="shared" si="9"/>
        <v>N/A</v>
      </c>
      <c r="M86" s="292" t="str">
        <f t="shared" si="4"/>
        <v>N/A</v>
      </c>
      <c r="N86" s="292" t="str">
        <f t="shared" si="10"/>
        <v>N/A</v>
      </c>
      <c r="O86" s="149" t="str">
        <f t="shared" si="11"/>
        <v>N/A</v>
      </c>
      <c r="P86" s="289" t="str">
        <f t="shared" si="12"/>
        <v>N/A</v>
      </c>
      <c r="Q86" s="292" t="str">
        <f t="shared" si="13"/>
        <v>N/A</v>
      </c>
      <c r="R86" s="292" t="str">
        <f t="shared" si="14"/>
        <v>N/A</v>
      </c>
      <c r="S86" s="295" t="str">
        <f t="shared" si="15"/>
        <v>N/A</v>
      </c>
      <c r="T86" s="289" t="str">
        <f t="shared" si="16"/>
        <v>N/A</v>
      </c>
      <c r="U86" s="292" t="str">
        <f t="shared" si="17"/>
        <v>N/A</v>
      </c>
      <c r="V86" s="292" t="str">
        <f t="shared" si="18"/>
        <v>N/A</v>
      </c>
      <c r="W86" s="295" t="str">
        <f t="shared" si="19"/>
        <v>N/A</v>
      </c>
      <c r="X86" s="289" t="str">
        <f t="shared" si="20"/>
        <v>N/A</v>
      </c>
      <c r="Y86" s="292" t="str">
        <f t="shared" si="21"/>
        <v>N/A</v>
      </c>
      <c r="Z86" s="298" t="str">
        <f t="shared" si="22"/>
        <v>N/A</v>
      </c>
    </row>
    <row r="87" spans="1:26" x14ac:dyDescent="0.2">
      <c r="A87" s="32">
        <f t="shared" si="8"/>
        <v>31</v>
      </c>
      <c r="B87" s="148">
        <f>'AM19.Entity Input'!D48</f>
        <v>0</v>
      </c>
      <c r="C87" s="149">
        <f>'AM19.Entity Input'!F48</f>
        <v>0</v>
      </c>
      <c r="D87" s="149"/>
      <c r="E87" s="149">
        <f>'AM19.Entity Input'!G48</f>
        <v>0</v>
      </c>
      <c r="F87" s="286">
        <f>'AM19.Entity Input'!P48</f>
        <v>0</v>
      </c>
      <c r="G87" s="286">
        <f>'AM19.Entity Input'!AD48</f>
        <v>0</v>
      </c>
      <c r="H87" s="286">
        <f>'AM19.Entity Input'!AN48</f>
        <v>0</v>
      </c>
      <c r="I87" s="149">
        <f>'AM19.Entity Input'!X48</f>
        <v>0</v>
      </c>
      <c r="J87" s="149">
        <f>'AM19.Entity Input'!AH48</f>
        <v>0</v>
      </c>
      <c r="K87" s="149" t="str">
        <f t="shared" si="23"/>
        <v>N/A</v>
      </c>
      <c r="L87" s="289" t="str">
        <f t="shared" si="9"/>
        <v>N/A</v>
      </c>
      <c r="M87" s="292" t="str">
        <f t="shared" si="4"/>
        <v>N/A</v>
      </c>
      <c r="N87" s="292" t="str">
        <f t="shared" si="10"/>
        <v>N/A</v>
      </c>
      <c r="O87" s="149" t="str">
        <f t="shared" si="11"/>
        <v>N/A</v>
      </c>
      <c r="P87" s="289" t="str">
        <f t="shared" si="12"/>
        <v>N/A</v>
      </c>
      <c r="Q87" s="292" t="str">
        <f t="shared" si="13"/>
        <v>N/A</v>
      </c>
      <c r="R87" s="292" t="str">
        <f t="shared" si="14"/>
        <v>N/A</v>
      </c>
      <c r="S87" s="295" t="str">
        <f t="shared" si="15"/>
        <v>N/A</v>
      </c>
      <c r="T87" s="289" t="str">
        <f t="shared" si="16"/>
        <v>N/A</v>
      </c>
      <c r="U87" s="292" t="str">
        <f t="shared" si="17"/>
        <v>N/A</v>
      </c>
      <c r="V87" s="292" t="str">
        <f t="shared" si="18"/>
        <v>N/A</v>
      </c>
      <c r="W87" s="295" t="str">
        <f t="shared" si="19"/>
        <v>N/A</v>
      </c>
      <c r="X87" s="289" t="str">
        <f t="shared" si="20"/>
        <v>N/A</v>
      </c>
      <c r="Y87" s="292" t="str">
        <f t="shared" si="21"/>
        <v>N/A</v>
      </c>
      <c r="Z87" s="298" t="str">
        <f t="shared" si="22"/>
        <v>N/A</v>
      </c>
    </row>
    <row r="88" spans="1:26" x14ac:dyDescent="0.2">
      <c r="A88" s="32">
        <f t="shared" si="8"/>
        <v>32</v>
      </c>
      <c r="B88" s="148">
        <f>'AM19.Entity Input'!D49</f>
        <v>0</v>
      </c>
      <c r="C88" s="149">
        <f>'AM19.Entity Input'!F49</f>
        <v>0</v>
      </c>
      <c r="D88" s="149"/>
      <c r="E88" s="149">
        <f>'AM19.Entity Input'!G49</f>
        <v>0</v>
      </c>
      <c r="F88" s="286">
        <f>'AM19.Entity Input'!P49</f>
        <v>0</v>
      </c>
      <c r="G88" s="286">
        <f>'AM19.Entity Input'!AD49</f>
        <v>0</v>
      </c>
      <c r="H88" s="286">
        <f>'AM19.Entity Input'!AN49</f>
        <v>0</v>
      </c>
      <c r="I88" s="149">
        <f>'AM19.Entity Input'!X49</f>
        <v>0</v>
      </c>
      <c r="J88" s="149">
        <f>'AM19.Entity Input'!AH49</f>
        <v>0</v>
      </c>
      <c r="K88" s="149" t="str">
        <f t="shared" si="23"/>
        <v>N/A</v>
      </c>
      <c r="L88" s="289" t="str">
        <f t="shared" si="9"/>
        <v>N/A</v>
      </c>
      <c r="M88" s="292" t="str">
        <f t="shared" si="4"/>
        <v>N/A</v>
      </c>
      <c r="N88" s="292" t="str">
        <f t="shared" si="10"/>
        <v>N/A</v>
      </c>
      <c r="O88" s="149" t="str">
        <f t="shared" si="11"/>
        <v>N/A</v>
      </c>
      <c r="P88" s="289" t="str">
        <f t="shared" si="12"/>
        <v>N/A</v>
      </c>
      <c r="Q88" s="292" t="str">
        <f t="shared" si="13"/>
        <v>N/A</v>
      </c>
      <c r="R88" s="292" t="str">
        <f t="shared" si="14"/>
        <v>N/A</v>
      </c>
      <c r="S88" s="295" t="str">
        <f t="shared" si="15"/>
        <v>N/A</v>
      </c>
      <c r="T88" s="289" t="str">
        <f t="shared" si="16"/>
        <v>N/A</v>
      </c>
      <c r="U88" s="292" t="str">
        <f t="shared" si="17"/>
        <v>N/A</v>
      </c>
      <c r="V88" s="292" t="str">
        <f t="shared" si="18"/>
        <v>N/A</v>
      </c>
      <c r="W88" s="295" t="str">
        <f t="shared" si="19"/>
        <v>N/A</v>
      </c>
      <c r="X88" s="289" t="str">
        <f t="shared" si="20"/>
        <v>N/A</v>
      </c>
      <c r="Y88" s="292" t="str">
        <f t="shared" si="21"/>
        <v>N/A</v>
      </c>
      <c r="Z88" s="298" t="str">
        <f t="shared" si="22"/>
        <v>N/A</v>
      </c>
    </row>
    <row r="89" spans="1:26" x14ac:dyDescent="0.2">
      <c r="A89" s="32">
        <f t="shared" si="8"/>
        <v>33</v>
      </c>
      <c r="B89" s="148">
        <f>'AM19.Entity Input'!D50</f>
        <v>0</v>
      </c>
      <c r="C89" s="149">
        <f>'AM19.Entity Input'!F50</f>
        <v>0</v>
      </c>
      <c r="D89" s="149"/>
      <c r="E89" s="149">
        <f>'AM19.Entity Input'!G50</f>
        <v>0</v>
      </c>
      <c r="F89" s="286">
        <f>'AM19.Entity Input'!P50</f>
        <v>0</v>
      </c>
      <c r="G89" s="286">
        <f>'AM19.Entity Input'!AD50</f>
        <v>0</v>
      </c>
      <c r="H89" s="286">
        <f>'AM19.Entity Input'!AN50</f>
        <v>0</v>
      </c>
      <c r="I89" s="149">
        <f>'AM19.Entity Input'!X50</f>
        <v>0</v>
      </c>
      <c r="J89" s="149">
        <f>'AM19.Entity Input'!AH50</f>
        <v>0</v>
      </c>
      <c r="K89" s="149" t="str">
        <f t="shared" si="23"/>
        <v>N/A</v>
      </c>
      <c r="L89" s="289" t="str">
        <f t="shared" si="9"/>
        <v>N/A</v>
      </c>
      <c r="M89" s="292" t="str">
        <f t="shared" si="4"/>
        <v>N/A</v>
      </c>
      <c r="N89" s="292" t="str">
        <f t="shared" si="10"/>
        <v>N/A</v>
      </c>
      <c r="O89" s="149" t="str">
        <f t="shared" si="11"/>
        <v>N/A</v>
      </c>
      <c r="P89" s="289" t="str">
        <f t="shared" si="12"/>
        <v>N/A</v>
      </c>
      <c r="Q89" s="292" t="str">
        <f t="shared" si="13"/>
        <v>N/A</v>
      </c>
      <c r="R89" s="292" t="str">
        <f t="shared" si="14"/>
        <v>N/A</v>
      </c>
      <c r="S89" s="295" t="str">
        <f t="shared" si="15"/>
        <v>N/A</v>
      </c>
      <c r="T89" s="289" t="str">
        <f t="shared" si="16"/>
        <v>N/A</v>
      </c>
      <c r="U89" s="292" t="str">
        <f t="shared" si="17"/>
        <v>N/A</v>
      </c>
      <c r="V89" s="292" t="str">
        <f t="shared" si="18"/>
        <v>N/A</v>
      </c>
      <c r="W89" s="295" t="str">
        <f t="shared" si="19"/>
        <v>N/A</v>
      </c>
      <c r="X89" s="289" t="str">
        <f t="shared" si="20"/>
        <v>N/A</v>
      </c>
      <c r="Y89" s="292" t="str">
        <f t="shared" si="21"/>
        <v>N/A</v>
      </c>
      <c r="Z89" s="298" t="str">
        <f t="shared" si="22"/>
        <v>N/A</v>
      </c>
    </row>
    <row r="90" spans="1:26" x14ac:dyDescent="0.2">
      <c r="A90" s="32">
        <f t="shared" si="8"/>
        <v>34</v>
      </c>
      <c r="B90" s="148">
        <f>'AM19.Entity Input'!D51</f>
        <v>0</v>
      </c>
      <c r="C90" s="149">
        <f>'AM19.Entity Input'!F51</f>
        <v>0</v>
      </c>
      <c r="D90" s="149"/>
      <c r="E90" s="149">
        <f>'AM19.Entity Input'!G51</f>
        <v>0</v>
      </c>
      <c r="F90" s="286">
        <f>'AM19.Entity Input'!P51</f>
        <v>0</v>
      </c>
      <c r="G90" s="286">
        <f>'AM19.Entity Input'!AD51</f>
        <v>0</v>
      </c>
      <c r="H90" s="286">
        <f>'AM19.Entity Input'!AN51</f>
        <v>0</v>
      </c>
      <c r="I90" s="149">
        <f>'AM19.Entity Input'!X51</f>
        <v>0</v>
      </c>
      <c r="J90" s="149">
        <f>'AM19.Entity Input'!AH51</f>
        <v>0</v>
      </c>
      <c r="K90" s="149" t="str">
        <f t="shared" si="23"/>
        <v>N/A</v>
      </c>
      <c r="L90" s="289" t="str">
        <f t="shared" si="9"/>
        <v>N/A</v>
      </c>
      <c r="M90" s="292" t="str">
        <f t="shared" si="4"/>
        <v>N/A</v>
      </c>
      <c r="N90" s="292" t="str">
        <f t="shared" si="10"/>
        <v>N/A</v>
      </c>
      <c r="O90" s="149" t="str">
        <f t="shared" si="11"/>
        <v>N/A</v>
      </c>
      <c r="P90" s="289" t="str">
        <f t="shared" si="12"/>
        <v>N/A</v>
      </c>
      <c r="Q90" s="292" t="str">
        <f t="shared" si="13"/>
        <v>N/A</v>
      </c>
      <c r="R90" s="292" t="str">
        <f t="shared" si="14"/>
        <v>N/A</v>
      </c>
      <c r="S90" s="295" t="str">
        <f t="shared" si="15"/>
        <v>N/A</v>
      </c>
      <c r="T90" s="289" t="str">
        <f t="shared" si="16"/>
        <v>N/A</v>
      </c>
      <c r="U90" s="292" t="str">
        <f t="shared" si="17"/>
        <v>N/A</v>
      </c>
      <c r="V90" s="292" t="str">
        <f t="shared" si="18"/>
        <v>N/A</v>
      </c>
      <c r="W90" s="295" t="str">
        <f t="shared" si="19"/>
        <v>N/A</v>
      </c>
      <c r="X90" s="289" t="str">
        <f t="shared" si="20"/>
        <v>N/A</v>
      </c>
      <c r="Y90" s="292" t="str">
        <f t="shared" si="21"/>
        <v>N/A</v>
      </c>
      <c r="Z90" s="298" t="str">
        <f t="shared" si="22"/>
        <v>N/A</v>
      </c>
    </row>
    <row r="91" spans="1:26" x14ac:dyDescent="0.2">
      <c r="A91" s="32">
        <f t="shared" si="8"/>
        <v>35</v>
      </c>
      <c r="B91" s="148">
        <f>'AM19.Entity Input'!D52</f>
        <v>0</v>
      </c>
      <c r="C91" s="149">
        <f>'AM19.Entity Input'!F52</f>
        <v>0</v>
      </c>
      <c r="D91" s="149"/>
      <c r="E91" s="149">
        <f>'AM19.Entity Input'!G52</f>
        <v>0</v>
      </c>
      <c r="F91" s="286">
        <f>'AM19.Entity Input'!P52</f>
        <v>0</v>
      </c>
      <c r="G91" s="286">
        <f>'AM19.Entity Input'!AD52</f>
        <v>0</v>
      </c>
      <c r="H91" s="286">
        <f>'AM19.Entity Input'!AN52</f>
        <v>0</v>
      </c>
      <c r="I91" s="149">
        <f>'AM19.Entity Input'!X52</f>
        <v>0</v>
      </c>
      <c r="J91" s="149">
        <f>'AM19.Entity Input'!AH52</f>
        <v>0</v>
      </c>
      <c r="K91" s="149" t="str">
        <f t="shared" si="23"/>
        <v>N/A</v>
      </c>
      <c r="L91" s="289" t="str">
        <f t="shared" si="9"/>
        <v>N/A</v>
      </c>
      <c r="M91" s="292" t="str">
        <f t="shared" si="4"/>
        <v>N/A</v>
      </c>
      <c r="N91" s="292" t="str">
        <f t="shared" si="10"/>
        <v>N/A</v>
      </c>
      <c r="O91" s="149" t="str">
        <f t="shared" si="11"/>
        <v>N/A</v>
      </c>
      <c r="P91" s="289" t="str">
        <f t="shared" si="12"/>
        <v>N/A</v>
      </c>
      <c r="Q91" s="292" t="str">
        <f t="shared" si="13"/>
        <v>N/A</v>
      </c>
      <c r="R91" s="292" t="str">
        <f t="shared" si="14"/>
        <v>N/A</v>
      </c>
      <c r="S91" s="295" t="str">
        <f t="shared" si="15"/>
        <v>N/A</v>
      </c>
      <c r="T91" s="289" t="str">
        <f t="shared" si="16"/>
        <v>N/A</v>
      </c>
      <c r="U91" s="292" t="str">
        <f t="shared" si="17"/>
        <v>N/A</v>
      </c>
      <c r="V91" s="292" t="str">
        <f t="shared" si="18"/>
        <v>N/A</v>
      </c>
      <c r="W91" s="295" t="str">
        <f t="shared" si="19"/>
        <v>N/A</v>
      </c>
      <c r="X91" s="289" t="str">
        <f t="shared" si="20"/>
        <v>N/A</v>
      </c>
      <c r="Y91" s="292" t="str">
        <f t="shared" si="21"/>
        <v>N/A</v>
      </c>
      <c r="Z91" s="298" t="str">
        <f t="shared" si="22"/>
        <v>N/A</v>
      </c>
    </row>
    <row r="92" spans="1:26" x14ac:dyDescent="0.2">
      <c r="A92" s="32">
        <f t="shared" si="8"/>
        <v>36</v>
      </c>
      <c r="B92" s="148">
        <f>'AM19.Entity Input'!D53</f>
        <v>0</v>
      </c>
      <c r="C92" s="149">
        <f>'AM19.Entity Input'!F53</f>
        <v>0</v>
      </c>
      <c r="D92" s="149"/>
      <c r="E92" s="149">
        <f>'AM19.Entity Input'!G53</f>
        <v>0</v>
      </c>
      <c r="F92" s="286">
        <f>'AM19.Entity Input'!P53</f>
        <v>0</v>
      </c>
      <c r="G92" s="286">
        <f>'AM19.Entity Input'!AD53</f>
        <v>0</v>
      </c>
      <c r="H92" s="286">
        <f>'AM19.Entity Input'!AN53</f>
        <v>0</v>
      </c>
      <c r="I92" s="149">
        <f>'AM19.Entity Input'!X53</f>
        <v>0</v>
      </c>
      <c r="J92" s="149">
        <f>'AM19.Entity Input'!AH53</f>
        <v>0</v>
      </c>
      <c r="K92" s="149" t="str">
        <f t="shared" si="23"/>
        <v>N/A</v>
      </c>
      <c r="L92" s="289" t="str">
        <f t="shared" si="9"/>
        <v>N/A</v>
      </c>
      <c r="M92" s="292" t="str">
        <f t="shared" si="4"/>
        <v>N/A</v>
      </c>
      <c r="N92" s="292" t="str">
        <f t="shared" si="10"/>
        <v>N/A</v>
      </c>
      <c r="O92" s="149" t="str">
        <f t="shared" si="11"/>
        <v>N/A</v>
      </c>
      <c r="P92" s="289" t="str">
        <f t="shared" si="12"/>
        <v>N/A</v>
      </c>
      <c r="Q92" s="292" t="str">
        <f t="shared" si="13"/>
        <v>N/A</v>
      </c>
      <c r="R92" s="292" t="str">
        <f t="shared" si="14"/>
        <v>N/A</v>
      </c>
      <c r="S92" s="295" t="str">
        <f t="shared" si="15"/>
        <v>N/A</v>
      </c>
      <c r="T92" s="289" t="str">
        <f t="shared" si="16"/>
        <v>N/A</v>
      </c>
      <c r="U92" s="292" t="str">
        <f t="shared" si="17"/>
        <v>N/A</v>
      </c>
      <c r="V92" s="292" t="str">
        <f t="shared" si="18"/>
        <v>N/A</v>
      </c>
      <c r="W92" s="295" t="str">
        <f t="shared" si="19"/>
        <v>N/A</v>
      </c>
      <c r="X92" s="289" t="str">
        <f t="shared" si="20"/>
        <v>N/A</v>
      </c>
      <c r="Y92" s="292" t="str">
        <f t="shared" si="21"/>
        <v>N/A</v>
      </c>
      <c r="Z92" s="298" t="str">
        <f t="shared" si="22"/>
        <v>N/A</v>
      </c>
    </row>
    <row r="93" spans="1:26" x14ac:dyDescent="0.2">
      <c r="A93" s="32">
        <f t="shared" si="8"/>
        <v>37</v>
      </c>
      <c r="B93" s="148">
        <f>'AM19.Entity Input'!D54</f>
        <v>0</v>
      </c>
      <c r="C93" s="149">
        <f>'AM19.Entity Input'!F54</f>
        <v>0</v>
      </c>
      <c r="D93" s="149"/>
      <c r="E93" s="149">
        <f>'AM19.Entity Input'!G54</f>
        <v>0</v>
      </c>
      <c r="F93" s="286">
        <f>'AM19.Entity Input'!P54</f>
        <v>0</v>
      </c>
      <c r="G93" s="286">
        <f>'AM19.Entity Input'!AD54</f>
        <v>0</v>
      </c>
      <c r="H93" s="286">
        <f>'AM19.Entity Input'!AN54</f>
        <v>0</v>
      </c>
      <c r="I93" s="149">
        <f>'AM19.Entity Input'!X54</f>
        <v>0</v>
      </c>
      <c r="J93" s="149">
        <f>'AM19.Entity Input'!AH54</f>
        <v>0</v>
      </c>
      <c r="K93" s="149" t="str">
        <f t="shared" si="23"/>
        <v>N/A</v>
      </c>
      <c r="L93" s="289" t="str">
        <f t="shared" si="9"/>
        <v>N/A</v>
      </c>
      <c r="M93" s="292" t="str">
        <f t="shared" si="4"/>
        <v>N/A</v>
      </c>
      <c r="N93" s="292" t="str">
        <f t="shared" si="10"/>
        <v>N/A</v>
      </c>
      <c r="O93" s="149" t="str">
        <f t="shared" si="11"/>
        <v>N/A</v>
      </c>
      <c r="P93" s="289" t="str">
        <f t="shared" si="12"/>
        <v>N/A</v>
      </c>
      <c r="Q93" s="292" t="str">
        <f t="shared" si="13"/>
        <v>N/A</v>
      </c>
      <c r="R93" s="292" t="str">
        <f t="shared" si="14"/>
        <v>N/A</v>
      </c>
      <c r="S93" s="295" t="str">
        <f t="shared" si="15"/>
        <v>N/A</v>
      </c>
      <c r="T93" s="289" t="str">
        <f t="shared" si="16"/>
        <v>N/A</v>
      </c>
      <c r="U93" s="292" t="str">
        <f t="shared" si="17"/>
        <v>N/A</v>
      </c>
      <c r="V93" s="292" t="str">
        <f t="shared" si="18"/>
        <v>N/A</v>
      </c>
      <c r="W93" s="295" t="str">
        <f t="shared" si="19"/>
        <v>N/A</v>
      </c>
      <c r="X93" s="289" t="str">
        <f t="shared" si="20"/>
        <v>N/A</v>
      </c>
      <c r="Y93" s="292" t="str">
        <f t="shared" si="21"/>
        <v>N/A</v>
      </c>
      <c r="Z93" s="298" t="str">
        <f t="shared" si="22"/>
        <v>N/A</v>
      </c>
    </row>
    <row r="94" spans="1:26" x14ac:dyDescent="0.2">
      <c r="A94" s="32">
        <f t="shared" si="8"/>
        <v>38</v>
      </c>
      <c r="B94" s="148">
        <f>'AM19.Entity Input'!D55</f>
        <v>0</v>
      </c>
      <c r="C94" s="149">
        <f>'AM19.Entity Input'!F55</f>
        <v>0</v>
      </c>
      <c r="D94" s="149"/>
      <c r="E94" s="149">
        <f>'AM19.Entity Input'!G55</f>
        <v>0</v>
      </c>
      <c r="F94" s="286">
        <f>'AM19.Entity Input'!P55</f>
        <v>0</v>
      </c>
      <c r="G94" s="286">
        <f>'AM19.Entity Input'!AD55</f>
        <v>0</v>
      </c>
      <c r="H94" s="286">
        <f>'AM19.Entity Input'!AN55</f>
        <v>0</v>
      </c>
      <c r="I94" s="149">
        <f>'AM19.Entity Input'!X55</f>
        <v>0</v>
      </c>
      <c r="J94" s="149">
        <f>'AM19.Entity Input'!AH55</f>
        <v>0</v>
      </c>
      <c r="K94" s="149" t="str">
        <f t="shared" si="23"/>
        <v>N/A</v>
      </c>
      <c r="L94" s="289" t="str">
        <f t="shared" si="9"/>
        <v>N/A</v>
      </c>
      <c r="M94" s="292" t="str">
        <f t="shared" si="4"/>
        <v>N/A</v>
      </c>
      <c r="N94" s="292" t="str">
        <f t="shared" si="10"/>
        <v>N/A</v>
      </c>
      <c r="O94" s="149" t="str">
        <f t="shared" si="11"/>
        <v>N/A</v>
      </c>
      <c r="P94" s="289" t="str">
        <f t="shared" si="12"/>
        <v>N/A</v>
      </c>
      <c r="Q94" s="292" t="str">
        <f t="shared" si="13"/>
        <v>N/A</v>
      </c>
      <c r="R94" s="292" t="str">
        <f t="shared" si="14"/>
        <v>N/A</v>
      </c>
      <c r="S94" s="295" t="str">
        <f t="shared" si="15"/>
        <v>N/A</v>
      </c>
      <c r="T94" s="289" t="str">
        <f t="shared" si="16"/>
        <v>N/A</v>
      </c>
      <c r="U94" s="292" t="str">
        <f t="shared" si="17"/>
        <v>N/A</v>
      </c>
      <c r="V94" s="292" t="str">
        <f t="shared" si="18"/>
        <v>N/A</v>
      </c>
      <c r="W94" s="295" t="str">
        <f t="shared" si="19"/>
        <v>N/A</v>
      </c>
      <c r="X94" s="289" t="str">
        <f t="shared" si="20"/>
        <v>N/A</v>
      </c>
      <c r="Y94" s="292" t="str">
        <f t="shared" si="21"/>
        <v>N/A</v>
      </c>
      <c r="Z94" s="298" t="str">
        <f t="shared" si="22"/>
        <v>N/A</v>
      </c>
    </row>
    <row r="95" spans="1:26" x14ac:dyDescent="0.2">
      <c r="A95" s="32">
        <f t="shared" si="8"/>
        <v>39</v>
      </c>
      <c r="B95" s="148">
        <f>'AM19.Entity Input'!D56</f>
        <v>0</v>
      </c>
      <c r="C95" s="149">
        <f>'AM19.Entity Input'!F56</f>
        <v>0</v>
      </c>
      <c r="D95" s="149"/>
      <c r="E95" s="149">
        <f>'AM19.Entity Input'!G56</f>
        <v>0</v>
      </c>
      <c r="F95" s="286">
        <f>'AM19.Entity Input'!P56</f>
        <v>0</v>
      </c>
      <c r="G95" s="286">
        <f>'AM19.Entity Input'!AD56</f>
        <v>0</v>
      </c>
      <c r="H95" s="286">
        <f>'AM19.Entity Input'!AN56</f>
        <v>0</v>
      </c>
      <c r="I95" s="149">
        <f>'AM19.Entity Input'!X56</f>
        <v>0</v>
      </c>
      <c r="J95" s="149">
        <f>'AM19.Entity Input'!AH56</f>
        <v>0</v>
      </c>
      <c r="K95" s="149" t="str">
        <f t="shared" si="23"/>
        <v>N/A</v>
      </c>
      <c r="L95" s="289" t="str">
        <f t="shared" si="9"/>
        <v>N/A</v>
      </c>
      <c r="M95" s="292" t="str">
        <f t="shared" si="4"/>
        <v>N/A</v>
      </c>
      <c r="N95" s="292" t="str">
        <f t="shared" si="10"/>
        <v>N/A</v>
      </c>
      <c r="O95" s="149" t="str">
        <f t="shared" si="11"/>
        <v>N/A</v>
      </c>
      <c r="P95" s="289" t="str">
        <f t="shared" si="12"/>
        <v>N/A</v>
      </c>
      <c r="Q95" s="292" t="str">
        <f t="shared" si="13"/>
        <v>N/A</v>
      </c>
      <c r="R95" s="292" t="str">
        <f t="shared" si="14"/>
        <v>N/A</v>
      </c>
      <c r="S95" s="295" t="str">
        <f t="shared" si="15"/>
        <v>N/A</v>
      </c>
      <c r="T95" s="289" t="str">
        <f t="shared" si="16"/>
        <v>N/A</v>
      </c>
      <c r="U95" s="292" t="str">
        <f t="shared" si="17"/>
        <v>N/A</v>
      </c>
      <c r="V95" s="292" t="str">
        <f t="shared" si="18"/>
        <v>N/A</v>
      </c>
      <c r="W95" s="295" t="str">
        <f t="shared" si="19"/>
        <v>N/A</v>
      </c>
      <c r="X95" s="289" t="str">
        <f t="shared" si="20"/>
        <v>N/A</v>
      </c>
      <c r="Y95" s="292" t="str">
        <f t="shared" si="21"/>
        <v>N/A</v>
      </c>
      <c r="Z95" s="298" t="str">
        <f t="shared" si="22"/>
        <v>N/A</v>
      </c>
    </row>
    <row r="96" spans="1:26" x14ac:dyDescent="0.2">
      <c r="A96" s="32">
        <f t="shared" si="8"/>
        <v>40</v>
      </c>
      <c r="B96" s="148">
        <f>'AM19.Entity Input'!D57</f>
        <v>0</v>
      </c>
      <c r="C96" s="149">
        <f>'AM19.Entity Input'!F57</f>
        <v>0</v>
      </c>
      <c r="D96" s="149"/>
      <c r="E96" s="149">
        <f>'AM19.Entity Input'!G57</f>
        <v>0</v>
      </c>
      <c r="F96" s="286">
        <f>'AM19.Entity Input'!P57</f>
        <v>0</v>
      </c>
      <c r="G96" s="286">
        <f>'AM19.Entity Input'!AD57</f>
        <v>0</v>
      </c>
      <c r="H96" s="286">
        <f>'AM19.Entity Input'!AN57</f>
        <v>0</v>
      </c>
      <c r="I96" s="149">
        <f>'AM19.Entity Input'!X57</f>
        <v>0</v>
      </c>
      <c r="J96" s="149">
        <f>'AM19.Entity Input'!AH57</f>
        <v>0</v>
      </c>
      <c r="K96" s="149" t="str">
        <f t="shared" si="23"/>
        <v>N/A</v>
      </c>
      <c r="L96" s="289" t="str">
        <f t="shared" si="9"/>
        <v>N/A</v>
      </c>
      <c r="M96" s="292" t="str">
        <f t="shared" si="4"/>
        <v>N/A</v>
      </c>
      <c r="N96" s="292" t="str">
        <f t="shared" si="10"/>
        <v>N/A</v>
      </c>
      <c r="O96" s="149" t="str">
        <f t="shared" si="11"/>
        <v>N/A</v>
      </c>
      <c r="P96" s="289" t="str">
        <f t="shared" si="12"/>
        <v>N/A</v>
      </c>
      <c r="Q96" s="292" t="str">
        <f t="shared" si="13"/>
        <v>N/A</v>
      </c>
      <c r="R96" s="292" t="str">
        <f t="shared" si="14"/>
        <v>N/A</v>
      </c>
      <c r="S96" s="295" t="str">
        <f t="shared" si="15"/>
        <v>N/A</v>
      </c>
      <c r="T96" s="289" t="str">
        <f t="shared" si="16"/>
        <v>N/A</v>
      </c>
      <c r="U96" s="292" t="str">
        <f t="shared" si="17"/>
        <v>N/A</v>
      </c>
      <c r="V96" s="292" t="str">
        <f t="shared" si="18"/>
        <v>N/A</v>
      </c>
      <c r="W96" s="295" t="str">
        <f t="shared" si="19"/>
        <v>N/A</v>
      </c>
      <c r="X96" s="289" t="str">
        <f t="shared" si="20"/>
        <v>N/A</v>
      </c>
      <c r="Y96" s="292" t="str">
        <f t="shared" si="21"/>
        <v>N/A</v>
      </c>
      <c r="Z96" s="298" t="str">
        <f t="shared" si="22"/>
        <v>N/A</v>
      </c>
    </row>
    <row r="97" spans="1:26" x14ac:dyDescent="0.2">
      <c r="A97" s="32">
        <f t="shared" si="8"/>
        <v>41</v>
      </c>
      <c r="B97" s="148">
        <f>'AM19.Entity Input'!D58</f>
        <v>0</v>
      </c>
      <c r="C97" s="149">
        <f>'AM19.Entity Input'!F58</f>
        <v>0</v>
      </c>
      <c r="D97" s="149"/>
      <c r="E97" s="149">
        <f>'AM19.Entity Input'!G58</f>
        <v>0</v>
      </c>
      <c r="F97" s="286">
        <f>'AM19.Entity Input'!P58</f>
        <v>0</v>
      </c>
      <c r="G97" s="286">
        <f>'AM19.Entity Input'!AD58</f>
        <v>0</v>
      </c>
      <c r="H97" s="286">
        <f>'AM19.Entity Input'!AN58</f>
        <v>0</v>
      </c>
      <c r="I97" s="149">
        <f>'AM19.Entity Input'!X58</f>
        <v>0</v>
      </c>
      <c r="J97" s="149">
        <f>'AM19.Entity Input'!AH58</f>
        <v>0</v>
      </c>
      <c r="K97" s="149" t="str">
        <f t="shared" si="23"/>
        <v>N/A</v>
      </c>
      <c r="L97" s="289" t="str">
        <f t="shared" si="9"/>
        <v>N/A</v>
      </c>
      <c r="M97" s="292" t="str">
        <f t="shared" si="4"/>
        <v>N/A</v>
      </c>
      <c r="N97" s="292" t="str">
        <f t="shared" si="10"/>
        <v>N/A</v>
      </c>
      <c r="O97" s="149" t="str">
        <f t="shared" si="11"/>
        <v>N/A</v>
      </c>
      <c r="P97" s="289" t="str">
        <f t="shared" si="12"/>
        <v>N/A</v>
      </c>
      <c r="Q97" s="292" t="str">
        <f t="shared" si="13"/>
        <v>N/A</v>
      </c>
      <c r="R97" s="292" t="str">
        <f t="shared" si="14"/>
        <v>N/A</v>
      </c>
      <c r="S97" s="295" t="str">
        <f t="shared" si="15"/>
        <v>N/A</v>
      </c>
      <c r="T97" s="289" t="str">
        <f t="shared" si="16"/>
        <v>N/A</v>
      </c>
      <c r="U97" s="292" t="str">
        <f t="shared" si="17"/>
        <v>N/A</v>
      </c>
      <c r="V97" s="292" t="str">
        <f t="shared" si="18"/>
        <v>N/A</v>
      </c>
      <c r="W97" s="295" t="str">
        <f t="shared" si="19"/>
        <v>N/A</v>
      </c>
      <c r="X97" s="289" t="str">
        <f t="shared" si="20"/>
        <v>N/A</v>
      </c>
      <c r="Y97" s="292" t="str">
        <f t="shared" si="21"/>
        <v>N/A</v>
      </c>
      <c r="Z97" s="298" t="str">
        <f t="shared" si="22"/>
        <v>N/A</v>
      </c>
    </row>
    <row r="98" spans="1:26" x14ac:dyDescent="0.2">
      <c r="A98" s="32">
        <f t="shared" si="8"/>
        <v>42</v>
      </c>
      <c r="B98" s="148">
        <f>'AM19.Entity Input'!D59</f>
        <v>0</v>
      </c>
      <c r="C98" s="149">
        <f>'AM19.Entity Input'!F59</f>
        <v>0</v>
      </c>
      <c r="D98" s="149"/>
      <c r="E98" s="149">
        <f>'AM19.Entity Input'!G59</f>
        <v>0</v>
      </c>
      <c r="F98" s="286">
        <f>'AM19.Entity Input'!P59</f>
        <v>0</v>
      </c>
      <c r="G98" s="286">
        <f>'AM19.Entity Input'!AD59</f>
        <v>0</v>
      </c>
      <c r="H98" s="286">
        <f>'AM19.Entity Input'!AN59</f>
        <v>0</v>
      </c>
      <c r="I98" s="149">
        <f>'AM19.Entity Input'!X59</f>
        <v>0</v>
      </c>
      <c r="J98" s="149">
        <f>'AM19.Entity Input'!AH59</f>
        <v>0</v>
      </c>
      <c r="K98" s="149" t="str">
        <f t="shared" si="23"/>
        <v>N/A</v>
      </c>
      <c r="L98" s="289" t="str">
        <f t="shared" si="9"/>
        <v>N/A</v>
      </c>
      <c r="M98" s="292" t="str">
        <f t="shared" si="4"/>
        <v>N/A</v>
      </c>
      <c r="N98" s="292" t="str">
        <f t="shared" si="10"/>
        <v>N/A</v>
      </c>
      <c r="O98" s="149" t="str">
        <f t="shared" si="11"/>
        <v>N/A</v>
      </c>
      <c r="P98" s="289" t="str">
        <f t="shared" si="12"/>
        <v>N/A</v>
      </c>
      <c r="Q98" s="292" t="str">
        <f t="shared" si="13"/>
        <v>N/A</v>
      </c>
      <c r="R98" s="292" t="str">
        <f t="shared" si="14"/>
        <v>N/A</v>
      </c>
      <c r="S98" s="295" t="str">
        <f t="shared" si="15"/>
        <v>N/A</v>
      </c>
      <c r="T98" s="289" t="str">
        <f t="shared" si="16"/>
        <v>N/A</v>
      </c>
      <c r="U98" s="292" t="str">
        <f t="shared" si="17"/>
        <v>N/A</v>
      </c>
      <c r="V98" s="292" t="str">
        <f t="shared" si="18"/>
        <v>N/A</v>
      </c>
      <c r="W98" s="295" t="str">
        <f t="shared" si="19"/>
        <v>N/A</v>
      </c>
      <c r="X98" s="289" t="str">
        <f t="shared" si="20"/>
        <v>N/A</v>
      </c>
      <c r="Y98" s="292" t="str">
        <f t="shared" si="21"/>
        <v>N/A</v>
      </c>
      <c r="Z98" s="298" t="str">
        <f t="shared" si="22"/>
        <v>N/A</v>
      </c>
    </row>
    <row r="99" spans="1:26" x14ac:dyDescent="0.2">
      <c r="A99" s="32">
        <f t="shared" si="8"/>
        <v>43</v>
      </c>
      <c r="B99" s="148">
        <f>'AM19.Entity Input'!D60</f>
        <v>0</v>
      </c>
      <c r="C99" s="149">
        <f>'AM19.Entity Input'!F60</f>
        <v>0</v>
      </c>
      <c r="D99" s="149"/>
      <c r="E99" s="149">
        <f>'AM19.Entity Input'!G60</f>
        <v>0</v>
      </c>
      <c r="F99" s="286">
        <f>'AM19.Entity Input'!P60</f>
        <v>0</v>
      </c>
      <c r="G99" s="286">
        <f>'AM19.Entity Input'!AD60</f>
        <v>0</v>
      </c>
      <c r="H99" s="286">
        <f>'AM19.Entity Input'!AN60</f>
        <v>0</v>
      </c>
      <c r="I99" s="149">
        <f>'AM19.Entity Input'!X60</f>
        <v>0</v>
      </c>
      <c r="J99" s="149">
        <f>'AM19.Entity Input'!AH60</f>
        <v>0</v>
      </c>
      <c r="K99" s="149" t="str">
        <f t="shared" si="23"/>
        <v>N/A</v>
      </c>
      <c r="L99" s="289" t="str">
        <f t="shared" si="9"/>
        <v>N/A</v>
      </c>
      <c r="M99" s="292" t="str">
        <f t="shared" si="4"/>
        <v>N/A</v>
      </c>
      <c r="N99" s="292" t="str">
        <f t="shared" si="10"/>
        <v>N/A</v>
      </c>
      <c r="O99" s="149" t="str">
        <f t="shared" si="11"/>
        <v>N/A</v>
      </c>
      <c r="P99" s="289" t="str">
        <f t="shared" si="12"/>
        <v>N/A</v>
      </c>
      <c r="Q99" s="292" t="str">
        <f t="shared" si="13"/>
        <v>N/A</v>
      </c>
      <c r="R99" s="292" t="str">
        <f t="shared" si="14"/>
        <v>N/A</v>
      </c>
      <c r="S99" s="295" t="str">
        <f t="shared" si="15"/>
        <v>N/A</v>
      </c>
      <c r="T99" s="289" t="str">
        <f t="shared" si="16"/>
        <v>N/A</v>
      </c>
      <c r="U99" s="292" t="str">
        <f t="shared" si="17"/>
        <v>N/A</v>
      </c>
      <c r="V99" s="292" t="str">
        <f t="shared" si="18"/>
        <v>N/A</v>
      </c>
      <c r="W99" s="295" t="str">
        <f t="shared" si="19"/>
        <v>N/A</v>
      </c>
      <c r="X99" s="289" t="str">
        <f t="shared" si="20"/>
        <v>N/A</v>
      </c>
      <c r="Y99" s="292" t="str">
        <f t="shared" si="21"/>
        <v>N/A</v>
      </c>
      <c r="Z99" s="298" t="str">
        <f t="shared" si="22"/>
        <v>N/A</v>
      </c>
    </row>
    <row r="100" spans="1:26" x14ac:dyDescent="0.2">
      <c r="A100" s="32">
        <f t="shared" si="8"/>
        <v>44</v>
      </c>
      <c r="B100" s="148">
        <f>'AM19.Entity Input'!D61</f>
        <v>0</v>
      </c>
      <c r="C100" s="149">
        <f>'AM19.Entity Input'!F61</f>
        <v>0</v>
      </c>
      <c r="D100" s="149"/>
      <c r="E100" s="149">
        <f>'AM19.Entity Input'!G61</f>
        <v>0</v>
      </c>
      <c r="F100" s="286">
        <f>'AM19.Entity Input'!P61</f>
        <v>0</v>
      </c>
      <c r="G100" s="286">
        <f>'AM19.Entity Input'!AD61</f>
        <v>0</v>
      </c>
      <c r="H100" s="286">
        <f>'AM19.Entity Input'!AN61</f>
        <v>0</v>
      </c>
      <c r="I100" s="149">
        <f>'AM19.Entity Input'!X61</f>
        <v>0</v>
      </c>
      <c r="J100" s="149">
        <f>'AM19.Entity Input'!AH61</f>
        <v>0</v>
      </c>
      <c r="K100" s="149" t="str">
        <f t="shared" si="23"/>
        <v>N/A</v>
      </c>
      <c r="L100" s="289" t="str">
        <f t="shared" si="9"/>
        <v>N/A</v>
      </c>
      <c r="M100" s="292" t="str">
        <f t="shared" si="4"/>
        <v>N/A</v>
      </c>
      <c r="N100" s="292" t="str">
        <f t="shared" si="10"/>
        <v>N/A</v>
      </c>
      <c r="O100" s="149" t="str">
        <f t="shared" si="11"/>
        <v>N/A</v>
      </c>
      <c r="P100" s="289" t="str">
        <f t="shared" si="12"/>
        <v>N/A</v>
      </c>
      <c r="Q100" s="292" t="str">
        <f t="shared" si="13"/>
        <v>N/A</v>
      </c>
      <c r="R100" s="292" t="str">
        <f t="shared" si="14"/>
        <v>N/A</v>
      </c>
      <c r="S100" s="295" t="str">
        <f t="shared" si="15"/>
        <v>N/A</v>
      </c>
      <c r="T100" s="289" t="str">
        <f t="shared" si="16"/>
        <v>N/A</v>
      </c>
      <c r="U100" s="292" t="str">
        <f t="shared" si="17"/>
        <v>N/A</v>
      </c>
      <c r="V100" s="292" t="str">
        <f t="shared" si="18"/>
        <v>N/A</v>
      </c>
      <c r="W100" s="295" t="str">
        <f t="shared" si="19"/>
        <v>N/A</v>
      </c>
      <c r="X100" s="289" t="str">
        <f t="shared" si="20"/>
        <v>N/A</v>
      </c>
      <c r="Y100" s="292" t="str">
        <f t="shared" si="21"/>
        <v>N/A</v>
      </c>
      <c r="Z100" s="298" t="str">
        <f t="shared" si="22"/>
        <v>N/A</v>
      </c>
    </row>
    <row r="101" spans="1:26" x14ac:dyDescent="0.2">
      <c r="A101" s="32">
        <f t="shared" si="8"/>
        <v>45</v>
      </c>
      <c r="B101" s="148">
        <f>'AM19.Entity Input'!D62</f>
        <v>0</v>
      </c>
      <c r="C101" s="149">
        <f>'AM19.Entity Input'!F62</f>
        <v>0</v>
      </c>
      <c r="D101" s="149"/>
      <c r="E101" s="149">
        <f>'AM19.Entity Input'!G62</f>
        <v>0</v>
      </c>
      <c r="F101" s="286">
        <f>'AM19.Entity Input'!P62</f>
        <v>0</v>
      </c>
      <c r="G101" s="286">
        <f>'AM19.Entity Input'!AD62</f>
        <v>0</v>
      </c>
      <c r="H101" s="286">
        <f>'AM19.Entity Input'!AN62</f>
        <v>0</v>
      </c>
      <c r="I101" s="149">
        <f>'AM19.Entity Input'!X62</f>
        <v>0</v>
      </c>
      <c r="J101" s="149">
        <f>'AM19.Entity Input'!AH62</f>
        <v>0</v>
      </c>
      <c r="K101" s="149" t="str">
        <f t="shared" si="23"/>
        <v>N/A</v>
      </c>
      <c r="L101" s="289" t="str">
        <f t="shared" si="9"/>
        <v>N/A</v>
      </c>
      <c r="M101" s="292" t="str">
        <f t="shared" si="4"/>
        <v>N/A</v>
      </c>
      <c r="N101" s="292" t="str">
        <f t="shared" si="10"/>
        <v>N/A</v>
      </c>
      <c r="O101" s="149" t="str">
        <f t="shared" si="11"/>
        <v>N/A</v>
      </c>
      <c r="P101" s="289" t="str">
        <f t="shared" si="12"/>
        <v>N/A</v>
      </c>
      <c r="Q101" s="292" t="str">
        <f t="shared" si="13"/>
        <v>N/A</v>
      </c>
      <c r="R101" s="292" t="str">
        <f t="shared" si="14"/>
        <v>N/A</v>
      </c>
      <c r="S101" s="295" t="str">
        <f t="shared" si="15"/>
        <v>N/A</v>
      </c>
      <c r="T101" s="289" t="str">
        <f t="shared" si="16"/>
        <v>N/A</v>
      </c>
      <c r="U101" s="292" t="str">
        <f t="shared" si="17"/>
        <v>N/A</v>
      </c>
      <c r="V101" s="292" t="str">
        <f t="shared" si="18"/>
        <v>N/A</v>
      </c>
      <c r="W101" s="295" t="str">
        <f t="shared" si="19"/>
        <v>N/A</v>
      </c>
      <c r="X101" s="289" t="str">
        <f t="shared" si="20"/>
        <v>N/A</v>
      </c>
      <c r="Y101" s="292" t="str">
        <f t="shared" si="21"/>
        <v>N/A</v>
      </c>
      <c r="Z101" s="298" t="str">
        <f t="shared" si="22"/>
        <v>N/A</v>
      </c>
    </row>
    <row r="102" spans="1:26" x14ac:dyDescent="0.2">
      <c r="A102" s="32">
        <f t="shared" si="8"/>
        <v>46</v>
      </c>
      <c r="B102" s="148">
        <f>'AM19.Entity Input'!D63</f>
        <v>0</v>
      </c>
      <c r="C102" s="149">
        <f>'AM19.Entity Input'!F63</f>
        <v>0</v>
      </c>
      <c r="D102" s="149"/>
      <c r="E102" s="149">
        <f>'AM19.Entity Input'!G63</f>
        <v>0</v>
      </c>
      <c r="F102" s="286">
        <f>'AM19.Entity Input'!P63</f>
        <v>0</v>
      </c>
      <c r="G102" s="286">
        <f>'AM19.Entity Input'!AD63</f>
        <v>0</v>
      </c>
      <c r="H102" s="286">
        <f>'AM19.Entity Input'!AN63</f>
        <v>0</v>
      </c>
      <c r="I102" s="149">
        <f>'AM19.Entity Input'!X63</f>
        <v>0</v>
      </c>
      <c r="J102" s="149">
        <f>'AM19.Entity Input'!AH63</f>
        <v>0</v>
      </c>
      <c r="K102" s="149" t="str">
        <f t="shared" si="23"/>
        <v>N/A</v>
      </c>
      <c r="L102" s="289" t="str">
        <f t="shared" si="9"/>
        <v>N/A</v>
      </c>
      <c r="M102" s="292" t="str">
        <f t="shared" si="4"/>
        <v>N/A</v>
      </c>
      <c r="N102" s="292" t="str">
        <f t="shared" si="10"/>
        <v>N/A</v>
      </c>
      <c r="O102" s="149" t="str">
        <f t="shared" si="11"/>
        <v>N/A</v>
      </c>
      <c r="P102" s="289" t="str">
        <f t="shared" si="12"/>
        <v>N/A</v>
      </c>
      <c r="Q102" s="292" t="str">
        <f t="shared" si="13"/>
        <v>N/A</v>
      </c>
      <c r="R102" s="292" t="str">
        <f t="shared" si="14"/>
        <v>N/A</v>
      </c>
      <c r="S102" s="295" t="str">
        <f t="shared" si="15"/>
        <v>N/A</v>
      </c>
      <c r="T102" s="289" t="str">
        <f t="shared" si="16"/>
        <v>N/A</v>
      </c>
      <c r="U102" s="292" t="str">
        <f t="shared" si="17"/>
        <v>N/A</v>
      </c>
      <c r="V102" s="292" t="str">
        <f t="shared" si="18"/>
        <v>N/A</v>
      </c>
      <c r="W102" s="295" t="str">
        <f t="shared" si="19"/>
        <v>N/A</v>
      </c>
      <c r="X102" s="289" t="str">
        <f t="shared" si="20"/>
        <v>N/A</v>
      </c>
      <c r="Y102" s="292" t="str">
        <f t="shared" si="21"/>
        <v>N/A</v>
      </c>
      <c r="Z102" s="298" t="str">
        <f t="shared" si="22"/>
        <v>N/A</v>
      </c>
    </row>
    <row r="103" spans="1:26" x14ac:dyDescent="0.2">
      <c r="A103" s="32">
        <f t="shared" si="8"/>
        <v>47</v>
      </c>
      <c r="B103" s="148">
        <f>'AM19.Entity Input'!D64</f>
        <v>0</v>
      </c>
      <c r="C103" s="149">
        <f>'AM19.Entity Input'!F64</f>
        <v>0</v>
      </c>
      <c r="D103" s="149"/>
      <c r="E103" s="149">
        <f>'AM19.Entity Input'!G64</f>
        <v>0</v>
      </c>
      <c r="F103" s="286">
        <f>'AM19.Entity Input'!P64</f>
        <v>0</v>
      </c>
      <c r="G103" s="286">
        <f>'AM19.Entity Input'!AD64</f>
        <v>0</v>
      </c>
      <c r="H103" s="286">
        <f>'AM19.Entity Input'!AN64</f>
        <v>0</v>
      </c>
      <c r="I103" s="149">
        <f>'AM19.Entity Input'!X64</f>
        <v>0</v>
      </c>
      <c r="J103" s="149">
        <f>'AM19.Entity Input'!AH64</f>
        <v>0</v>
      </c>
      <c r="K103" s="149" t="str">
        <f t="shared" si="23"/>
        <v>N/A</v>
      </c>
      <c r="L103" s="289" t="str">
        <f t="shared" si="9"/>
        <v>N/A</v>
      </c>
      <c r="M103" s="292" t="str">
        <f t="shared" si="4"/>
        <v>N/A</v>
      </c>
      <c r="N103" s="292" t="str">
        <f t="shared" si="10"/>
        <v>N/A</v>
      </c>
      <c r="O103" s="149" t="str">
        <f t="shared" si="11"/>
        <v>N/A</v>
      </c>
      <c r="P103" s="289" t="str">
        <f t="shared" si="12"/>
        <v>N/A</v>
      </c>
      <c r="Q103" s="292" t="str">
        <f t="shared" si="13"/>
        <v>N/A</v>
      </c>
      <c r="R103" s="292" t="str">
        <f t="shared" si="14"/>
        <v>N/A</v>
      </c>
      <c r="S103" s="295" t="str">
        <f t="shared" si="15"/>
        <v>N/A</v>
      </c>
      <c r="T103" s="289" t="str">
        <f t="shared" si="16"/>
        <v>N/A</v>
      </c>
      <c r="U103" s="292" t="str">
        <f t="shared" si="17"/>
        <v>N/A</v>
      </c>
      <c r="V103" s="292" t="str">
        <f t="shared" si="18"/>
        <v>N/A</v>
      </c>
      <c r="W103" s="295" t="str">
        <f t="shared" si="19"/>
        <v>N/A</v>
      </c>
      <c r="X103" s="289" t="str">
        <f t="shared" si="20"/>
        <v>N/A</v>
      </c>
      <c r="Y103" s="292" t="str">
        <f t="shared" si="21"/>
        <v>N/A</v>
      </c>
      <c r="Z103" s="298" t="str">
        <f t="shared" si="22"/>
        <v>N/A</v>
      </c>
    </row>
    <row r="104" spans="1:26" x14ac:dyDescent="0.2">
      <c r="A104" s="32">
        <f t="shared" si="8"/>
        <v>48</v>
      </c>
      <c r="B104" s="148">
        <f>'AM19.Entity Input'!D65</f>
        <v>0</v>
      </c>
      <c r="C104" s="149">
        <f>'AM19.Entity Input'!F65</f>
        <v>0</v>
      </c>
      <c r="D104" s="149"/>
      <c r="E104" s="149">
        <f>'AM19.Entity Input'!G65</f>
        <v>0</v>
      </c>
      <c r="F104" s="286">
        <f>'AM19.Entity Input'!P65</f>
        <v>0</v>
      </c>
      <c r="G104" s="286">
        <f>'AM19.Entity Input'!AD65</f>
        <v>0</v>
      </c>
      <c r="H104" s="286">
        <f>'AM19.Entity Input'!AN65</f>
        <v>0</v>
      </c>
      <c r="I104" s="149">
        <f>'AM19.Entity Input'!X65</f>
        <v>0</v>
      </c>
      <c r="J104" s="149">
        <f>'AM19.Entity Input'!AH65</f>
        <v>0</v>
      </c>
      <c r="K104" s="149" t="str">
        <f t="shared" si="23"/>
        <v>N/A</v>
      </c>
      <c r="L104" s="289" t="str">
        <f t="shared" si="9"/>
        <v>N/A</v>
      </c>
      <c r="M104" s="292" t="str">
        <f t="shared" si="4"/>
        <v>N/A</v>
      </c>
      <c r="N104" s="292" t="str">
        <f t="shared" si="10"/>
        <v>N/A</v>
      </c>
      <c r="O104" s="149" t="str">
        <f t="shared" si="11"/>
        <v>N/A</v>
      </c>
      <c r="P104" s="289" t="str">
        <f t="shared" si="12"/>
        <v>N/A</v>
      </c>
      <c r="Q104" s="292" t="str">
        <f t="shared" si="13"/>
        <v>N/A</v>
      </c>
      <c r="R104" s="292" t="str">
        <f t="shared" si="14"/>
        <v>N/A</v>
      </c>
      <c r="S104" s="295" t="str">
        <f t="shared" si="15"/>
        <v>N/A</v>
      </c>
      <c r="T104" s="289" t="str">
        <f t="shared" si="16"/>
        <v>N/A</v>
      </c>
      <c r="U104" s="292" t="str">
        <f t="shared" si="17"/>
        <v>N/A</v>
      </c>
      <c r="V104" s="292" t="str">
        <f t="shared" si="18"/>
        <v>N/A</v>
      </c>
      <c r="W104" s="295" t="str">
        <f t="shared" si="19"/>
        <v>N/A</v>
      </c>
      <c r="X104" s="289" t="str">
        <f t="shared" si="20"/>
        <v>N/A</v>
      </c>
      <c r="Y104" s="292" t="str">
        <f t="shared" si="21"/>
        <v>N/A</v>
      </c>
      <c r="Z104" s="298" t="str">
        <f t="shared" si="22"/>
        <v>N/A</v>
      </c>
    </row>
    <row r="105" spans="1:26" x14ac:dyDescent="0.2">
      <c r="A105" s="32">
        <f t="shared" si="8"/>
        <v>49</v>
      </c>
      <c r="B105" s="148">
        <f>'AM19.Entity Input'!D66</f>
        <v>0</v>
      </c>
      <c r="C105" s="149">
        <f>'AM19.Entity Input'!F66</f>
        <v>0</v>
      </c>
      <c r="D105" s="149"/>
      <c r="E105" s="149">
        <f>'AM19.Entity Input'!G66</f>
        <v>0</v>
      </c>
      <c r="F105" s="286">
        <f>'AM19.Entity Input'!P66</f>
        <v>0</v>
      </c>
      <c r="G105" s="286">
        <f>'AM19.Entity Input'!AD66</f>
        <v>0</v>
      </c>
      <c r="H105" s="286">
        <f>'AM19.Entity Input'!AN66</f>
        <v>0</v>
      </c>
      <c r="I105" s="149">
        <f>'AM19.Entity Input'!X66</f>
        <v>0</v>
      </c>
      <c r="J105" s="149">
        <f>'AM19.Entity Input'!AH66</f>
        <v>0</v>
      </c>
      <c r="K105" s="149" t="str">
        <f t="shared" si="23"/>
        <v>N/A</v>
      </c>
      <c r="L105" s="289" t="str">
        <f t="shared" si="9"/>
        <v>N/A</v>
      </c>
      <c r="M105" s="292" t="str">
        <f t="shared" si="4"/>
        <v>N/A</v>
      </c>
      <c r="N105" s="292" t="str">
        <f t="shared" si="10"/>
        <v>N/A</v>
      </c>
      <c r="O105" s="149" t="str">
        <f t="shared" si="11"/>
        <v>N/A</v>
      </c>
      <c r="P105" s="289" t="str">
        <f t="shared" si="12"/>
        <v>N/A</v>
      </c>
      <c r="Q105" s="292" t="str">
        <f t="shared" si="13"/>
        <v>N/A</v>
      </c>
      <c r="R105" s="292" t="str">
        <f t="shared" si="14"/>
        <v>N/A</v>
      </c>
      <c r="S105" s="295" t="str">
        <f t="shared" si="15"/>
        <v>N/A</v>
      </c>
      <c r="T105" s="289" t="str">
        <f t="shared" si="16"/>
        <v>N/A</v>
      </c>
      <c r="U105" s="292" t="str">
        <f t="shared" si="17"/>
        <v>N/A</v>
      </c>
      <c r="V105" s="292" t="str">
        <f t="shared" si="18"/>
        <v>N/A</v>
      </c>
      <c r="W105" s="295" t="str">
        <f t="shared" si="19"/>
        <v>N/A</v>
      </c>
      <c r="X105" s="289" t="str">
        <f t="shared" si="20"/>
        <v>N/A</v>
      </c>
      <c r="Y105" s="292" t="str">
        <f t="shared" si="21"/>
        <v>N/A</v>
      </c>
      <c r="Z105" s="298" t="str">
        <f t="shared" si="22"/>
        <v>N/A</v>
      </c>
    </row>
    <row r="106" spans="1:26" x14ac:dyDescent="0.2">
      <c r="A106" s="32">
        <f t="shared" si="8"/>
        <v>50</v>
      </c>
      <c r="B106" s="148">
        <f>'AM19.Entity Input'!D67</f>
        <v>0</v>
      </c>
      <c r="C106" s="149">
        <f>'AM19.Entity Input'!F67</f>
        <v>0</v>
      </c>
      <c r="D106" s="149"/>
      <c r="E106" s="149">
        <f>'AM19.Entity Input'!G67</f>
        <v>0</v>
      </c>
      <c r="F106" s="286">
        <f>'AM19.Entity Input'!P67</f>
        <v>0</v>
      </c>
      <c r="G106" s="286">
        <f>'AM19.Entity Input'!AD67</f>
        <v>0</v>
      </c>
      <c r="H106" s="286">
        <f>'AM19.Entity Input'!AN67</f>
        <v>0</v>
      </c>
      <c r="I106" s="149">
        <f>'AM19.Entity Input'!X67</f>
        <v>0</v>
      </c>
      <c r="J106" s="149">
        <f>'AM19.Entity Input'!AH67</f>
        <v>0</v>
      </c>
      <c r="K106" s="149" t="str">
        <f t="shared" si="23"/>
        <v>N/A</v>
      </c>
      <c r="L106" s="289" t="str">
        <f t="shared" si="9"/>
        <v>N/A</v>
      </c>
      <c r="M106" s="292" t="str">
        <f t="shared" si="4"/>
        <v>N/A</v>
      </c>
      <c r="N106" s="292" t="str">
        <f t="shared" si="10"/>
        <v>N/A</v>
      </c>
      <c r="O106" s="149" t="str">
        <f t="shared" si="11"/>
        <v>N/A</v>
      </c>
      <c r="P106" s="289" t="str">
        <f t="shared" si="12"/>
        <v>N/A</v>
      </c>
      <c r="Q106" s="292" t="str">
        <f t="shared" si="13"/>
        <v>N/A</v>
      </c>
      <c r="R106" s="292" t="str">
        <f t="shared" si="14"/>
        <v>N/A</v>
      </c>
      <c r="S106" s="295" t="str">
        <f t="shared" si="15"/>
        <v>N/A</v>
      </c>
      <c r="T106" s="289" t="str">
        <f t="shared" si="16"/>
        <v>N/A</v>
      </c>
      <c r="U106" s="292" t="str">
        <f t="shared" si="17"/>
        <v>N/A</v>
      </c>
      <c r="V106" s="292" t="str">
        <f t="shared" si="18"/>
        <v>N/A</v>
      </c>
      <c r="W106" s="295" t="str">
        <f t="shared" si="19"/>
        <v>N/A</v>
      </c>
      <c r="X106" s="289" t="str">
        <f t="shared" si="20"/>
        <v>N/A</v>
      </c>
      <c r="Y106" s="292" t="str">
        <f t="shared" si="21"/>
        <v>N/A</v>
      </c>
      <c r="Z106" s="298" t="str">
        <f t="shared" si="22"/>
        <v>N/A</v>
      </c>
    </row>
    <row r="107" spans="1:26" x14ac:dyDescent="0.2">
      <c r="A107" s="32">
        <f t="shared" si="8"/>
        <v>51</v>
      </c>
      <c r="B107" s="148">
        <f>'AM19.Entity Input'!D68</f>
        <v>0</v>
      </c>
      <c r="C107" s="149">
        <f>'AM19.Entity Input'!F68</f>
        <v>0</v>
      </c>
      <c r="D107" s="149"/>
      <c r="E107" s="149">
        <f>'AM19.Entity Input'!G68</f>
        <v>0</v>
      </c>
      <c r="F107" s="286">
        <f>'AM19.Entity Input'!P68</f>
        <v>0</v>
      </c>
      <c r="G107" s="286">
        <f>'AM19.Entity Input'!AD68</f>
        <v>0</v>
      </c>
      <c r="H107" s="286">
        <f>'AM19.Entity Input'!AN68</f>
        <v>0</v>
      </c>
      <c r="I107" s="149">
        <f>'AM19.Entity Input'!X68</f>
        <v>0</v>
      </c>
      <c r="J107" s="149">
        <f>'AM19.Entity Input'!AH68</f>
        <v>0</v>
      </c>
      <c r="K107" s="149" t="str">
        <f t="shared" si="23"/>
        <v>N/A</v>
      </c>
      <c r="L107" s="289" t="str">
        <f t="shared" si="9"/>
        <v>N/A</v>
      </c>
      <c r="M107" s="292" t="str">
        <f t="shared" si="4"/>
        <v>N/A</v>
      </c>
      <c r="N107" s="292" t="str">
        <f t="shared" si="10"/>
        <v>N/A</v>
      </c>
      <c r="O107" s="149" t="str">
        <f t="shared" si="11"/>
        <v>N/A</v>
      </c>
      <c r="P107" s="289" t="str">
        <f t="shared" si="12"/>
        <v>N/A</v>
      </c>
      <c r="Q107" s="292" t="str">
        <f t="shared" si="13"/>
        <v>N/A</v>
      </c>
      <c r="R107" s="292" t="str">
        <f t="shared" si="14"/>
        <v>N/A</v>
      </c>
      <c r="S107" s="295" t="str">
        <f t="shared" si="15"/>
        <v>N/A</v>
      </c>
      <c r="T107" s="289" t="str">
        <f t="shared" si="16"/>
        <v>N/A</v>
      </c>
      <c r="U107" s="292" t="str">
        <f t="shared" si="17"/>
        <v>N/A</v>
      </c>
      <c r="V107" s="292" t="str">
        <f t="shared" si="18"/>
        <v>N/A</v>
      </c>
      <c r="W107" s="295" t="str">
        <f t="shared" si="19"/>
        <v>N/A</v>
      </c>
      <c r="X107" s="289" t="str">
        <f t="shared" si="20"/>
        <v>N/A</v>
      </c>
      <c r="Y107" s="292" t="str">
        <f t="shared" si="21"/>
        <v>N/A</v>
      </c>
      <c r="Z107" s="298" t="str">
        <f t="shared" si="22"/>
        <v>N/A</v>
      </c>
    </row>
    <row r="108" spans="1:26" x14ac:dyDescent="0.2">
      <c r="A108" s="32">
        <f t="shared" si="8"/>
        <v>52</v>
      </c>
      <c r="B108" s="148">
        <f>'AM19.Entity Input'!D69</f>
        <v>0</v>
      </c>
      <c r="C108" s="149">
        <f>'AM19.Entity Input'!F69</f>
        <v>0</v>
      </c>
      <c r="D108" s="149"/>
      <c r="E108" s="149">
        <f>'AM19.Entity Input'!G69</f>
        <v>0</v>
      </c>
      <c r="F108" s="286">
        <f>'AM19.Entity Input'!P69</f>
        <v>0</v>
      </c>
      <c r="G108" s="286">
        <f>'AM19.Entity Input'!AD69</f>
        <v>0</v>
      </c>
      <c r="H108" s="286">
        <f>'AM19.Entity Input'!AN69</f>
        <v>0</v>
      </c>
      <c r="I108" s="149">
        <f>'AM19.Entity Input'!X69</f>
        <v>0</v>
      </c>
      <c r="J108" s="149">
        <f>'AM19.Entity Input'!AH69</f>
        <v>0</v>
      </c>
      <c r="K108" s="149" t="str">
        <f t="shared" si="23"/>
        <v>N/A</v>
      </c>
      <c r="L108" s="289" t="str">
        <f t="shared" si="9"/>
        <v>N/A</v>
      </c>
      <c r="M108" s="292" t="str">
        <f t="shared" si="4"/>
        <v>N/A</v>
      </c>
      <c r="N108" s="292" t="str">
        <f t="shared" si="10"/>
        <v>N/A</v>
      </c>
      <c r="O108" s="149" t="str">
        <f t="shared" si="11"/>
        <v>N/A</v>
      </c>
      <c r="P108" s="289" t="str">
        <f t="shared" si="12"/>
        <v>N/A</v>
      </c>
      <c r="Q108" s="292" t="str">
        <f t="shared" si="13"/>
        <v>N/A</v>
      </c>
      <c r="R108" s="292" t="str">
        <f t="shared" si="14"/>
        <v>N/A</v>
      </c>
      <c r="S108" s="295" t="str">
        <f t="shared" si="15"/>
        <v>N/A</v>
      </c>
      <c r="T108" s="289" t="str">
        <f t="shared" si="16"/>
        <v>N/A</v>
      </c>
      <c r="U108" s="292" t="str">
        <f t="shared" si="17"/>
        <v>N/A</v>
      </c>
      <c r="V108" s="292" t="str">
        <f t="shared" si="18"/>
        <v>N/A</v>
      </c>
      <c r="W108" s="295" t="str">
        <f t="shared" si="19"/>
        <v>N/A</v>
      </c>
      <c r="X108" s="289" t="str">
        <f t="shared" si="20"/>
        <v>N/A</v>
      </c>
      <c r="Y108" s="292" t="str">
        <f t="shared" si="21"/>
        <v>N/A</v>
      </c>
      <c r="Z108" s="298" t="str">
        <f t="shared" si="22"/>
        <v>N/A</v>
      </c>
    </row>
    <row r="109" spans="1:26" x14ac:dyDescent="0.2">
      <c r="A109" s="32">
        <f t="shared" si="8"/>
        <v>53</v>
      </c>
      <c r="B109" s="148">
        <f>'AM19.Entity Input'!D70</f>
        <v>0</v>
      </c>
      <c r="C109" s="149">
        <f>'AM19.Entity Input'!F70</f>
        <v>0</v>
      </c>
      <c r="D109" s="149"/>
      <c r="E109" s="149">
        <f>'AM19.Entity Input'!G70</f>
        <v>0</v>
      </c>
      <c r="F109" s="286">
        <f>'AM19.Entity Input'!P70</f>
        <v>0</v>
      </c>
      <c r="G109" s="286">
        <f>'AM19.Entity Input'!AD70</f>
        <v>0</v>
      </c>
      <c r="H109" s="286">
        <f>'AM19.Entity Input'!AN70</f>
        <v>0</v>
      </c>
      <c r="I109" s="149">
        <f>'AM19.Entity Input'!X70</f>
        <v>0</v>
      </c>
      <c r="J109" s="149">
        <f>'AM19.Entity Input'!AH70</f>
        <v>0</v>
      </c>
      <c r="K109" s="149" t="str">
        <f t="shared" si="23"/>
        <v>N/A</v>
      </c>
      <c r="L109" s="289" t="str">
        <f t="shared" si="9"/>
        <v>N/A</v>
      </c>
      <c r="M109" s="292" t="str">
        <f t="shared" si="4"/>
        <v>N/A</v>
      </c>
      <c r="N109" s="292" t="str">
        <f t="shared" si="10"/>
        <v>N/A</v>
      </c>
      <c r="O109" s="149" t="str">
        <f t="shared" si="11"/>
        <v>N/A</v>
      </c>
      <c r="P109" s="289" t="str">
        <f t="shared" si="12"/>
        <v>N/A</v>
      </c>
      <c r="Q109" s="292" t="str">
        <f t="shared" si="13"/>
        <v>N/A</v>
      </c>
      <c r="R109" s="292" t="str">
        <f t="shared" si="14"/>
        <v>N/A</v>
      </c>
      <c r="S109" s="295" t="str">
        <f t="shared" si="15"/>
        <v>N/A</v>
      </c>
      <c r="T109" s="289" t="str">
        <f t="shared" si="16"/>
        <v>N/A</v>
      </c>
      <c r="U109" s="292" t="str">
        <f t="shared" si="17"/>
        <v>N/A</v>
      </c>
      <c r="V109" s="292" t="str">
        <f t="shared" si="18"/>
        <v>N/A</v>
      </c>
      <c r="W109" s="295" t="str">
        <f t="shared" si="19"/>
        <v>N/A</v>
      </c>
      <c r="X109" s="289" t="str">
        <f t="shared" si="20"/>
        <v>N/A</v>
      </c>
      <c r="Y109" s="292" t="str">
        <f t="shared" si="21"/>
        <v>N/A</v>
      </c>
      <c r="Z109" s="298" t="str">
        <f t="shared" si="22"/>
        <v>N/A</v>
      </c>
    </row>
    <row r="110" spans="1:26" x14ac:dyDescent="0.2">
      <c r="A110" s="32">
        <f t="shared" si="8"/>
        <v>54</v>
      </c>
      <c r="B110" s="148">
        <f>'AM19.Entity Input'!D71</f>
        <v>0</v>
      </c>
      <c r="C110" s="149">
        <f>'AM19.Entity Input'!F71</f>
        <v>0</v>
      </c>
      <c r="D110" s="149"/>
      <c r="E110" s="149">
        <f>'AM19.Entity Input'!G71</f>
        <v>0</v>
      </c>
      <c r="F110" s="286">
        <f>'AM19.Entity Input'!P71</f>
        <v>0</v>
      </c>
      <c r="G110" s="286">
        <f>'AM19.Entity Input'!AD71</f>
        <v>0</v>
      </c>
      <c r="H110" s="286">
        <f>'AM19.Entity Input'!AN71</f>
        <v>0</v>
      </c>
      <c r="I110" s="149">
        <f>'AM19.Entity Input'!X71</f>
        <v>0</v>
      </c>
      <c r="J110" s="149">
        <f>'AM19.Entity Input'!AH71</f>
        <v>0</v>
      </c>
      <c r="K110" s="149" t="str">
        <f t="shared" si="23"/>
        <v>N/A</v>
      </c>
      <c r="L110" s="289" t="str">
        <f t="shared" si="9"/>
        <v>N/A</v>
      </c>
      <c r="M110" s="292" t="str">
        <f t="shared" si="4"/>
        <v>N/A</v>
      </c>
      <c r="N110" s="292" t="str">
        <f t="shared" si="10"/>
        <v>N/A</v>
      </c>
      <c r="O110" s="149" t="str">
        <f t="shared" si="11"/>
        <v>N/A</v>
      </c>
      <c r="P110" s="289" t="str">
        <f t="shared" si="12"/>
        <v>N/A</v>
      </c>
      <c r="Q110" s="292" t="str">
        <f t="shared" si="13"/>
        <v>N/A</v>
      </c>
      <c r="R110" s="292" t="str">
        <f t="shared" si="14"/>
        <v>N/A</v>
      </c>
      <c r="S110" s="295" t="str">
        <f t="shared" si="15"/>
        <v>N/A</v>
      </c>
      <c r="T110" s="289" t="str">
        <f t="shared" si="16"/>
        <v>N/A</v>
      </c>
      <c r="U110" s="292" t="str">
        <f t="shared" si="17"/>
        <v>N/A</v>
      </c>
      <c r="V110" s="292" t="str">
        <f t="shared" si="18"/>
        <v>N/A</v>
      </c>
      <c r="W110" s="295" t="str">
        <f t="shared" si="19"/>
        <v>N/A</v>
      </c>
      <c r="X110" s="289" t="str">
        <f t="shared" si="20"/>
        <v>N/A</v>
      </c>
      <c r="Y110" s="292" t="str">
        <f t="shared" si="21"/>
        <v>N/A</v>
      </c>
      <c r="Z110" s="298" t="str">
        <f t="shared" si="22"/>
        <v>N/A</v>
      </c>
    </row>
    <row r="111" spans="1:26" x14ac:dyDescent="0.2">
      <c r="A111" s="32">
        <f t="shared" si="8"/>
        <v>55</v>
      </c>
      <c r="B111" s="148">
        <f>'AM19.Entity Input'!D72</f>
        <v>0</v>
      </c>
      <c r="C111" s="149">
        <f>'AM19.Entity Input'!F72</f>
        <v>0</v>
      </c>
      <c r="D111" s="149"/>
      <c r="E111" s="149">
        <f>'AM19.Entity Input'!G72</f>
        <v>0</v>
      </c>
      <c r="F111" s="286">
        <f>'AM19.Entity Input'!P72</f>
        <v>0</v>
      </c>
      <c r="G111" s="286">
        <f>'AM19.Entity Input'!AD72</f>
        <v>0</v>
      </c>
      <c r="H111" s="286">
        <f>'AM19.Entity Input'!AN72</f>
        <v>0</v>
      </c>
      <c r="I111" s="149">
        <f>'AM19.Entity Input'!X72</f>
        <v>0</v>
      </c>
      <c r="J111" s="149">
        <f>'AM19.Entity Input'!AH72</f>
        <v>0</v>
      </c>
      <c r="K111" s="149" t="str">
        <f t="shared" si="23"/>
        <v>N/A</v>
      </c>
      <c r="L111" s="289" t="str">
        <f t="shared" si="9"/>
        <v>N/A</v>
      </c>
      <c r="M111" s="292" t="str">
        <f t="shared" si="4"/>
        <v>N/A</v>
      </c>
      <c r="N111" s="292" t="str">
        <f t="shared" si="10"/>
        <v>N/A</v>
      </c>
      <c r="O111" s="149" t="str">
        <f t="shared" si="11"/>
        <v>N/A</v>
      </c>
      <c r="P111" s="289" t="str">
        <f t="shared" si="12"/>
        <v>N/A</v>
      </c>
      <c r="Q111" s="292" t="str">
        <f t="shared" si="13"/>
        <v>N/A</v>
      </c>
      <c r="R111" s="292" t="str">
        <f t="shared" si="14"/>
        <v>N/A</v>
      </c>
      <c r="S111" s="295" t="str">
        <f t="shared" si="15"/>
        <v>N/A</v>
      </c>
      <c r="T111" s="289" t="str">
        <f t="shared" si="16"/>
        <v>N/A</v>
      </c>
      <c r="U111" s="292" t="str">
        <f t="shared" si="17"/>
        <v>N/A</v>
      </c>
      <c r="V111" s="292" t="str">
        <f t="shared" si="18"/>
        <v>N/A</v>
      </c>
      <c r="W111" s="295" t="str">
        <f t="shared" si="19"/>
        <v>N/A</v>
      </c>
      <c r="X111" s="289" t="str">
        <f t="shared" si="20"/>
        <v>N/A</v>
      </c>
      <c r="Y111" s="292" t="str">
        <f t="shared" si="21"/>
        <v>N/A</v>
      </c>
      <c r="Z111" s="298" t="str">
        <f t="shared" si="22"/>
        <v>N/A</v>
      </c>
    </row>
    <row r="112" spans="1:26" x14ac:dyDescent="0.2">
      <c r="A112" s="32">
        <f t="shared" si="8"/>
        <v>56</v>
      </c>
      <c r="B112" s="148">
        <f>'AM19.Entity Input'!D73</f>
        <v>0</v>
      </c>
      <c r="C112" s="149">
        <f>'AM19.Entity Input'!F73</f>
        <v>0</v>
      </c>
      <c r="D112" s="149"/>
      <c r="E112" s="149">
        <f>'AM19.Entity Input'!G73</f>
        <v>0</v>
      </c>
      <c r="F112" s="286">
        <f>'AM19.Entity Input'!P73</f>
        <v>0</v>
      </c>
      <c r="G112" s="286">
        <f>'AM19.Entity Input'!AD73</f>
        <v>0</v>
      </c>
      <c r="H112" s="286">
        <f>'AM19.Entity Input'!AN73</f>
        <v>0</v>
      </c>
      <c r="I112" s="149">
        <f>'AM19.Entity Input'!X73</f>
        <v>0</v>
      </c>
      <c r="J112" s="149">
        <f>'AM19.Entity Input'!AH73</f>
        <v>0</v>
      </c>
      <c r="K112" s="149" t="str">
        <f t="shared" si="23"/>
        <v>N/A</v>
      </c>
      <c r="L112" s="289" t="str">
        <f t="shared" si="9"/>
        <v>N/A</v>
      </c>
      <c r="M112" s="292" t="str">
        <f t="shared" si="4"/>
        <v>N/A</v>
      </c>
      <c r="N112" s="292" t="str">
        <f t="shared" si="10"/>
        <v>N/A</v>
      </c>
      <c r="O112" s="149" t="str">
        <f t="shared" si="11"/>
        <v>N/A</v>
      </c>
      <c r="P112" s="289" t="str">
        <f t="shared" si="12"/>
        <v>N/A</v>
      </c>
      <c r="Q112" s="292" t="str">
        <f t="shared" si="13"/>
        <v>N/A</v>
      </c>
      <c r="R112" s="292" t="str">
        <f t="shared" si="14"/>
        <v>N/A</v>
      </c>
      <c r="S112" s="295" t="str">
        <f t="shared" si="15"/>
        <v>N/A</v>
      </c>
      <c r="T112" s="289" t="str">
        <f t="shared" si="16"/>
        <v>N/A</v>
      </c>
      <c r="U112" s="292" t="str">
        <f t="shared" si="17"/>
        <v>N/A</v>
      </c>
      <c r="V112" s="292" t="str">
        <f t="shared" si="18"/>
        <v>N/A</v>
      </c>
      <c r="W112" s="295" t="str">
        <f t="shared" si="19"/>
        <v>N/A</v>
      </c>
      <c r="X112" s="289" t="str">
        <f t="shared" si="20"/>
        <v>N/A</v>
      </c>
      <c r="Y112" s="292" t="str">
        <f t="shared" si="21"/>
        <v>N/A</v>
      </c>
      <c r="Z112" s="298" t="str">
        <f t="shared" si="22"/>
        <v>N/A</v>
      </c>
    </row>
    <row r="113" spans="1:26" x14ac:dyDescent="0.2">
      <c r="A113" s="32">
        <f t="shared" si="8"/>
        <v>57</v>
      </c>
      <c r="B113" s="148">
        <f>'AM19.Entity Input'!D74</f>
        <v>0</v>
      </c>
      <c r="C113" s="149">
        <f>'AM19.Entity Input'!F74</f>
        <v>0</v>
      </c>
      <c r="D113" s="149"/>
      <c r="E113" s="149">
        <f>'AM19.Entity Input'!G74</f>
        <v>0</v>
      </c>
      <c r="F113" s="286">
        <f>'AM19.Entity Input'!P74</f>
        <v>0</v>
      </c>
      <c r="G113" s="286">
        <f>'AM19.Entity Input'!AD74</f>
        <v>0</v>
      </c>
      <c r="H113" s="286">
        <f>'AM19.Entity Input'!AN74</f>
        <v>0</v>
      </c>
      <c r="I113" s="149">
        <f>'AM19.Entity Input'!X74</f>
        <v>0</v>
      </c>
      <c r="J113" s="149">
        <f>'AM19.Entity Input'!AH74</f>
        <v>0</v>
      </c>
      <c r="K113" s="149" t="str">
        <f t="shared" si="23"/>
        <v>N/A</v>
      </c>
      <c r="L113" s="289" t="str">
        <f t="shared" si="9"/>
        <v>N/A</v>
      </c>
      <c r="M113" s="292" t="str">
        <f t="shared" si="4"/>
        <v>N/A</v>
      </c>
      <c r="N113" s="292" t="str">
        <f t="shared" si="10"/>
        <v>N/A</v>
      </c>
      <c r="O113" s="149" t="str">
        <f t="shared" si="11"/>
        <v>N/A</v>
      </c>
      <c r="P113" s="289" t="str">
        <f t="shared" si="12"/>
        <v>N/A</v>
      </c>
      <c r="Q113" s="292" t="str">
        <f t="shared" si="13"/>
        <v>N/A</v>
      </c>
      <c r="R113" s="292" t="str">
        <f t="shared" si="14"/>
        <v>N/A</v>
      </c>
      <c r="S113" s="295" t="str">
        <f t="shared" si="15"/>
        <v>N/A</v>
      </c>
      <c r="T113" s="289" t="str">
        <f t="shared" si="16"/>
        <v>N/A</v>
      </c>
      <c r="U113" s="292" t="str">
        <f t="shared" si="17"/>
        <v>N/A</v>
      </c>
      <c r="V113" s="292" t="str">
        <f t="shared" si="18"/>
        <v>N/A</v>
      </c>
      <c r="W113" s="295" t="str">
        <f t="shared" si="19"/>
        <v>N/A</v>
      </c>
      <c r="X113" s="289" t="str">
        <f t="shared" si="20"/>
        <v>N/A</v>
      </c>
      <c r="Y113" s="292" t="str">
        <f t="shared" si="21"/>
        <v>N/A</v>
      </c>
      <c r="Z113" s="298" t="str">
        <f t="shared" si="22"/>
        <v>N/A</v>
      </c>
    </row>
    <row r="114" spans="1:26" x14ac:dyDescent="0.2">
      <c r="A114" s="32">
        <f t="shared" si="8"/>
        <v>58</v>
      </c>
      <c r="B114" s="148">
        <f>'AM19.Entity Input'!D75</f>
        <v>0</v>
      </c>
      <c r="C114" s="149">
        <f>'AM19.Entity Input'!F75</f>
        <v>0</v>
      </c>
      <c r="D114" s="149"/>
      <c r="E114" s="149">
        <f>'AM19.Entity Input'!G75</f>
        <v>0</v>
      </c>
      <c r="F114" s="286">
        <f>'AM19.Entity Input'!P75</f>
        <v>0</v>
      </c>
      <c r="G114" s="286">
        <f>'AM19.Entity Input'!AD75</f>
        <v>0</v>
      </c>
      <c r="H114" s="286">
        <f>'AM19.Entity Input'!AN75</f>
        <v>0</v>
      </c>
      <c r="I114" s="149">
        <f>'AM19.Entity Input'!X75</f>
        <v>0</v>
      </c>
      <c r="J114" s="149">
        <f>'AM19.Entity Input'!AH75</f>
        <v>0</v>
      </c>
      <c r="K114" s="149" t="str">
        <f t="shared" si="23"/>
        <v>N/A</v>
      </c>
      <c r="L114" s="289" t="str">
        <f t="shared" si="9"/>
        <v>N/A</v>
      </c>
      <c r="M114" s="292" t="str">
        <f t="shared" si="4"/>
        <v>N/A</v>
      </c>
      <c r="N114" s="292" t="str">
        <f t="shared" si="10"/>
        <v>N/A</v>
      </c>
      <c r="O114" s="149" t="str">
        <f t="shared" si="11"/>
        <v>N/A</v>
      </c>
      <c r="P114" s="289" t="str">
        <f t="shared" si="12"/>
        <v>N/A</v>
      </c>
      <c r="Q114" s="292" t="str">
        <f t="shared" si="13"/>
        <v>N/A</v>
      </c>
      <c r="R114" s="292" t="str">
        <f t="shared" si="14"/>
        <v>N/A</v>
      </c>
      <c r="S114" s="295" t="str">
        <f t="shared" si="15"/>
        <v>N/A</v>
      </c>
      <c r="T114" s="289" t="str">
        <f t="shared" si="16"/>
        <v>N/A</v>
      </c>
      <c r="U114" s="292" t="str">
        <f t="shared" si="17"/>
        <v>N/A</v>
      </c>
      <c r="V114" s="292" t="str">
        <f t="shared" si="18"/>
        <v>N/A</v>
      </c>
      <c r="W114" s="295" t="str">
        <f t="shared" si="19"/>
        <v>N/A</v>
      </c>
      <c r="X114" s="289" t="str">
        <f t="shared" si="20"/>
        <v>N/A</v>
      </c>
      <c r="Y114" s="292" t="str">
        <f t="shared" si="21"/>
        <v>N/A</v>
      </c>
      <c r="Z114" s="298" t="str">
        <f t="shared" si="22"/>
        <v>N/A</v>
      </c>
    </row>
    <row r="115" spans="1:26" x14ac:dyDescent="0.2">
      <c r="A115" s="32">
        <f t="shared" si="8"/>
        <v>59</v>
      </c>
      <c r="B115" s="148">
        <f>'AM19.Entity Input'!D76</f>
        <v>0</v>
      </c>
      <c r="C115" s="149">
        <f>'AM19.Entity Input'!F76</f>
        <v>0</v>
      </c>
      <c r="D115" s="149"/>
      <c r="E115" s="149">
        <f>'AM19.Entity Input'!G76</f>
        <v>0</v>
      </c>
      <c r="F115" s="286">
        <f>'AM19.Entity Input'!P76</f>
        <v>0</v>
      </c>
      <c r="G115" s="286">
        <f>'AM19.Entity Input'!AD76</f>
        <v>0</v>
      </c>
      <c r="H115" s="286">
        <f>'AM19.Entity Input'!AN76</f>
        <v>0</v>
      </c>
      <c r="I115" s="149">
        <f>'AM19.Entity Input'!X76</f>
        <v>0</v>
      </c>
      <c r="J115" s="149">
        <f>'AM19.Entity Input'!AH76</f>
        <v>0</v>
      </c>
      <c r="K115" s="149" t="str">
        <f t="shared" si="23"/>
        <v>N/A</v>
      </c>
      <c r="L115" s="289" t="str">
        <f t="shared" si="9"/>
        <v>N/A</v>
      </c>
      <c r="M115" s="292" t="str">
        <f t="shared" si="4"/>
        <v>N/A</v>
      </c>
      <c r="N115" s="292" t="str">
        <f t="shared" si="10"/>
        <v>N/A</v>
      </c>
      <c r="O115" s="149" t="str">
        <f t="shared" si="11"/>
        <v>N/A</v>
      </c>
      <c r="P115" s="289" t="str">
        <f t="shared" si="12"/>
        <v>N/A</v>
      </c>
      <c r="Q115" s="292" t="str">
        <f t="shared" si="13"/>
        <v>N/A</v>
      </c>
      <c r="R115" s="292" t="str">
        <f t="shared" si="14"/>
        <v>N/A</v>
      </c>
      <c r="S115" s="295" t="str">
        <f t="shared" si="15"/>
        <v>N/A</v>
      </c>
      <c r="T115" s="289" t="str">
        <f t="shared" si="16"/>
        <v>N/A</v>
      </c>
      <c r="U115" s="292" t="str">
        <f t="shared" si="17"/>
        <v>N/A</v>
      </c>
      <c r="V115" s="292" t="str">
        <f t="shared" si="18"/>
        <v>N/A</v>
      </c>
      <c r="W115" s="295" t="str">
        <f t="shared" si="19"/>
        <v>N/A</v>
      </c>
      <c r="X115" s="289" t="str">
        <f t="shared" si="20"/>
        <v>N/A</v>
      </c>
      <c r="Y115" s="292" t="str">
        <f t="shared" si="21"/>
        <v>N/A</v>
      </c>
      <c r="Z115" s="298" t="str">
        <f t="shared" si="22"/>
        <v>N/A</v>
      </c>
    </row>
    <row r="116" spans="1:26" x14ac:dyDescent="0.2">
      <c r="A116" s="32">
        <f t="shared" si="8"/>
        <v>60</v>
      </c>
      <c r="B116" s="148">
        <f>'AM19.Entity Input'!D77</f>
        <v>0</v>
      </c>
      <c r="C116" s="149">
        <f>'AM19.Entity Input'!F77</f>
        <v>0</v>
      </c>
      <c r="D116" s="149"/>
      <c r="E116" s="149">
        <f>'AM19.Entity Input'!G77</f>
        <v>0</v>
      </c>
      <c r="F116" s="286">
        <f>'AM19.Entity Input'!P77</f>
        <v>0</v>
      </c>
      <c r="G116" s="286">
        <f>'AM19.Entity Input'!AD77</f>
        <v>0</v>
      </c>
      <c r="H116" s="286">
        <f>'AM19.Entity Input'!AN77</f>
        <v>0</v>
      </c>
      <c r="I116" s="149">
        <f>'AM19.Entity Input'!X77</f>
        <v>0</v>
      </c>
      <c r="J116" s="149">
        <f>'AM19.Entity Input'!AH77</f>
        <v>0</v>
      </c>
      <c r="K116" s="149" t="str">
        <f t="shared" si="23"/>
        <v>N/A</v>
      </c>
      <c r="L116" s="289" t="str">
        <f t="shared" si="9"/>
        <v>N/A</v>
      </c>
      <c r="M116" s="292" t="str">
        <f t="shared" si="4"/>
        <v>N/A</v>
      </c>
      <c r="N116" s="292" t="str">
        <f t="shared" si="10"/>
        <v>N/A</v>
      </c>
      <c r="O116" s="149" t="str">
        <f t="shared" si="11"/>
        <v>N/A</v>
      </c>
      <c r="P116" s="289" t="str">
        <f t="shared" si="12"/>
        <v>N/A</v>
      </c>
      <c r="Q116" s="292" t="str">
        <f t="shared" si="13"/>
        <v>N/A</v>
      </c>
      <c r="R116" s="292" t="str">
        <f t="shared" si="14"/>
        <v>N/A</v>
      </c>
      <c r="S116" s="295" t="str">
        <f t="shared" si="15"/>
        <v>N/A</v>
      </c>
      <c r="T116" s="289" t="str">
        <f t="shared" si="16"/>
        <v>N/A</v>
      </c>
      <c r="U116" s="292" t="str">
        <f t="shared" si="17"/>
        <v>N/A</v>
      </c>
      <c r="V116" s="292" t="str">
        <f t="shared" si="18"/>
        <v>N/A</v>
      </c>
      <c r="W116" s="295" t="str">
        <f t="shared" si="19"/>
        <v>N/A</v>
      </c>
      <c r="X116" s="289" t="str">
        <f t="shared" si="20"/>
        <v>N/A</v>
      </c>
      <c r="Y116" s="292" t="str">
        <f t="shared" si="21"/>
        <v>N/A</v>
      </c>
      <c r="Z116" s="298" t="str">
        <f t="shared" si="22"/>
        <v>N/A</v>
      </c>
    </row>
    <row r="117" spans="1:26" x14ac:dyDescent="0.2">
      <c r="A117" s="32">
        <f t="shared" si="8"/>
        <v>61</v>
      </c>
      <c r="B117" s="148">
        <f>'AM19.Entity Input'!D78</f>
        <v>0</v>
      </c>
      <c r="C117" s="149">
        <f>'AM19.Entity Input'!F78</f>
        <v>0</v>
      </c>
      <c r="D117" s="149"/>
      <c r="E117" s="149">
        <f>'AM19.Entity Input'!G78</f>
        <v>0</v>
      </c>
      <c r="F117" s="286">
        <f>'AM19.Entity Input'!P78</f>
        <v>0</v>
      </c>
      <c r="G117" s="286">
        <f>'AM19.Entity Input'!AD78</f>
        <v>0</v>
      </c>
      <c r="H117" s="286">
        <f>'AM19.Entity Input'!AN78</f>
        <v>0</v>
      </c>
      <c r="I117" s="149">
        <f>'AM19.Entity Input'!X78</f>
        <v>0</v>
      </c>
      <c r="J117" s="149">
        <f>'AM19.Entity Input'!AH78</f>
        <v>0</v>
      </c>
      <c r="K117" s="149" t="str">
        <f t="shared" si="23"/>
        <v>N/A</v>
      </c>
      <c r="L117" s="289" t="str">
        <f t="shared" si="9"/>
        <v>N/A</v>
      </c>
      <c r="M117" s="292" t="str">
        <f t="shared" si="4"/>
        <v>N/A</v>
      </c>
      <c r="N117" s="292" t="str">
        <f t="shared" si="10"/>
        <v>N/A</v>
      </c>
      <c r="O117" s="149" t="str">
        <f t="shared" si="11"/>
        <v>N/A</v>
      </c>
      <c r="P117" s="289" t="str">
        <f t="shared" si="12"/>
        <v>N/A</v>
      </c>
      <c r="Q117" s="292" t="str">
        <f t="shared" si="13"/>
        <v>N/A</v>
      </c>
      <c r="R117" s="292" t="str">
        <f t="shared" si="14"/>
        <v>N/A</v>
      </c>
      <c r="S117" s="295" t="str">
        <f t="shared" si="15"/>
        <v>N/A</v>
      </c>
      <c r="T117" s="289" t="str">
        <f t="shared" si="16"/>
        <v>N/A</v>
      </c>
      <c r="U117" s="292" t="str">
        <f t="shared" si="17"/>
        <v>N/A</v>
      </c>
      <c r="V117" s="292" t="str">
        <f t="shared" si="18"/>
        <v>N/A</v>
      </c>
      <c r="W117" s="295" t="str">
        <f t="shared" si="19"/>
        <v>N/A</v>
      </c>
      <c r="X117" s="289" t="str">
        <f t="shared" si="20"/>
        <v>N/A</v>
      </c>
      <c r="Y117" s="292" t="str">
        <f t="shared" si="21"/>
        <v>N/A</v>
      </c>
      <c r="Z117" s="298" t="str">
        <f t="shared" si="22"/>
        <v>N/A</v>
      </c>
    </row>
    <row r="118" spans="1:26" x14ac:dyDescent="0.2">
      <c r="A118" s="32">
        <f t="shared" si="8"/>
        <v>62</v>
      </c>
      <c r="B118" s="148">
        <f>'AM19.Entity Input'!D79</f>
        <v>0</v>
      </c>
      <c r="C118" s="149">
        <f>'AM19.Entity Input'!F79</f>
        <v>0</v>
      </c>
      <c r="D118" s="149"/>
      <c r="E118" s="149">
        <f>'AM19.Entity Input'!G79</f>
        <v>0</v>
      </c>
      <c r="F118" s="286">
        <f>'AM19.Entity Input'!P79</f>
        <v>0</v>
      </c>
      <c r="G118" s="286">
        <f>'AM19.Entity Input'!AD79</f>
        <v>0</v>
      </c>
      <c r="H118" s="286">
        <f>'AM19.Entity Input'!AN79</f>
        <v>0</v>
      </c>
      <c r="I118" s="149">
        <f>'AM19.Entity Input'!X79</f>
        <v>0</v>
      </c>
      <c r="J118" s="149">
        <f>'AM19.Entity Input'!AH79</f>
        <v>0</v>
      </c>
      <c r="K118" s="149" t="str">
        <f t="shared" si="23"/>
        <v>N/A</v>
      </c>
      <c r="L118" s="289" t="str">
        <f t="shared" si="9"/>
        <v>N/A</v>
      </c>
      <c r="M118" s="292" t="str">
        <f t="shared" si="4"/>
        <v>N/A</v>
      </c>
      <c r="N118" s="292" t="str">
        <f t="shared" si="10"/>
        <v>N/A</v>
      </c>
      <c r="O118" s="149" t="str">
        <f t="shared" si="11"/>
        <v>N/A</v>
      </c>
      <c r="P118" s="289" t="str">
        <f t="shared" si="12"/>
        <v>N/A</v>
      </c>
      <c r="Q118" s="292" t="str">
        <f t="shared" si="13"/>
        <v>N/A</v>
      </c>
      <c r="R118" s="292" t="str">
        <f t="shared" si="14"/>
        <v>N/A</v>
      </c>
      <c r="S118" s="295" t="str">
        <f t="shared" si="15"/>
        <v>N/A</v>
      </c>
      <c r="T118" s="289" t="str">
        <f t="shared" si="16"/>
        <v>N/A</v>
      </c>
      <c r="U118" s="292" t="str">
        <f t="shared" si="17"/>
        <v>N/A</v>
      </c>
      <c r="V118" s="292" t="str">
        <f t="shared" si="18"/>
        <v>N/A</v>
      </c>
      <c r="W118" s="295" t="str">
        <f t="shared" si="19"/>
        <v>N/A</v>
      </c>
      <c r="X118" s="289" t="str">
        <f t="shared" si="20"/>
        <v>N/A</v>
      </c>
      <c r="Y118" s="292" t="str">
        <f t="shared" si="21"/>
        <v>N/A</v>
      </c>
      <c r="Z118" s="298" t="str">
        <f t="shared" si="22"/>
        <v>N/A</v>
      </c>
    </row>
    <row r="119" spans="1:26" x14ac:dyDescent="0.2">
      <c r="A119" s="32">
        <f t="shared" si="8"/>
        <v>63</v>
      </c>
      <c r="B119" s="148">
        <f>'AM19.Entity Input'!D80</f>
        <v>0</v>
      </c>
      <c r="C119" s="149">
        <f>'AM19.Entity Input'!F80</f>
        <v>0</v>
      </c>
      <c r="D119" s="149"/>
      <c r="E119" s="149">
        <f>'AM19.Entity Input'!G80</f>
        <v>0</v>
      </c>
      <c r="F119" s="286">
        <f>'AM19.Entity Input'!P80</f>
        <v>0</v>
      </c>
      <c r="G119" s="286">
        <f>'AM19.Entity Input'!AD80</f>
        <v>0</v>
      </c>
      <c r="H119" s="286">
        <f>'AM19.Entity Input'!AN80</f>
        <v>0</v>
      </c>
      <c r="I119" s="149">
        <f>'AM19.Entity Input'!X80</f>
        <v>0</v>
      </c>
      <c r="J119" s="149">
        <f>'AM19.Entity Input'!AH80</f>
        <v>0</v>
      </c>
      <c r="K119" s="149" t="str">
        <f t="shared" si="23"/>
        <v>N/A</v>
      </c>
      <c r="L119" s="289" t="str">
        <f t="shared" si="9"/>
        <v>N/A</v>
      </c>
      <c r="M119" s="292" t="str">
        <f t="shared" si="4"/>
        <v>N/A</v>
      </c>
      <c r="N119" s="292" t="str">
        <f t="shared" si="10"/>
        <v>N/A</v>
      </c>
      <c r="O119" s="149" t="str">
        <f t="shared" si="11"/>
        <v>N/A</v>
      </c>
      <c r="P119" s="289" t="str">
        <f t="shared" si="12"/>
        <v>N/A</v>
      </c>
      <c r="Q119" s="292" t="str">
        <f t="shared" si="13"/>
        <v>N/A</v>
      </c>
      <c r="R119" s="292" t="str">
        <f t="shared" si="14"/>
        <v>N/A</v>
      </c>
      <c r="S119" s="295" t="str">
        <f t="shared" si="15"/>
        <v>N/A</v>
      </c>
      <c r="T119" s="289" t="str">
        <f t="shared" si="16"/>
        <v>N/A</v>
      </c>
      <c r="U119" s="292" t="str">
        <f t="shared" si="17"/>
        <v>N/A</v>
      </c>
      <c r="V119" s="292" t="str">
        <f t="shared" si="18"/>
        <v>N/A</v>
      </c>
      <c r="W119" s="295" t="str">
        <f t="shared" si="19"/>
        <v>N/A</v>
      </c>
      <c r="X119" s="289" t="str">
        <f t="shared" si="20"/>
        <v>N/A</v>
      </c>
      <c r="Y119" s="292" t="str">
        <f t="shared" si="21"/>
        <v>N/A</v>
      </c>
      <c r="Z119" s="298" t="str">
        <f t="shared" si="22"/>
        <v>N/A</v>
      </c>
    </row>
    <row r="120" spans="1:26" x14ac:dyDescent="0.2">
      <c r="A120" s="32">
        <f t="shared" si="8"/>
        <v>64</v>
      </c>
      <c r="B120" s="148">
        <f>'AM19.Entity Input'!D81</f>
        <v>0</v>
      </c>
      <c r="C120" s="149">
        <f>'AM19.Entity Input'!F81</f>
        <v>0</v>
      </c>
      <c r="D120" s="149"/>
      <c r="E120" s="149">
        <f>'AM19.Entity Input'!G81</f>
        <v>0</v>
      </c>
      <c r="F120" s="286">
        <f>'AM19.Entity Input'!P81</f>
        <v>0</v>
      </c>
      <c r="G120" s="286">
        <f>'AM19.Entity Input'!AD81</f>
        <v>0</v>
      </c>
      <c r="H120" s="286">
        <f>'AM19.Entity Input'!AN81</f>
        <v>0</v>
      </c>
      <c r="I120" s="149">
        <f>'AM19.Entity Input'!X81</f>
        <v>0</v>
      </c>
      <c r="J120" s="149">
        <f>'AM19.Entity Input'!AH81</f>
        <v>0</v>
      </c>
      <c r="K120" s="149" t="str">
        <f t="shared" si="23"/>
        <v>N/A</v>
      </c>
      <c r="L120" s="289" t="str">
        <f t="shared" si="9"/>
        <v>N/A</v>
      </c>
      <c r="M120" s="292" t="str">
        <f t="shared" si="4"/>
        <v>N/A</v>
      </c>
      <c r="N120" s="292" t="str">
        <f t="shared" si="10"/>
        <v>N/A</v>
      </c>
      <c r="O120" s="149" t="str">
        <f t="shared" si="11"/>
        <v>N/A</v>
      </c>
      <c r="P120" s="289" t="str">
        <f t="shared" si="12"/>
        <v>N/A</v>
      </c>
      <c r="Q120" s="292" t="str">
        <f t="shared" si="13"/>
        <v>N/A</v>
      </c>
      <c r="R120" s="292" t="str">
        <f t="shared" si="14"/>
        <v>N/A</v>
      </c>
      <c r="S120" s="295" t="str">
        <f t="shared" si="15"/>
        <v>N/A</v>
      </c>
      <c r="T120" s="289" t="str">
        <f t="shared" si="16"/>
        <v>N/A</v>
      </c>
      <c r="U120" s="292" t="str">
        <f t="shared" si="17"/>
        <v>N/A</v>
      </c>
      <c r="V120" s="292" t="str">
        <f t="shared" si="18"/>
        <v>N/A</v>
      </c>
      <c r="W120" s="295" t="str">
        <f t="shared" si="19"/>
        <v>N/A</v>
      </c>
      <c r="X120" s="289" t="str">
        <f t="shared" si="20"/>
        <v>N/A</v>
      </c>
      <c r="Y120" s="292" t="str">
        <f t="shared" si="21"/>
        <v>N/A</v>
      </c>
      <c r="Z120" s="298" t="str">
        <f t="shared" si="22"/>
        <v>N/A</v>
      </c>
    </row>
    <row r="121" spans="1:26" x14ac:dyDescent="0.2">
      <c r="A121" s="32">
        <f t="shared" si="8"/>
        <v>65</v>
      </c>
      <c r="B121" s="148">
        <f>'AM19.Entity Input'!D82</f>
        <v>0</v>
      </c>
      <c r="C121" s="149">
        <f>'AM19.Entity Input'!F82</f>
        <v>0</v>
      </c>
      <c r="D121" s="149"/>
      <c r="E121" s="149">
        <f>'AM19.Entity Input'!G82</f>
        <v>0</v>
      </c>
      <c r="F121" s="286">
        <f>'AM19.Entity Input'!P82</f>
        <v>0</v>
      </c>
      <c r="G121" s="286">
        <f>'AM19.Entity Input'!AD82</f>
        <v>0</v>
      </c>
      <c r="H121" s="286">
        <f>'AM19.Entity Input'!AN82</f>
        <v>0</v>
      </c>
      <c r="I121" s="149">
        <f>'AM19.Entity Input'!X82</f>
        <v>0</v>
      </c>
      <c r="J121" s="149">
        <f>'AM19.Entity Input'!AH82</f>
        <v>0</v>
      </c>
      <c r="K121" s="149" t="str">
        <f t="shared" si="23"/>
        <v>N/A</v>
      </c>
      <c r="L121" s="289" t="str">
        <f t="shared" si="9"/>
        <v>N/A</v>
      </c>
      <c r="M121" s="292" t="str">
        <f t="shared" si="4"/>
        <v>N/A</v>
      </c>
      <c r="N121" s="292" t="str">
        <f t="shared" si="10"/>
        <v>N/A</v>
      </c>
      <c r="O121" s="149" t="str">
        <f t="shared" si="11"/>
        <v>N/A</v>
      </c>
      <c r="P121" s="289" t="str">
        <f t="shared" si="12"/>
        <v>N/A</v>
      </c>
      <c r="Q121" s="292" t="str">
        <f t="shared" si="13"/>
        <v>N/A</v>
      </c>
      <c r="R121" s="292" t="str">
        <f t="shared" si="14"/>
        <v>N/A</v>
      </c>
      <c r="S121" s="295" t="str">
        <f t="shared" si="15"/>
        <v>N/A</v>
      </c>
      <c r="T121" s="289" t="str">
        <f t="shared" si="16"/>
        <v>N/A</v>
      </c>
      <c r="U121" s="292" t="str">
        <f t="shared" si="17"/>
        <v>N/A</v>
      </c>
      <c r="V121" s="292" t="str">
        <f t="shared" si="18"/>
        <v>N/A</v>
      </c>
      <c r="W121" s="295" t="str">
        <f t="shared" si="19"/>
        <v>N/A</v>
      </c>
      <c r="X121" s="289" t="str">
        <f t="shared" si="20"/>
        <v>N/A</v>
      </c>
      <c r="Y121" s="292" t="str">
        <f t="shared" si="21"/>
        <v>N/A</v>
      </c>
      <c r="Z121" s="298" t="str">
        <f t="shared" si="22"/>
        <v>N/A</v>
      </c>
    </row>
    <row r="122" spans="1:26" x14ac:dyDescent="0.2">
      <c r="A122" s="32">
        <f t="shared" ref="A122:A185" si="24">A121+1</f>
        <v>66</v>
      </c>
      <c r="B122" s="148">
        <f>'AM19.Entity Input'!D83</f>
        <v>0</v>
      </c>
      <c r="C122" s="149">
        <f>'AM19.Entity Input'!F83</f>
        <v>0</v>
      </c>
      <c r="D122" s="149"/>
      <c r="E122" s="149">
        <f>'AM19.Entity Input'!G83</f>
        <v>0</v>
      </c>
      <c r="F122" s="286">
        <f>'AM19.Entity Input'!P83</f>
        <v>0</v>
      </c>
      <c r="G122" s="286">
        <f>'AM19.Entity Input'!AD83</f>
        <v>0</v>
      </c>
      <c r="H122" s="286">
        <f>'AM19.Entity Input'!AN83</f>
        <v>0</v>
      </c>
      <c r="I122" s="149">
        <f>'AM19.Entity Input'!X83</f>
        <v>0</v>
      </c>
      <c r="J122" s="149">
        <f>'AM19.Entity Input'!AH83</f>
        <v>0</v>
      </c>
      <c r="K122" s="149" t="str">
        <f t="shared" si="23"/>
        <v>N/A</v>
      </c>
      <c r="L122" s="289" t="str">
        <f t="shared" ref="L122:L185" si="25">IFERROR(VLOOKUP($E122,$A:$V,8+IF($K122="Revenue",1,IF(K122="Carrying Value",2,0)),FALSE),"N/A")</f>
        <v>N/A</v>
      </c>
      <c r="M122" s="292" t="str">
        <f t="shared" ref="M122:M185" si="26">IF(L122="N/A","N/A",MAX(0,IF(OR(K122="XS Scalar",K122="Pure Scalar"),$H122*L122,IF(K122="Carrying Value",L122*$G122,$F122*L122))))</f>
        <v>N/A</v>
      </c>
      <c r="N122" s="292" t="str">
        <f t="shared" ref="N122:N185" si="27">IF(L122="N/A","N/A",IF(K122="XS Scalar",$G122-($H122-$M122),$G122))</f>
        <v>N/A</v>
      </c>
      <c r="O122" s="149" t="str">
        <f t="shared" ref="O122:O185" si="28">IFERROR(VLOOKUP($E122,$A:$V,11,FALSE),"N/A")</f>
        <v>N/A</v>
      </c>
      <c r="P122" s="289" t="str">
        <f t="shared" ref="P122:P185" si="29">IFERROR(VLOOKUP($E122,$A:$V,12+IF(O122="Revenue",1,IF(O122="Carrying Value",2,0)),FALSE),"N/A")</f>
        <v>N/A</v>
      </c>
      <c r="Q122" s="292" t="str">
        <f t="shared" ref="Q122:Q185" si="30">IF(P122="N/A","N/A",MAX(0,IF(OR(O122="XS Scalar",O122="Pure Scalar"),$H122*P122,IF(O122="Carrying Value",P122*$G122,$F122*P122))))</f>
        <v>N/A</v>
      </c>
      <c r="R122" s="292" t="str">
        <f t="shared" ref="R122:R185" si="31">IF(P122="N/A","N/A",IF(O122="XS Scalar",$G122-($H122-$M122),$G122))</f>
        <v>N/A</v>
      </c>
      <c r="S122" s="295" t="str">
        <f t="shared" ref="S122:S185" si="32">IFERROR(VLOOKUP($E122,$A:$V,15,FALSE),"N/A")</f>
        <v>N/A</v>
      </c>
      <c r="T122" s="289" t="str">
        <f t="shared" ref="T122:T185" si="33">IFERROR(VLOOKUP($E122,$A:$V,16+IF(S122="Revenue",1,IF(S122="Carrying Value",2,0)),FALSE),"N/A")</f>
        <v>N/A</v>
      </c>
      <c r="U122" s="292" t="str">
        <f t="shared" ref="U122:U185" si="34">IF(T122="N/A","N/A",MAX(0,IF(OR(S122="XS Scalar",S122="Pure Scalar"),$H122*T122,IF(S122="Carrying Value",T122*$G122,$F122*T122))))</f>
        <v>N/A</v>
      </c>
      <c r="V122" s="292" t="str">
        <f t="shared" ref="V122:V185" si="35">IF(T122="N/A","N/A",IF(S122="XS Scalar",$G122-($H122-$M122),$G122))</f>
        <v>N/A</v>
      </c>
      <c r="W122" s="295" t="str">
        <f t="shared" ref="W122:W185" si="36">IFERROR(VLOOKUP($E122,$A:$V,19,FALSE),"N/A")</f>
        <v>N/A</v>
      </c>
      <c r="X122" s="289" t="str">
        <f t="shared" ref="X122:X185" si="37">IFERROR(VLOOKUP($E122,$A:$V,20+IF(W122="Revenue",1,IF(W122="Carrying Value",2,0)),FALSE),"N/A")</f>
        <v>N/A</v>
      </c>
      <c r="Y122" s="292" t="str">
        <f t="shared" ref="Y122:Y185" si="38">IF(X122="N/A","N/A",MAX(0,IF(OR(W122="XS Scalar",W122="Pure Scalar"),$H122*X122,IF(W122="Carrying Value",X122*$G122,$F122*X122))))</f>
        <v>N/A</v>
      </c>
      <c r="Z122" s="298" t="str">
        <f t="shared" ref="Z122:Z185" si="39">IF(X122="N/A","N/A",IF(W122="XS Scalar",$G122-($H122-$M122),$G122))</f>
        <v>N/A</v>
      </c>
    </row>
    <row r="123" spans="1:26" x14ac:dyDescent="0.2">
      <c r="A123" s="32">
        <f t="shared" si="24"/>
        <v>67</v>
      </c>
      <c r="B123" s="148">
        <f>'AM19.Entity Input'!D84</f>
        <v>0</v>
      </c>
      <c r="C123" s="149">
        <f>'AM19.Entity Input'!F84</f>
        <v>0</v>
      </c>
      <c r="D123" s="149"/>
      <c r="E123" s="149">
        <f>'AM19.Entity Input'!G84</f>
        <v>0</v>
      </c>
      <c r="F123" s="286">
        <f>'AM19.Entity Input'!P84</f>
        <v>0</v>
      </c>
      <c r="G123" s="286">
        <f>'AM19.Entity Input'!AD84</f>
        <v>0</v>
      </c>
      <c r="H123" s="286">
        <f>'AM19.Entity Input'!AN84</f>
        <v>0</v>
      </c>
      <c r="I123" s="149">
        <f>'AM19.Entity Input'!X84</f>
        <v>0</v>
      </c>
      <c r="J123" s="149">
        <f>'AM19.Entity Input'!AH84</f>
        <v>0</v>
      </c>
      <c r="K123" s="149" t="str">
        <f t="shared" ref="K123:K186" si="40">IFERROR(VLOOKUP($E123,$A:$V,7,FALSE),"N/A")</f>
        <v>N/A</v>
      </c>
      <c r="L123" s="289" t="str">
        <f t="shared" si="25"/>
        <v>N/A</v>
      </c>
      <c r="M123" s="292" t="str">
        <f t="shared" si="26"/>
        <v>N/A</v>
      </c>
      <c r="N123" s="292" t="str">
        <f t="shared" si="27"/>
        <v>N/A</v>
      </c>
      <c r="O123" s="149" t="str">
        <f t="shared" si="28"/>
        <v>N/A</v>
      </c>
      <c r="P123" s="289" t="str">
        <f t="shared" si="29"/>
        <v>N/A</v>
      </c>
      <c r="Q123" s="292" t="str">
        <f t="shared" si="30"/>
        <v>N/A</v>
      </c>
      <c r="R123" s="292" t="str">
        <f t="shared" si="31"/>
        <v>N/A</v>
      </c>
      <c r="S123" s="295" t="str">
        <f t="shared" si="32"/>
        <v>N/A</v>
      </c>
      <c r="T123" s="289" t="str">
        <f t="shared" si="33"/>
        <v>N/A</v>
      </c>
      <c r="U123" s="292" t="str">
        <f t="shared" si="34"/>
        <v>N/A</v>
      </c>
      <c r="V123" s="292" t="str">
        <f t="shared" si="35"/>
        <v>N/A</v>
      </c>
      <c r="W123" s="295" t="str">
        <f t="shared" si="36"/>
        <v>N/A</v>
      </c>
      <c r="X123" s="289" t="str">
        <f t="shared" si="37"/>
        <v>N/A</v>
      </c>
      <c r="Y123" s="292" t="str">
        <f t="shared" si="38"/>
        <v>N/A</v>
      </c>
      <c r="Z123" s="298" t="str">
        <f t="shared" si="39"/>
        <v>N/A</v>
      </c>
    </row>
    <row r="124" spans="1:26" x14ac:dyDescent="0.2">
      <c r="A124" s="32">
        <f t="shared" si="24"/>
        <v>68</v>
      </c>
      <c r="B124" s="148">
        <f>'AM19.Entity Input'!D85</f>
        <v>0</v>
      </c>
      <c r="C124" s="149">
        <f>'AM19.Entity Input'!F85</f>
        <v>0</v>
      </c>
      <c r="D124" s="149"/>
      <c r="E124" s="149">
        <f>'AM19.Entity Input'!G85</f>
        <v>0</v>
      </c>
      <c r="F124" s="286">
        <f>'AM19.Entity Input'!P85</f>
        <v>0</v>
      </c>
      <c r="G124" s="286">
        <f>'AM19.Entity Input'!AD85</f>
        <v>0</v>
      </c>
      <c r="H124" s="286">
        <f>'AM19.Entity Input'!AN85</f>
        <v>0</v>
      </c>
      <c r="I124" s="149">
        <f>'AM19.Entity Input'!X85</f>
        <v>0</v>
      </c>
      <c r="J124" s="149">
        <f>'AM19.Entity Input'!AH85</f>
        <v>0</v>
      </c>
      <c r="K124" s="149" t="str">
        <f t="shared" si="40"/>
        <v>N/A</v>
      </c>
      <c r="L124" s="289" t="str">
        <f t="shared" si="25"/>
        <v>N/A</v>
      </c>
      <c r="M124" s="292" t="str">
        <f t="shared" si="26"/>
        <v>N/A</v>
      </c>
      <c r="N124" s="292" t="str">
        <f t="shared" si="27"/>
        <v>N/A</v>
      </c>
      <c r="O124" s="149" t="str">
        <f t="shared" si="28"/>
        <v>N/A</v>
      </c>
      <c r="P124" s="289" t="str">
        <f t="shared" si="29"/>
        <v>N/A</v>
      </c>
      <c r="Q124" s="292" t="str">
        <f t="shared" si="30"/>
        <v>N/A</v>
      </c>
      <c r="R124" s="292" t="str">
        <f t="shared" si="31"/>
        <v>N/A</v>
      </c>
      <c r="S124" s="295" t="str">
        <f t="shared" si="32"/>
        <v>N/A</v>
      </c>
      <c r="T124" s="289" t="str">
        <f t="shared" si="33"/>
        <v>N/A</v>
      </c>
      <c r="U124" s="292" t="str">
        <f t="shared" si="34"/>
        <v>N/A</v>
      </c>
      <c r="V124" s="292" t="str">
        <f t="shared" si="35"/>
        <v>N/A</v>
      </c>
      <c r="W124" s="295" t="str">
        <f t="shared" si="36"/>
        <v>N/A</v>
      </c>
      <c r="X124" s="289" t="str">
        <f t="shared" si="37"/>
        <v>N/A</v>
      </c>
      <c r="Y124" s="292" t="str">
        <f t="shared" si="38"/>
        <v>N/A</v>
      </c>
      <c r="Z124" s="298" t="str">
        <f t="shared" si="39"/>
        <v>N/A</v>
      </c>
    </row>
    <row r="125" spans="1:26" x14ac:dyDescent="0.2">
      <c r="A125" s="32">
        <f t="shared" si="24"/>
        <v>69</v>
      </c>
      <c r="B125" s="148">
        <f>'AM19.Entity Input'!D86</f>
        <v>0</v>
      </c>
      <c r="C125" s="149">
        <f>'AM19.Entity Input'!F86</f>
        <v>0</v>
      </c>
      <c r="D125" s="149"/>
      <c r="E125" s="149">
        <f>'AM19.Entity Input'!G86</f>
        <v>0</v>
      </c>
      <c r="F125" s="286">
        <f>'AM19.Entity Input'!P86</f>
        <v>0</v>
      </c>
      <c r="G125" s="286">
        <f>'AM19.Entity Input'!AD86</f>
        <v>0</v>
      </c>
      <c r="H125" s="286">
        <f>'AM19.Entity Input'!AN86</f>
        <v>0</v>
      </c>
      <c r="I125" s="149">
        <f>'AM19.Entity Input'!X86</f>
        <v>0</v>
      </c>
      <c r="J125" s="149">
        <f>'AM19.Entity Input'!AH86</f>
        <v>0</v>
      </c>
      <c r="K125" s="149" t="str">
        <f t="shared" si="40"/>
        <v>N/A</v>
      </c>
      <c r="L125" s="289" t="str">
        <f t="shared" si="25"/>
        <v>N/A</v>
      </c>
      <c r="M125" s="292" t="str">
        <f t="shared" si="26"/>
        <v>N/A</v>
      </c>
      <c r="N125" s="292" t="str">
        <f t="shared" si="27"/>
        <v>N/A</v>
      </c>
      <c r="O125" s="149" t="str">
        <f t="shared" si="28"/>
        <v>N/A</v>
      </c>
      <c r="P125" s="289" t="str">
        <f t="shared" si="29"/>
        <v>N/A</v>
      </c>
      <c r="Q125" s="292" t="str">
        <f t="shared" si="30"/>
        <v>N/A</v>
      </c>
      <c r="R125" s="292" t="str">
        <f t="shared" si="31"/>
        <v>N/A</v>
      </c>
      <c r="S125" s="295" t="str">
        <f t="shared" si="32"/>
        <v>N/A</v>
      </c>
      <c r="T125" s="289" t="str">
        <f t="shared" si="33"/>
        <v>N/A</v>
      </c>
      <c r="U125" s="292" t="str">
        <f t="shared" si="34"/>
        <v>N/A</v>
      </c>
      <c r="V125" s="292" t="str">
        <f t="shared" si="35"/>
        <v>N/A</v>
      </c>
      <c r="W125" s="295" t="str">
        <f t="shared" si="36"/>
        <v>N/A</v>
      </c>
      <c r="X125" s="289" t="str">
        <f t="shared" si="37"/>
        <v>N/A</v>
      </c>
      <c r="Y125" s="292" t="str">
        <f t="shared" si="38"/>
        <v>N/A</v>
      </c>
      <c r="Z125" s="298" t="str">
        <f t="shared" si="39"/>
        <v>N/A</v>
      </c>
    </row>
    <row r="126" spans="1:26" x14ac:dyDescent="0.2">
      <c r="A126" s="32">
        <f t="shared" si="24"/>
        <v>70</v>
      </c>
      <c r="B126" s="148">
        <f>'AM19.Entity Input'!D87</f>
        <v>0</v>
      </c>
      <c r="C126" s="149">
        <f>'AM19.Entity Input'!F87</f>
        <v>0</v>
      </c>
      <c r="D126" s="149"/>
      <c r="E126" s="149">
        <f>'AM19.Entity Input'!G87</f>
        <v>0</v>
      </c>
      <c r="F126" s="286">
        <f>'AM19.Entity Input'!P87</f>
        <v>0</v>
      </c>
      <c r="G126" s="286">
        <f>'AM19.Entity Input'!AD87</f>
        <v>0</v>
      </c>
      <c r="H126" s="286">
        <f>'AM19.Entity Input'!AN87</f>
        <v>0</v>
      </c>
      <c r="I126" s="149">
        <f>'AM19.Entity Input'!X87</f>
        <v>0</v>
      </c>
      <c r="J126" s="149">
        <f>'AM19.Entity Input'!AH87</f>
        <v>0</v>
      </c>
      <c r="K126" s="149" t="str">
        <f t="shared" si="40"/>
        <v>N/A</v>
      </c>
      <c r="L126" s="289" t="str">
        <f t="shared" si="25"/>
        <v>N/A</v>
      </c>
      <c r="M126" s="292" t="str">
        <f t="shared" si="26"/>
        <v>N/A</v>
      </c>
      <c r="N126" s="292" t="str">
        <f t="shared" si="27"/>
        <v>N/A</v>
      </c>
      <c r="O126" s="149" t="str">
        <f t="shared" si="28"/>
        <v>N/A</v>
      </c>
      <c r="P126" s="289" t="str">
        <f t="shared" si="29"/>
        <v>N/A</v>
      </c>
      <c r="Q126" s="292" t="str">
        <f t="shared" si="30"/>
        <v>N/A</v>
      </c>
      <c r="R126" s="292" t="str">
        <f t="shared" si="31"/>
        <v>N/A</v>
      </c>
      <c r="S126" s="295" t="str">
        <f t="shared" si="32"/>
        <v>N/A</v>
      </c>
      <c r="T126" s="289" t="str">
        <f t="shared" si="33"/>
        <v>N/A</v>
      </c>
      <c r="U126" s="292" t="str">
        <f t="shared" si="34"/>
        <v>N/A</v>
      </c>
      <c r="V126" s="292" t="str">
        <f t="shared" si="35"/>
        <v>N/A</v>
      </c>
      <c r="W126" s="295" t="str">
        <f t="shared" si="36"/>
        <v>N/A</v>
      </c>
      <c r="X126" s="289" t="str">
        <f t="shared" si="37"/>
        <v>N/A</v>
      </c>
      <c r="Y126" s="292" t="str">
        <f t="shared" si="38"/>
        <v>N/A</v>
      </c>
      <c r="Z126" s="298" t="str">
        <f t="shared" si="39"/>
        <v>N/A</v>
      </c>
    </row>
    <row r="127" spans="1:26" x14ac:dyDescent="0.2">
      <c r="A127" s="32">
        <f t="shared" si="24"/>
        <v>71</v>
      </c>
      <c r="B127" s="148">
        <f>'AM19.Entity Input'!D88</f>
        <v>0</v>
      </c>
      <c r="C127" s="149">
        <f>'AM19.Entity Input'!F88</f>
        <v>0</v>
      </c>
      <c r="D127" s="149"/>
      <c r="E127" s="149">
        <f>'AM19.Entity Input'!G88</f>
        <v>0</v>
      </c>
      <c r="F127" s="286">
        <f>'AM19.Entity Input'!P88</f>
        <v>0</v>
      </c>
      <c r="G127" s="286">
        <f>'AM19.Entity Input'!AD88</f>
        <v>0</v>
      </c>
      <c r="H127" s="286">
        <f>'AM19.Entity Input'!AN88</f>
        <v>0</v>
      </c>
      <c r="I127" s="149">
        <f>'AM19.Entity Input'!X88</f>
        <v>0</v>
      </c>
      <c r="J127" s="149">
        <f>'AM19.Entity Input'!AH88</f>
        <v>0</v>
      </c>
      <c r="K127" s="149" t="str">
        <f t="shared" si="40"/>
        <v>N/A</v>
      </c>
      <c r="L127" s="289" t="str">
        <f t="shared" si="25"/>
        <v>N/A</v>
      </c>
      <c r="M127" s="292" t="str">
        <f t="shared" si="26"/>
        <v>N/A</v>
      </c>
      <c r="N127" s="292" t="str">
        <f t="shared" si="27"/>
        <v>N/A</v>
      </c>
      <c r="O127" s="149" t="str">
        <f t="shared" si="28"/>
        <v>N/A</v>
      </c>
      <c r="P127" s="289" t="str">
        <f t="shared" si="29"/>
        <v>N/A</v>
      </c>
      <c r="Q127" s="292" t="str">
        <f t="shared" si="30"/>
        <v>N/A</v>
      </c>
      <c r="R127" s="292" t="str">
        <f t="shared" si="31"/>
        <v>N/A</v>
      </c>
      <c r="S127" s="295" t="str">
        <f t="shared" si="32"/>
        <v>N/A</v>
      </c>
      <c r="T127" s="289" t="str">
        <f t="shared" si="33"/>
        <v>N/A</v>
      </c>
      <c r="U127" s="292" t="str">
        <f t="shared" si="34"/>
        <v>N/A</v>
      </c>
      <c r="V127" s="292" t="str">
        <f t="shared" si="35"/>
        <v>N/A</v>
      </c>
      <c r="W127" s="295" t="str">
        <f t="shared" si="36"/>
        <v>N/A</v>
      </c>
      <c r="X127" s="289" t="str">
        <f t="shared" si="37"/>
        <v>N/A</v>
      </c>
      <c r="Y127" s="292" t="str">
        <f t="shared" si="38"/>
        <v>N/A</v>
      </c>
      <c r="Z127" s="298" t="str">
        <f t="shared" si="39"/>
        <v>N/A</v>
      </c>
    </row>
    <row r="128" spans="1:26" x14ac:dyDescent="0.2">
      <c r="A128" s="32">
        <f t="shared" si="24"/>
        <v>72</v>
      </c>
      <c r="B128" s="148">
        <f>'AM19.Entity Input'!D89</f>
        <v>0</v>
      </c>
      <c r="C128" s="149">
        <f>'AM19.Entity Input'!F89</f>
        <v>0</v>
      </c>
      <c r="D128" s="149"/>
      <c r="E128" s="149">
        <f>'AM19.Entity Input'!G89</f>
        <v>0</v>
      </c>
      <c r="F128" s="286">
        <f>'AM19.Entity Input'!P89</f>
        <v>0</v>
      </c>
      <c r="G128" s="286">
        <f>'AM19.Entity Input'!AD89</f>
        <v>0</v>
      </c>
      <c r="H128" s="286">
        <f>'AM19.Entity Input'!AN89</f>
        <v>0</v>
      </c>
      <c r="I128" s="149">
        <f>'AM19.Entity Input'!X89</f>
        <v>0</v>
      </c>
      <c r="J128" s="149">
        <f>'AM19.Entity Input'!AH89</f>
        <v>0</v>
      </c>
      <c r="K128" s="149" t="str">
        <f t="shared" si="40"/>
        <v>N/A</v>
      </c>
      <c r="L128" s="289" t="str">
        <f t="shared" si="25"/>
        <v>N/A</v>
      </c>
      <c r="M128" s="292" t="str">
        <f t="shared" si="26"/>
        <v>N/A</v>
      </c>
      <c r="N128" s="292" t="str">
        <f t="shared" si="27"/>
        <v>N/A</v>
      </c>
      <c r="O128" s="149" t="str">
        <f t="shared" si="28"/>
        <v>N/A</v>
      </c>
      <c r="P128" s="289" t="str">
        <f t="shared" si="29"/>
        <v>N/A</v>
      </c>
      <c r="Q128" s="292" t="str">
        <f t="shared" si="30"/>
        <v>N/A</v>
      </c>
      <c r="R128" s="292" t="str">
        <f t="shared" si="31"/>
        <v>N/A</v>
      </c>
      <c r="S128" s="295" t="str">
        <f t="shared" si="32"/>
        <v>N/A</v>
      </c>
      <c r="T128" s="289" t="str">
        <f t="shared" si="33"/>
        <v>N/A</v>
      </c>
      <c r="U128" s="292" t="str">
        <f t="shared" si="34"/>
        <v>N/A</v>
      </c>
      <c r="V128" s="292" t="str">
        <f t="shared" si="35"/>
        <v>N/A</v>
      </c>
      <c r="W128" s="295" t="str">
        <f t="shared" si="36"/>
        <v>N/A</v>
      </c>
      <c r="X128" s="289" t="str">
        <f t="shared" si="37"/>
        <v>N/A</v>
      </c>
      <c r="Y128" s="292" t="str">
        <f t="shared" si="38"/>
        <v>N/A</v>
      </c>
      <c r="Z128" s="298" t="str">
        <f t="shared" si="39"/>
        <v>N/A</v>
      </c>
    </row>
    <row r="129" spans="1:26" x14ac:dyDescent="0.2">
      <c r="A129" s="32">
        <f t="shared" si="24"/>
        <v>73</v>
      </c>
      <c r="B129" s="148">
        <f>'AM19.Entity Input'!D90</f>
        <v>0</v>
      </c>
      <c r="C129" s="149">
        <f>'AM19.Entity Input'!F90</f>
        <v>0</v>
      </c>
      <c r="D129" s="149"/>
      <c r="E129" s="149">
        <f>'AM19.Entity Input'!G90</f>
        <v>0</v>
      </c>
      <c r="F129" s="286">
        <f>'AM19.Entity Input'!P90</f>
        <v>0</v>
      </c>
      <c r="G129" s="286">
        <f>'AM19.Entity Input'!AD90</f>
        <v>0</v>
      </c>
      <c r="H129" s="286">
        <f>'AM19.Entity Input'!AN90</f>
        <v>0</v>
      </c>
      <c r="I129" s="149">
        <f>'AM19.Entity Input'!X90</f>
        <v>0</v>
      </c>
      <c r="J129" s="149">
        <f>'AM19.Entity Input'!AH90</f>
        <v>0</v>
      </c>
      <c r="K129" s="149" t="str">
        <f t="shared" si="40"/>
        <v>N/A</v>
      </c>
      <c r="L129" s="289" t="str">
        <f t="shared" si="25"/>
        <v>N/A</v>
      </c>
      <c r="M129" s="292" t="str">
        <f t="shared" si="26"/>
        <v>N/A</v>
      </c>
      <c r="N129" s="292" t="str">
        <f t="shared" si="27"/>
        <v>N/A</v>
      </c>
      <c r="O129" s="149" t="str">
        <f t="shared" si="28"/>
        <v>N/A</v>
      </c>
      <c r="P129" s="289" t="str">
        <f t="shared" si="29"/>
        <v>N/A</v>
      </c>
      <c r="Q129" s="292" t="str">
        <f t="shared" si="30"/>
        <v>N/A</v>
      </c>
      <c r="R129" s="292" t="str">
        <f t="shared" si="31"/>
        <v>N/A</v>
      </c>
      <c r="S129" s="295" t="str">
        <f t="shared" si="32"/>
        <v>N/A</v>
      </c>
      <c r="T129" s="289" t="str">
        <f t="shared" si="33"/>
        <v>N/A</v>
      </c>
      <c r="U129" s="292" t="str">
        <f t="shared" si="34"/>
        <v>N/A</v>
      </c>
      <c r="V129" s="292" t="str">
        <f t="shared" si="35"/>
        <v>N/A</v>
      </c>
      <c r="W129" s="295" t="str">
        <f t="shared" si="36"/>
        <v>N/A</v>
      </c>
      <c r="X129" s="289" t="str">
        <f t="shared" si="37"/>
        <v>N/A</v>
      </c>
      <c r="Y129" s="292" t="str">
        <f t="shared" si="38"/>
        <v>N/A</v>
      </c>
      <c r="Z129" s="298" t="str">
        <f t="shared" si="39"/>
        <v>N/A</v>
      </c>
    </row>
    <row r="130" spans="1:26" x14ac:dyDescent="0.2">
      <c r="A130" s="32">
        <f t="shared" si="24"/>
        <v>74</v>
      </c>
      <c r="B130" s="148">
        <f>'AM19.Entity Input'!D91</f>
        <v>0</v>
      </c>
      <c r="C130" s="149">
        <f>'AM19.Entity Input'!F91</f>
        <v>0</v>
      </c>
      <c r="D130" s="149"/>
      <c r="E130" s="149">
        <f>'AM19.Entity Input'!G91</f>
        <v>0</v>
      </c>
      <c r="F130" s="286">
        <f>'AM19.Entity Input'!P91</f>
        <v>0</v>
      </c>
      <c r="G130" s="286">
        <f>'AM19.Entity Input'!AD91</f>
        <v>0</v>
      </c>
      <c r="H130" s="286">
        <f>'AM19.Entity Input'!AN91</f>
        <v>0</v>
      </c>
      <c r="I130" s="149">
        <f>'AM19.Entity Input'!X91</f>
        <v>0</v>
      </c>
      <c r="J130" s="149">
        <f>'AM19.Entity Input'!AH91</f>
        <v>0</v>
      </c>
      <c r="K130" s="149" t="str">
        <f t="shared" si="40"/>
        <v>N/A</v>
      </c>
      <c r="L130" s="289" t="str">
        <f t="shared" si="25"/>
        <v>N/A</v>
      </c>
      <c r="M130" s="292" t="str">
        <f t="shared" si="26"/>
        <v>N/A</v>
      </c>
      <c r="N130" s="292" t="str">
        <f t="shared" si="27"/>
        <v>N/A</v>
      </c>
      <c r="O130" s="149" t="str">
        <f t="shared" si="28"/>
        <v>N/A</v>
      </c>
      <c r="P130" s="289" t="str">
        <f t="shared" si="29"/>
        <v>N/A</v>
      </c>
      <c r="Q130" s="292" t="str">
        <f t="shared" si="30"/>
        <v>N/A</v>
      </c>
      <c r="R130" s="292" t="str">
        <f t="shared" si="31"/>
        <v>N/A</v>
      </c>
      <c r="S130" s="295" t="str">
        <f t="shared" si="32"/>
        <v>N/A</v>
      </c>
      <c r="T130" s="289" t="str">
        <f t="shared" si="33"/>
        <v>N/A</v>
      </c>
      <c r="U130" s="292" t="str">
        <f t="shared" si="34"/>
        <v>N/A</v>
      </c>
      <c r="V130" s="292" t="str">
        <f t="shared" si="35"/>
        <v>N/A</v>
      </c>
      <c r="W130" s="295" t="str">
        <f t="shared" si="36"/>
        <v>N/A</v>
      </c>
      <c r="X130" s="289" t="str">
        <f t="shared" si="37"/>
        <v>N/A</v>
      </c>
      <c r="Y130" s="292" t="str">
        <f t="shared" si="38"/>
        <v>N/A</v>
      </c>
      <c r="Z130" s="298" t="str">
        <f t="shared" si="39"/>
        <v>N/A</v>
      </c>
    </row>
    <row r="131" spans="1:26" x14ac:dyDescent="0.2">
      <c r="A131" s="32">
        <f t="shared" si="24"/>
        <v>75</v>
      </c>
      <c r="B131" s="148">
        <f>'AM19.Entity Input'!D92</f>
        <v>0</v>
      </c>
      <c r="C131" s="149">
        <f>'AM19.Entity Input'!F92</f>
        <v>0</v>
      </c>
      <c r="D131" s="149"/>
      <c r="E131" s="149">
        <f>'AM19.Entity Input'!G92</f>
        <v>0</v>
      </c>
      <c r="F131" s="286">
        <f>'AM19.Entity Input'!P92</f>
        <v>0</v>
      </c>
      <c r="G131" s="286">
        <f>'AM19.Entity Input'!AD92</f>
        <v>0</v>
      </c>
      <c r="H131" s="286">
        <f>'AM19.Entity Input'!AN92</f>
        <v>0</v>
      </c>
      <c r="I131" s="149">
        <f>'AM19.Entity Input'!X92</f>
        <v>0</v>
      </c>
      <c r="J131" s="149">
        <f>'AM19.Entity Input'!AH92</f>
        <v>0</v>
      </c>
      <c r="K131" s="149" t="str">
        <f t="shared" si="40"/>
        <v>N/A</v>
      </c>
      <c r="L131" s="289" t="str">
        <f t="shared" si="25"/>
        <v>N/A</v>
      </c>
      <c r="M131" s="292" t="str">
        <f t="shared" si="26"/>
        <v>N/A</v>
      </c>
      <c r="N131" s="292" t="str">
        <f t="shared" si="27"/>
        <v>N/A</v>
      </c>
      <c r="O131" s="149" t="str">
        <f t="shared" si="28"/>
        <v>N/A</v>
      </c>
      <c r="P131" s="289" t="str">
        <f t="shared" si="29"/>
        <v>N/A</v>
      </c>
      <c r="Q131" s="292" t="str">
        <f t="shared" si="30"/>
        <v>N/A</v>
      </c>
      <c r="R131" s="292" t="str">
        <f t="shared" si="31"/>
        <v>N/A</v>
      </c>
      <c r="S131" s="295" t="str">
        <f t="shared" si="32"/>
        <v>N/A</v>
      </c>
      <c r="T131" s="289" t="str">
        <f t="shared" si="33"/>
        <v>N/A</v>
      </c>
      <c r="U131" s="292" t="str">
        <f t="shared" si="34"/>
        <v>N/A</v>
      </c>
      <c r="V131" s="292" t="str">
        <f t="shared" si="35"/>
        <v>N/A</v>
      </c>
      <c r="W131" s="295" t="str">
        <f t="shared" si="36"/>
        <v>N/A</v>
      </c>
      <c r="X131" s="289" t="str">
        <f t="shared" si="37"/>
        <v>N/A</v>
      </c>
      <c r="Y131" s="292" t="str">
        <f t="shared" si="38"/>
        <v>N/A</v>
      </c>
      <c r="Z131" s="298" t="str">
        <f t="shared" si="39"/>
        <v>N/A</v>
      </c>
    </row>
    <row r="132" spans="1:26" x14ac:dyDescent="0.2">
      <c r="A132" s="32">
        <f t="shared" si="24"/>
        <v>76</v>
      </c>
      <c r="B132" s="148">
        <f>'AM19.Entity Input'!D93</f>
        <v>0</v>
      </c>
      <c r="C132" s="149">
        <f>'AM19.Entity Input'!F93</f>
        <v>0</v>
      </c>
      <c r="D132" s="149"/>
      <c r="E132" s="149">
        <f>'AM19.Entity Input'!G93</f>
        <v>0</v>
      </c>
      <c r="F132" s="286">
        <f>'AM19.Entity Input'!P93</f>
        <v>0</v>
      </c>
      <c r="G132" s="286">
        <f>'AM19.Entity Input'!AD93</f>
        <v>0</v>
      </c>
      <c r="H132" s="286">
        <f>'AM19.Entity Input'!AN93</f>
        <v>0</v>
      </c>
      <c r="I132" s="149">
        <f>'AM19.Entity Input'!X93</f>
        <v>0</v>
      </c>
      <c r="J132" s="149">
        <f>'AM19.Entity Input'!AH93</f>
        <v>0</v>
      </c>
      <c r="K132" s="149" t="str">
        <f t="shared" si="40"/>
        <v>N/A</v>
      </c>
      <c r="L132" s="289" t="str">
        <f t="shared" si="25"/>
        <v>N/A</v>
      </c>
      <c r="M132" s="292" t="str">
        <f t="shared" si="26"/>
        <v>N/A</v>
      </c>
      <c r="N132" s="292" t="str">
        <f t="shared" si="27"/>
        <v>N/A</v>
      </c>
      <c r="O132" s="149" t="str">
        <f t="shared" si="28"/>
        <v>N/A</v>
      </c>
      <c r="P132" s="289" t="str">
        <f t="shared" si="29"/>
        <v>N/A</v>
      </c>
      <c r="Q132" s="292" t="str">
        <f t="shared" si="30"/>
        <v>N/A</v>
      </c>
      <c r="R132" s="292" t="str">
        <f t="shared" si="31"/>
        <v>N/A</v>
      </c>
      <c r="S132" s="295" t="str">
        <f t="shared" si="32"/>
        <v>N/A</v>
      </c>
      <c r="T132" s="289" t="str">
        <f t="shared" si="33"/>
        <v>N/A</v>
      </c>
      <c r="U132" s="292" t="str">
        <f t="shared" si="34"/>
        <v>N/A</v>
      </c>
      <c r="V132" s="292" t="str">
        <f t="shared" si="35"/>
        <v>N/A</v>
      </c>
      <c r="W132" s="295" t="str">
        <f t="shared" si="36"/>
        <v>N/A</v>
      </c>
      <c r="X132" s="289" t="str">
        <f t="shared" si="37"/>
        <v>N/A</v>
      </c>
      <c r="Y132" s="292" t="str">
        <f t="shared" si="38"/>
        <v>N/A</v>
      </c>
      <c r="Z132" s="298" t="str">
        <f t="shared" si="39"/>
        <v>N/A</v>
      </c>
    </row>
    <row r="133" spans="1:26" x14ac:dyDescent="0.2">
      <c r="A133" s="32">
        <f t="shared" si="24"/>
        <v>77</v>
      </c>
      <c r="B133" s="148">
        <f>'AM19.Entity Input'!D94</f>
        <v>0</v>
      </c>
      <c r="C133" s="149">
        <f>'AM19.Entity Input'!F94</f>
        <v>0</v>
      </c>
      <c r="D133" s="149"/>
      <c r="E133" s="149">
        <f>'AM19.Entity Input'!G94</f>
        <v>0</v>
      </c>
      <c r="F133" s="286">
        <f>'AM19.Entity Input'!P94</f>
        <v>0</v>
      </c>
      <c r="G133" s="286">
        <f>'AM19.Entity Input'!AD94</f>
        <v>0</v>
      </c>
      <c r="H133" s="286">
        <f>'AM19.Entity Input'!AN94</f>
        <v>0</v>
      </c>
      <c r="I133" s="149">
        <f>'AM19.Entity Input'!X94</f>
        <v>0</v>
      </c>
      <c r="J133" s="149">
        <f>'AM19.Entity Input'!AH94</f>
        <v>0</v>
      </c>
      <c r="K133" s="149" t="str">
        <f t="shared" si="40"/>
        <v>N/A</v>
      </c>
      <c r="L133" s="289" t="str">
        <f t="shared" si="25"/>
        <v>N/A</v>
      </c>
      <c r="M133" s="292" t="str">
        <f t="shared" si="26"/>
        <v>N/A</v>
      </c>
      <c r="N133" s="292" t="str">
        <f t="shared" si="27"/>
        <v>N/A</v>
      </c>
      <c r="O133" s="149" t="str">
        <f t="shared" si="28"/>
        <v>N/A</v>
      </c>
      <c r="P133" s="289" t="str">
        <f t="shared" si="29"/>
        <v>N/A</v>
      </c>
      <c r="Q133" s="292" t="str">
        <f t="shared" si="30"/>
        <v>N/A</v>
      </c>
      <c r="R133" s="292" t="str">
        <f t="shared" si="31"/>
        <v>N/A</v>
      </c>
      <c r="S133" s="295" t="str">
        <f t="shared" si="32"/>
        <v>N/A</v>
      </c>
      <c r="T133" s="289" t="str">
        <f t="shared" si="33"/>
        <v>N/A</v>
      </c>
      <c r="U133" s="292" t="str">
        <f t="shared" si="34"/>
        <v>N/A</v>
      </c>
      <c r="V133" s="292" t="str">
        <f t="shared" si="35"/>
        <v>N/A</v>
      </c>
      <c r="W133" s="295" t="str">
        <f t="shared" si="36"/>
        <v>N/A</v>
      </c>
      <c r="X133" s="289" t="str">
        <f t="shared" si="37"/>
        <v>N/A</v>
      </c>
      <c r="Y133" s="292" t="str">
        <f t="shared" si="38"/>
        <v>N/A</v>
      </c>
      <c r="Z133" s="298" t="str">
        <f t="shared" si="39"/>
        <v>N/A</v>
      </c>
    </row>
    <row r="134" spans="1:26" x14ac:dyDescent="0.2">
      <c r="A134" s="32">
        <f t="shared" si="24"/>
        <v>78</v>
      </c>
      <c r="B134" s="148">
        <f>'AM19.Entity Input'!D95</f>
        <v>0</v>
      </c>
      <c r="C134" s="149">
        <f>'AM19.Entity Input'!F95</f>
        <v>0</v>
      </c>
      <c r="D134" s="149"/>
      <c r="E134" s="149">
        <f>'AM19.Entity Input'!G95</f>
        <v>0</v>
      </c>
      <c r="F134" s="286">
        <f>'AM19.Entity Input'!P95</f>
        <v>0</v>
      </c>
      <c r="G134" s="286">
        <f>'AM19.Entity Input'!AD95</f>
        <v>0</v>
      </c>
      <c r="H134" s="286">
        <f>'AM19.Entity Input'!AN95</f>
        <v>0</v>
      </c>
      <c r="I134" s="149">
        <f>'AM19.Entity Input'!X95</f>
        <v>0</v>
      </c>
      <c r="J134" s="149">
        <f>'AM19.Entity Input'!AH95</f>
        <v>0</v>
      </c>
      <c r="K134" s="149" t="str">
        <f t="shared" si="40"/>
        <v>N/A</v>
      </c>
      <c r="L134" s="289" t="str">
        <f t="shared" si="25"/>
        <v>N/A</v>
      </c>
      <c r="M134" s="292" t="str">
        <f t="shared" si="26"/>
        <v>N/A</v>
      </c>
      <c r="N134" s="292" t="str">
        <f t="shared" si="27"/>
        <v>N/A</v>
      </c>
      <c r="O134" s="149" t="str">
        <f t="shared" si="28"/>
        <v>N/A</v>
      </c>
      <c r="P134" s="289" t="str">
        <f t="shared" si="29"/>
        <v>N/A</v>
      </c>
      <c r="Q134" s="292" t="str">
        <f t="shared" si="30"/>
        <v>N/A</v>
      </c>
      <c r="R134" s="292" t="str">
        <f t="shared" si="31"/>
        <v>N/A</v>
      </c>
      <c r="S134" s="295" t="str">
        <f t="shared" si="32"/>
        <v>N/A</v>
      </c>
      <c r="T134" s="289" t="str">
        <f t="shared" si="33"/>
        <v>N/A</v>
      </c>
      <c r="U134" s="292" t="str">
        <f t="shared" si="34"/>
        <v>N/A</v>
      </c>
      <c r="V134" s="292" t="str">
        <f t="shared" si="35"/>
        <v>N/A</v>
      </c>
      <c r="W134" s="295" t="str">
        <f t="shared" si="36"/>
        <v>N/A</v>
      </c>
      <c r="X134" s="289" t="str">
        <f t="shared" si="37"/>
        <v>N/A</v>
      </c>
      <c r="Y134" s="292" t="str">
        <f t="shared" si="38"/>
        <v>N/A</v>
      </c>
      <c r="Z134" s="298" t="str">
        <f t="shared" si="39"/>
        <v>N/A</v>
      </c>
    </row>
    <row r="135" spans="1:26" x14ac:dyDescent="0.2">
      <c r="A135" s="32">
        <f t="shared" si="24"/>
        <v>79</v>
      </c>
      <c r="B135" s="148">
        <f>'AM19.Entity Input'!D96</f>
        <v>0</v>
      </c>
      <c r="C135" s="149">
        <f>'AM19.Entity Input'!F96</f>
        <v>0</v>
      </c>
      <c r="D135" s="149"/>
      <c r="E135" s="149">
        <f>'AM19.Entity Input'!G96</f>
        <v>0</v>
      </c>
      <c r="F135" s="286">
        <f>'AM19.Entity Input'!P96</f>
        <v>0</v>
      </c>
      <c r="G135" s="286">
        <f>'AM19.Entity Input'!AD96</f>
        <v>0</v>
      </c>
      <c r="H135" s="286">
        <f>'AM19.Entity Input'!AN96</f>
        <v>0</v>
      </c>
      <c r="I135" s="149">
        <f>'AM19.Entity Input'!X96</f>
        <v>0</v>
      </c>
      <c r="J135" s="149">
        <f>'AM19.Entity Input'!AH96</f>
        <v>0</v>
      </c>
      <c r="K135" s="149" t="str">
        <f t="shared" si="40"/>
        <v>N/A</v>
      </c>
      <c r="L135" s="289" t="str">
        <f t="shared" si="25"/>
        <v>N/A</v>
      </c>
      <c r="M135" s="292" t="str">
        <f t="shared" si="26"/>
        <v>N/A</v>
      </c>
      <c r="N135" s="292" t="str">
        <f t="shared" si="27"/>
        <v>N/A</v>
      </c>
      <c r="O135" s="149" t="str">
        <f t="shared" si="28"/>
        <v>N/A</v>
      </c>
      <c r="P135" s="289" t="str">
        <f t="shared" si="29"/>
        <v>N/A</v>
      </c>
      <c r="Q135" s="292" t="str">
        <f t="shared" si="30"/>
        <v>N/A</v>
      </c>
      <c r="R135" s="292" t="str">
        <f t="shared" si="31"/>
        <v>N/A</v>
      </c>
      <c r="S135" s="295" t="str">
        <f t="shared" si="32"/>
        <v>N/A</v>
      </c>
      <c r="T135" s="289" t="str">
        <f t="shared" si="33"/>
        <v>N/A</v>
      </c>
      <c r="U135" s="292" t="str">
        <f t="shared" si="34"/>
        <v>N/A</v>
      </c>
      <c r="V135" s="292" t="str">
        <f t="shared" si="35"/>
        <v>N/A</v>
      </c>
      <c r="W135" s="295" t="str">
        <f t="shared" si="36"/>
        <v>N/A</v>
      </c>
      <c r="X135" s="289" t="str">
        <f t="shared" si="37"/>
        <v>N/A</v>
      </c>
      <c r="Y135" s="292" t="str">
        <f t="shared" si="38"/>
        <v>N/A</v>
      </c>
      <c r="Z135" s="298" t="str">
        <f t="shared" si="39"/>
        <v>N/A</v>
      </c>
    </row>
    <row r="136" spans="1:26" x14ac:dyDescent="0.2">
      <c r="A136" s="32">
        <f t="shared" si="24"/>
        <v>80</v>
      </c>
      <c r="B136" s="148">
        <f>'AM19.Entity Input'!D97</f>
        <v>0</v>
      </c>
      <c r="C136" s="149">
        <f>'AM19.Entity Input'!F97</f>
        <v>0</v>
      </c>
      <c r="D136" s="149"/>
      <c r="E136" s="149">
        <f>'AM19.Entity Input'!G97</f>
        <v>0</v>
      </c>
      <c r="F136" s="286">
        <f>'AM19.Entity Input'!P97</f>
        <v>0</v>
      </c>
      <c r="G136" s="286">
        <f>'AM19.Entity Input'!AD97</f>
        <v>0</v>
      </c>
      <c r="H136" s="286">
        <f>'AM19.Entity Input'!AN97</f>
        <v>0</v>
      </c>
      <c r="I136" s="149">
        <f>'AM19.Entity Input'!X97</f>
        <v>0</v>
      </c>
      <c r="J136" s="149">
        <f>'AM19.Entity Input'!AH97</f>
        <v>0</v>
      </c>
      <c r="K136" s="149" t="str">
        <f t="shared" si="40"/>
        <v>N/A</v>
      </c>
      <c r="L136" s="289" t="str">
        <f t="shared" si="25"/>
        <v>N/A</v>
      </c>
      <c r="M136" s="292" t="str">
        <f t="shared" si="26"/>
        <v>N/A</v>
      </c>
      <c r="N136" s="292" t="str">
        <f t="shared" si="27"/>
        <v>N/A</v>
      </c>
      <c r="O136" s="149" t="str">
        <f t="shared" si="28"/>
        <v>N/A</v>
      </c>
      <c r="P136" s="289" t="str">
        <f t="shared" si="29"/>
        <v>N/A</v>
      </c>
      <c r="Q136" s="292" t="str">
        <f t="shared" si="30"/>
        <v>N/A</v>
      </c>
      <c r="R136" s="292" t="str">
        <f t="shared" si="31"/>
        <v>N/A</v>
      </c>
      <c r="S136" s="295" t="str">
        <f t="shared" si="32"/>
        <v>N/A</v>
      </c>
      <c r="T136" s="289" t="str">
        <f t="shared" si="33"/>
        <v>N/A</v>
      </c>
      <c r="U136" s="292" t="str">
        <f t="shared" si="34"/>
        <v>N/A</v>
      </c>
      <c r="V136" s="292" t="str">
        <f t="shared" si="35"/>
        <v>N/A</v>
      </c>
      <c r="W136" s="295" t="str">
        <f t="shared" si="36"/>
        <v>N/A</v>
      </c>
      <c r="X136" s="289" t="str">
        <f t="shared" si="37"/>
        <v>N/A</v>
      </c>
      <c r="Y136" s="292" t="str">
        <f t="shared" si="38"/>
        <v>N/A</v>
      </c>
      <c r="Z136" s="298" t="str">
        <f t="shared" si="39"/>
        <v>N/A</v>
      </c>
    </row>
    <row r="137" spans="1:26" x14ac:dyDescent="0.2">
      <c r="A137" s="32">
        <f t="shared" si="24"/>
        <v>81</v>
      </c>
      <c r="B137" s="148">
        <f>'AM19.Entity Input'!D98</f>
        <v>0</v>
      </c>
      <c r="C137" s="149">
        <f>'AM19.Entity Input'!F98</f>
        <v>0</v>
      </c>
      <c r="D137" s="149"/>
      <c r="E137" s="149">
        <f>'AM19.Entity Input'!G98</f>
        <v>0</v>
      </c>
      <c r="F137" s="286">
        <f>'AM19.Entity Input'!P98</f>
        <v>0</v>
      </c>
      <c r="G137" s="286">
        <f>'AM19.Entity Input'!AD98</f>
        <v>0</v>
      </c>
      <c r="H137" s="286">
        <f>'AM19.Entity Input'!AN98</f>
        <v>0</v>
      </c>
      <c r="I137" s="149">
        <f>'AM19.Entity Input'!X98</f>
        <v>0</v>
      </c>
      <c r="J137" s="149">
        <f>'AM19.Entity Input'!AH98</f>
        <v>0</v>
      </c>
      <c r="K137" s="149" t="str">
        <f t="shared" si="40"/>
        <v>N/A</v>
      </c>
      <c r="L137" s="289" t="str">
        <f t="shared" si="25"/>
        <v>N/A</v>
      </c>
      <c r="M137" s="292" t="str">
        <f t="shared" si="26"/>
        <v>N/A</v>
      </c>
      <c r="N137" s="292" t="str">
        <f t="shared" si="27"/>
        <v>N/A</v>
      </c>
      <c r="O137" s="149" t="str">
        <f t="shared" si="28"/>
        <v>N/A</v>
      </c>
      <c r="P137" s="289" t="str">
        <f t="shared" si="29"/>
        <v>N/A</v>
      </c>
      <c r="Q137" s="292" t="str">
        <f t="shared" si="30"/>
        <v>N/A</v>
      </c>
      <c r="R137" s="292" t="str">
        <f t="shared" si="31"/>
        <v>N/A</v>
      </c>
      <c r="S137" s="295" t="str">
        <f t="shared" si="32"/>
        <v>N/A</v>
      </c>
      <c r="T137" s="289" t="str">
        <f t="shared" si="33"/>
        <v>N/A</v>
      </c>
      <c r="U137" s="292" t="str">
        <f t="shared" si="34"/>
        <v>N/A</v>
      </c>
      <c r="V137" s="292" t="str">
        <f t="shared" si="35"/>
        <v>N/A</v>
      </c>
      <c r="W137" s="295" t="str">
        <f t="shared" si="36"/>
        <v>N/A</v>
      </c>
      <c r="X137" s="289" t="str">
        <f t="shared" si="37"/>
        <v>N/A</v>
      </c>
      <c r="Y137" s="292" t="str">
        <f t="shared" si="38"/>
        <v>N/A</v>
      </c>
      <c r="Z137" s="298" t="str">
        <f t="shared" si="39"/>
        <v>N/A</v>
      </c>
    </row>
    <row r="138" spans="1:26" x14ac:dyDescent="0.2">
      <c r="A138" s="32">
        <f t="shared" si="24"/>
        <v>82</v>
      </c>
      <c r="B138" s="148">
        <f>'AM19.Entity Input'!D99</f>
        <v>0</v>
      </c>
      <c r="C138" s="149">
        <f>'AM19.Entity Input'!F99</f>
        <v>0</v>
      </c>
      <c r="D138" s="149"/>
      <c r="E138" s="149">
        <f>'AM19.Entity Input'!G99</f>
        <v>0</v>
      </c>
      <c r="F138" s="286">
        <f>'AM19.Entity Input'!P99</f>
        <v>0</v>
      </c>
      <c r="G138" s="286">
        <f>'AM19.Entity Input'!AD99</f>
        <v>0</v>
      </c>
      <c r="H138" s="286">
        <f>'AM19.Entity Input'!AN99</f>
        <v>0</v>
      </c>
      <c r="I138" s="149">
        <f>'AM19.Entity Input'!X99</f>
        <v>0</v>
      </c>
      <c r="J138" s="149">
        <f>'AM19.Entity Input'!AH99</f>
        <v>0</v>
      </c>
      <c r="K138" s="149" t="str">
        <f t="shared" si="40"/>
        <v>N/A</v>
      </c>
      <c r="L138" s="289" t="str">
        <f t="shared" si="25"/>
        <v>N/A</v>
      </c>
      <c r="M138" s="292" t="str">
        <f t="shared" si="26"/>
        <v>N/A</v>
      </c>
      <c r="N138" s="292" t="str">
        <f t="shared" si="27"/>
        <v>N/A</v>
      </c>
      <c r="O138" s="149" t="str">
        <f t="shared" si="28"/>
        <v>N/A</v>
      </c>
      <c r="P138" s="289" t="str">
        <f t="shared" si="29"/>
        <v>N/A</v>
      </c>
      <c r="Q138" s="292" t="str">
        <f t="shared" si="30"/>
        <v>N/A</v>
      </c>
      <c r="R138" s="292" t="str">
        <f t="shared" si="31"/>
        <v>N/A</v>
      </c>
      <c r="S138" s="295" t="str">
        <f t="shared" si="32"/>
        <v>N/A</v>
      </c>
      <c r="T138" s="289" t="str">
        <f t="shared" si="33"/>
        <v>N/A</v>
      </c>
      <c r="U138" s="292" t="str">
        <f t="shared" si="34"/>
        <v>N/A</v>
      </c>
      <c r="V138" s="292" t="str">
        <f t="shared" si="35"/>
        <v>N/A</v>
      </c>
      <c r="W138" s="295" t="str">
        <f t="shared" si="36"/>
        <v>N/A</v>
      </c>
      <c r="X138" s="289" t="str">
        <f t="shared" si="37"/>
        <v>N/A</v>
      </c>
      <c r="Y138" s="292" t="str">
        <f t="shared" si="38"/>
        <v>N/A</v>
      </c>
      <c r="Z138" s="298" t="str">
        <f t="shared" si="39"/>
        <v>N/A</v>
      </c>
    </row>
    <row r="139" spans="1:26" x14ac:dyDescent="0.2">
      <c r="A139" s="32">
        <f t="shared" si="24"/>
        <v>83</v>
      </c>
      <c r="B139" s="148">
        <f>'AM19.Entity Input'!D100</f>
        <v>0</v>
      </c>
      <c r="C139" s="149">
        <f>'AM19.Entity Input'!F100</f>
        <v>0</v>
      </c>
      <c r="D139" s="149"/>
      <c r="E139" s="149">
        <f>'AM19.Entity Input'!G100</f>
        <v>0</v>
      </c>
      <c r="F139" s="286">
        <f>'AM19.Entity Input'!P100</f>
        <v>0</v>
      </c>
      <c r="G139" s="286">
        <f>'AM19.Entity Input'!AD100</f>
        <v>0</v>
      </c>
      <c r="H139" s="286">
        <f>'AM19.Entity Input'!AN100</f>
        <v>0</v>
      </c>
      <c r="I139" s="149">
        <f>'AM19.Entity Input'!X100</f>
        <v>0</v>
      </c>
      <c r="J139" s="149">
        <f>'AM19.Entity Input'!AH100</f>
        <v>0</v>
      </c>
      <c r="K139" s="149" t="str">
        <f t="shared" si="40"/>
        <v>N/A</v>
      </c>
      <c r="L139" s="289" t="str">
        <f t="shared" si="25"/>
        <v>N/A</v>
      </c>
      <c r="M139" s="292" t="str">
        <f t="shared" si="26"/>
        <v>N/A</v>
      </c>
      <c r="N139" s="292" t="str">
        <f t="shared" si="27"/>
        <v>N/A</v>
      </c>
      <c r="O139" s="149" t="str">
        <f t="shared" si="28"/>
        <v>N/A</v>
      </c>
      <c r="P139" s="289" t="str">
        <f t="shared" si="29"/>
        <v>N/A</v>
      </c>
      <c r="Q139" s="292" t="str">
        <f t="shared" si="30"/>
        <v>N/A</v>
      </c>
      <c r="R139" s="292" t="str">
        <f t="shared" si="31"/>
        <v>N/A</v>
      </c>
      <c r="S139" s="295" t="str">
        <f t="shared" si="32"/>
        <v>N/A</v>
      </c>
      <c r="T139" s="289" t="str">
        <f t="shared" si="33"/>
        <v>N/A</v>
      </c>
      <c r="U139" s="292" t="str">
        <f t="shared" si="34"/>
        <v>N/A</v>
      </c>
      <c r="V139" s="292" t="str">
        <f t="shared" si="35"/>
        <v>N/A</v>
      </c>
      <c r="W139" s="295" t="str">
        <f t="shared" si="36"/>
        <v>N/A</v>
      </c>
      <c r="X139" s="289" t="str">
        <f t="shared" si="37"/>
        <v>N/A</v>
      </c>
      <c r="Y139" s="292" t="str">
        <f t="shared" si="38"/>
        <v>N/A</v>
      </c>
      <c r="Z139" s="298" t="str">
        <f t="shared" si="39"/>
        <v>N/A</v>
      </c>
    </row>
    <row r="140" spans="1:26" x14ac:dyDescent="0.2">
      <c r="A140" s="32">
        <f t="shared" si="24"/>
        <v>84</v>
      </c>
      <c r="B140" s="148">
        <f>'AM19.Entity Input'!D101</f>
        <v>0</v>
      </c>
      <c r="C140" s="149">
        <f>'AM19.Entity Input'!F101</f>
        <v>0</v>
      </c>
      <c r="D140" s="149"/>
      <c r="E140" s="149">
        <f>'AM19.Entity Input'!G101</f>
        <v>0</v>
      </c>
      <c r="F140" s="286">
        <f>'AM19.Entity Input'!P101</f>
        <v>0</v>
      </c>
      <c r="G140" s="286">
        <f>'AM19.Entity Input'!AD101</f>
        <v>0</v>
      </c>
      <c r="H140" s="286">
        <f>'AM19.Entity Input'!AN101</f>
        <v>0</v>
      </c>
      <c r="I140" s="149">
        <f>'AM19.Entity Input'!X101</f>
        <v>0</v>
      </c>
      <c r="J140" s="149">
        <f>'AM19.Entity Input'!AH101</f>
        <v>0</v>
      </c>
      <c r="K140" s="149" t="str">
        <f t="shared" si="40"/>
        <v>N/A</v>
      </c>
      <c r="L140" s="289" t="str">
        <f t="shared" si="25"/>
        <v>N/A</v>
      </c>
      <c r="M140" s="292" t="str">
        <f t="shared" si="26"/>
        <v>N/A</v>
      </c>
      <c r="N140" s="292" t="str">
        <f t="shared" si="27"/>
        <v>N/A</v>
      </c>
      <c r="O140" s="149" t="str">
        <f t="shared" si="28"/>
        <v>N/A</v>
      </c>
      <c r="P140" s="289" t="str">
        <f t="shared" si="29"/>
        <v>N/A</v>
      </c>
      <c r="Q140" s="292" t="str">
        <f t="shared" si="30"/>
        <v>N/A</v>
      </c>
      <c r="R140" s="292" t="str">
        <f t="shared" si="31"/>
        <v>N/A</v>
      </c>
      <c r="S140" s="295" t="str">
        <f t="shared" si="32"/>
        <v>N/A</v>
      </c>
      <c r="T140" s="289" t="str">
        <f t="shared" si="33"/>
        <v>N/A</v>
      </c>
      <c r="U140" s="292" t="str">
        <f t="shared" si="34"/>
        <v>N/A</v>
      </c>
      <c r="V140" s="292" t="str">
        <f t="shared" si="35"/>
        <v>N/A</v>
      </c>
      <c r="W140" s="295" t="str">
        <f t="shared" si="36"/>
        <v>N/A</v>
      </c>
      <c r="X140" s="289" t="str">
        <f t="shared" si="37"/>
        <v>N/A</v>
      </c>
      <c r="Y140" s="292" t="str">
        <f t="shared" si="38"/>
        <v>N/A</v>
      </c>
      <c r="Z140" s="298" t="str">
        <f t="shared" si="39"/>
        <v>N/A</v>
      </c>
    </row>
    <row r="141" spans="1:26" x14ac:dyDescent="0.2">
      <c r="A141" s="32">
        <f t="shared" si="24"/>
        <v>85</v>
      </c>
      <c r="B141" s="148">
        <f>'AM19.Entity Input'!D102</f>
        <v>0</v>
      </c>
      <c r="C141" s="149">
        <f>'AM19.Entity Input'!F102</f>
        <v>0</v>
      </c>
      <c r="D141" s="149"/>
      <c r="E141" s="149">
        <f>'AM19.Entity Input'!G102</f>
        <v>0</v>
      </c>
      <c r="F141" s="286">
        <f>'AM19.Entity Input'!P102</f>
        <v>0</v>
      </c>
      <c r="G141" s="286">
        <f>'AM19.Entity Input'!AD102</f>
        <v>0</v>
      </c>
      <c r="H141" s="286">
        <f>'AM19.Entity Input'!AN102</f>
        <v>0</v>
      </c>
      <c r="I141" s="149">
        <f>'AM19.Entity Input'!X102</f>
        <v>0</v>
      </c>
      <c r="J141" s="149">
        <f>'AM19.Entity Input'!AH102</f>
        <v>0</v>
      </c>
      <c r="K141" s="149" t="str">
        <f t="shared" si="40"/>
        <v>N/A</v>
      </c>
      <c r="L141" s="289" t="str">
        <f t="shared" si="25"/>
        <v>N/A</v>
      </c>
      <c r="M141" s="292" t="str">
        <f t="shared" si="26"/>
        <v>N/A</v>
      </c>
      <c r="N141" s="292" t="str">
        <f t="shared" si="27"/>
        <v>N/A</v>
      </c>
      <c r="O141" s="149" t="str">
        <f t="shared" si="28"/>
        <v>N/A</v>
      </c>
      <c r="P141" s="289" t="str">
        <f t="shared" si="29"/>
        <v>N/A</v>
      </c>
      <c r="Q141" s="292" t="str">
        <f t="shared" si="30"/>
        <v>N/A</v>
      </c>
      <c r="R141" s="292" t="str">
        <f t="shared" si="31"/>
        <v>N/A</v>
      </c>
      <c r="S141" s="295" t="str">
        <f t="shared" si="32"/>
        <v>N/A</v>
      </c>
      <c r="T141" s="289" t="str">
        <f t="shared" si="33"/>
        <v>N/A</v>
      </c>
      <c r="U141" s="292" t="str">
        <f t="shared" si="34"/>
        <v>N/A</v>
      </c>
      <c r="V141" s="292" t="str">
        <f t="shared" si="35"/>
        <v>N/A</v>
      </c>
      <c r="W141" s="295" t="str">
        <f t="shared" si="36"/>
        <v>N/A</v>
      </c>
      <c r="X141" s="289" t="str">
        <f t="shared" si="37"/>
        <v>N/A</v>
      </c>
      <c r="Y141" s="292" t="str">
        <f t="shared" si="38"/>
        <v>N/A</v>
      </c>
      <c r="Z141" s="298" t="str">
        <f t="shared" si="39"/>
        <v>N/A</v>
      </c>
    </row>
    <row r="142" spans="1:26" x14ac:dyDescent="0.2">
      <c r="A142" s="32">
        <f t="shared" si="24"/>
        <v>86</v>
      </c>
      <c r="B142" s="148">
        <f>'AM19.Entity Input'!D103</f>
        <v>0</v>
      </c>
      <c r="C142" s="149">
        <f>'AM19.Entity Input'!F103</f>
        <v>0</v>
      </c>
      <c r="D142" s="149"/>
      <c r="E142" s="149">
        <f>'AM19.Entity Input'!G103</f>
        <v>0</v>
      </c>
      <c r="F142" s="286">
        <f>'AM19.Entity Input'!P103</f>
        <v>0</v>
      </c>
      <c r="G142" s="286">
        <f>'AM19.Entity Input'!AD103</f>
        <v>0</v>
      </c>
      <c r="H142" s="286">
        <f>'AM19.Entity Input'!AN103</f>
        <v>0</v>
      </c>
      <c r="I142" s="149">
        <f>'AM19.Entity Input'!X103</f>
        <v>0</v>
      </c>
      <c r="J142" s="149">
        <f>'AM19.Entity Input'!AH103</f>
        <v>0</v>
      </c>
      <c r="K142" s="149" t="str">
        <f t="shared" si="40"/>
        <v>N/A</v>
      </c>
      <c r="L142" s="289" t="str">
        <f t="shared" si="25"/>
        <v>N/A</v>
      </c>
      <c r="M142" s="292" t="str">
        <f t="shared" si="26"/>
        <v>N/A</v>
      </c>
      <c r="N142" s="292" t="str">
        <f t="shared" si="27"/>
        <v>N/A</v>
      </c>
      <c r="O142" s="149" t="str">
        <f t="shared" si="28"/>
        <v>N/A</v>
      </c>
      <c r="P142" s="289" t="str">
        <f t="shared" si="29"/>
        <v>N/A</v>
      </c>
      <c r="Q142" s="292" t="str">
        <f t="shared" si="30"/>
        <v>N/A</v>
      </c>
      <c r="R142" s="292" t="str">
        <f t="shared" si="31"/>
        <v>N/A</v>
      </c>
      <c r="S142" s="295" t="str">
        <f t="shared" si="32"/>
        <v>N/A</v>
      </c>
      <c r="T142" s="289" t="str">
        <f t="shared" si="33"/>
        <v>N/A</v>
      </c>
      <c r="U142" s="292" t="str">
        <f t="shared" si="34"/>
        <v>N/A</v>
      </c>
      <c r="V142" s="292" t="str">
        <f t="shared" si="35"/>
        <v>N/A</v>
      </c>
      <c r="W142" s="295" t="str">
        <f t="shared" si="36"/>
        <v>N/A</v>
      </c>
      <c r="X142" s="289" t="str">
        <f t="shared" si="37"/>
        <v>N/A</v>
      </c>
      <c r="Y142" s="292" t="str">
        <f t="shared" si="38"/>
        <v>N/A</v>
      </c>
      <c r="Z142" s="298" t="str">
        <f t="shared" si="39"/>
        <v>N/A</v>
      </c>
    </row>
    <row r="143" spans="1:26" x14ac:dyDescent="0.2">
      <c r="A143" s="32">
        <f t="shared" si="24"/>
        <v>87</v>
      </c>
      <c r="B143" s="148">
        <f>'AM19.Entity Input'!D104</f>
        <v>0</v>
      </c>
      <c r="C143" s="149">
        <f>'AM19.Entity Input'!F104</f>
        <v>0</v>
      </c>
      <c r="D143" s="149"/>
      <c r="E143" s="149">
        <f>'AM19.Entity Input'!G104</f>
        <v>0</v>
      </c>
      <c r="F143" s="286">
        <f>'AM19.Entity Input'!P104</f>
        <v>0</v>
      </c>
      <c r="G143" s="286">
        <f>'AM19.Entity Input'!AD104</f>
        <v>0</v>
      </c>
      <c r="H143" s="286">
        <f>'AM19.Entity Input'!AN104</f>
        <v>0</v>
      </c>
      <c r="I143" s="149">
        <f>'AM19.Entity Input'!X104</f>
        <v>0</v>
      </c>
      <c r="J143" s="149">
        <f>'AM19.Entity Input'!AH104</f>
        <v>0</v>
      </c>
      <c r="K143" s="149" t="str">
        <f t="shared" si="40"/>
        <v>N/A</v>
      </c>
      <c r="L143" s="289" t="str">
        <f t="shared" si="25"/>
        <v>N/A</v>
      </c>
      <c r="M143" s="292" t="str">
        <f t="shared" si="26"/>
        <v>N/A</v>
      </c>
      <c r="N143" s="292" t="str">
        <f t="shared" si="27"/>
        <v>N/A</v>
      </c>
      <c r="O143" s="149" t="str">
        <f t="shared" si="28"/>
        <v>N/A</v>
      </c>
      <c r="P143" s="289" t="str">
        <f t="shared" si="29"/>
        <v>N/A</v>
      </c>
      <c r="Q143" s="292" t="str">
        <f t="shared" si="30"/>
        <v>N/A</v>
      </c>
      <c r="R143" s="292" t="str">
        <f t="shared" si="31"/>
        <v>N/A</v>
      </c>
      <c r="S143" s="295" t="str">
        <f t="shared" si="32"/>
        <v>N/A</v>
      </c>
      <c r="T143" s="289" t="str">
        <f t="shared" si="33"/>
        <v>N/A</v>
      </c>
      <c r="U143" s="292" t="str">
        <f t="shared" si="34"/>
        <v>N/A</v>
      </c>
      <c r="V143" s="292" t="str">
        <f t="shared" si="35"/>
        <v>N/A</v>
      </c>
      <c r="W143" s="295" t="str">
        <f t="shared" si="36"/>
        <v>N/A</v>
      </c>
      <c r="X143" s="289" t="str">
        <f t="shared" si="37"/>
        <v>N/A</v>
      </c>
      <c r="Y143" s="292" t="str">
        <f t="shared" si="38"/>
        <v>N/A</v>
      </c>
      <c r="Z143" s="298" t="str">
        <f t="shared" si="39"/>
        <v>N/A</v>
      </c>
    </row>
    <row r="144" spans="1:26" x14ac:dyDescent="0.2">
      <c r="A144" s="32">
        <f t="shared" si="24"/>
        <v>88</v>
      </c>
      <c r="B144" s="148">
        <f>'AM19.Entity Input'!D105</f>
        <v>0</v>
      </c>
      <c r="C144" s="149">
        <f>'AM19.Entity Input'!F105</f>
        <v>0</v>
      </c>
      <c r="D144" s="149"/>
      <c r="E144" s="149">
        <f>'AM19.Entity Input'!G105</f>
        <v>0</v>
      </c>
      <c r="F144" s="286">
        <f>'AM19.Entity Input'!P105</f>
        <v>0</v>
      </c>
      <c r="G144" s="286">
        <f>'AM19.Entity Input'!AD105</f>
        <v>0</v>
      </c>
      <c r="H144" s="286">
        <f>'AM19.Entity Input'!AN105</f>
        <v>0</v>
      </c>
      <c r="I144" s="149">
        <f>'AM19.Entity Input'!X105</f>
        <v>0</v>
      </c>
      <c r="J144" s="149">
        <f>'AM19.Entity Input'!AH105</f>
        <v>0</v>
      </c>
      <c r="K144" s="149" t="str">
        <f t="shared" si="40"/>
        <v>N/A</v>
      </c>
      <c r="L144" s="289" t="str">
        <f t="shared" si="25"/>
        <v>N/A</v>
      </c>
      <c r="M144" s="292" t="str">
        <f t="shared" si="26"/>
        <v>N/A</v>
      </c>
      <c r="N144" s="292" t="str">
        <f t="shared" si="27"/>
        <v>N/A</v>
      </c>
      <c r="O144" s="149" t="str">
        <f t="shared" si="28"/>
        <v>N/A</v>
      </c>
      <c r="P144" s="289" t="str">
        <f t="shared" si="29"/>
        <v>N/A</v>
      </c>
      <c r="Q144" s="292" t="str">
        <f t="shared" si="30"/>
        <v>N/A</v>
      </c>
      <c r="R144" s="292" t="str">
        <f t="shared" si="31"/>
        <v>N/A</v>
      </c>
      <c r="S144" s="295" t="str">
        <f t="shared" si="32"/>
        <v>N/A</v>
      </c>
      <c r="T144" s="289" t="str">
        <f t="shared" si="33"/>
        <v>N/A</v>
      </c>
      <c r="U144" s="292" t="str">
        <f t="shared" si="34"/>
        <v>N/A</v>
      </c>
      <c r="V144" s="292" t="str">
        <f t="shared" si="35"/>
        <v>N/A</v>
      </c>
      <c r="W144" s="295" t="str">
        <f t="shared" si="36"/>
        <v>N/A</v>
      </c>
      <c r="X144" s="289" t="str">
        <f t="shared" si="37"/>
        <v>N/A</v>
      </c>
      <c r="Y144" s="292" t="str">
        <f t="shared" si="38"/>
        <v>N/A</v>
      </c>
      <c r="Z144" s="298" t="str">
        <f t="shared" si="39"/>
        <v>N/A</v>
      </c>
    </row>
    <row r="145" spans="1:26" x14ac:dyDescent="0.2">
      <c r="A145" s="32">
        <f t="shared" si="24"/>
        <v>89</v>
      </c>
      <c r="B145" s="148">
        <f>'AM19.Entity Input'!D106</f>
        <v>0</v>
      </c>
      <c r="C145" s="149">
        <f>'AM19.Entity Input'!F106</f>
        <v>0</v>
      </c>
      <c r="D145" s="149"/>
      <c r="E145" s="149">
        <f>'AM19.Entity Input'!G106</f>
        <v>0</v>
      </c>
      <c r="F145" s="286">
        <f>'AM19.Entity Input'!P106</f>
        <v>0</v>
      </c>
      <c r="G145" s="286">
        <f>'AM19.Entity Input'!AD106</f>
        <v>0</v>
      </c>
      <c r="H145" s="286">
        <f>'AM19.Entity Input'!AN106</f>
        <v>0</v>
      </c>
      <c r="I145" s="149">
        <f>'AM19.Entity Input'!X106</f>
        <v>0</v>
      </c>
      <c r="J145" s="149">
        <f>'AM19.Entity Input'!AH106</f>
        <v>0</v>
      </c>
      <c r="K145" s="149" t="str">
        <f t="shared" si="40"/>
        <v>N/A</v>
      </c>
      <c r="L145" s="289" t="str">
        <f t="shared" si="25"/>
        <v>N/A</v>
      </c>
      <c r="M145" s="292" t="str">
        <f t="shared" si="26"/>
        <v>N/A</v>
      </c>
      <c r="N145" s="292" t="str">
        <f t="shared" si="27"/>
        <v>N/A</v>
      </c>
      <c r="O145" s="149" t="str">
        <f t="shared" si="28"/>
        <v>N/A</v>
      </c>
      <c r="P145" s="289" t="str">
        <f t="shared" si="29"/>
        <v>N/A</v>
      </c>
      <c r="Q145" s="292" t="str">
        <f t="shared" si="30"/>
        <v>N/A</v>
      </c>
      <c r="R145" s="292" t="str">
        <f t="shared" si="31"/>
        <v>N/A</v>
      </c>
      <c r="S145" s="295" t="str">
        <f t="shared" si="32"/>
        <v>N/A</v>
      </c>
      <c r="T145" s="289" t="str">
        <f t="shared" si="33"/>
        <v>N/A</v>
      </c>
      <c r="U145" s="292" t="str">
        <f t="shared" si="34"/>
        <v>N/A</v>
      </c>
      <c r="V145" s="292" t="str">
        <f t="shared" si="35"/>
        <v>N/A</v>
      </c>
      <c r="W145" s="295" t="str">
        <f t="shared" si="36"/>
        <v>N/A</v>
      </c>
      <c r="X145" s="289" t="str">
        <f t="shared" si="37"/>
        <v>N/A</v>
      </c>
      <c r="Y145" s="292" t="str">
        <f t="shared" si="38"/>
        <v>N/A</v>
      </c>
      <c r="Z145" s="298" t="str">
        <f t="shared" si="39"/>
        <v>N/A</v>
      </c>
    </row>
    <row r="146" spans="1:26" x14ac:dyDescent="0.2">
      <c r="A146" s="32">
        <f t="shared" si="24"/>
        <v>90</v>
      </c>
      <c r="B146" s="148">
        <f>'AM19.Entity Input'!D107</f>
        <v>0</v>
      </c>
      <c r="C146" s="149">
        <f>'AM19.Entity Input'!F107</f>
        <v>0</v>
      </c>
      <c r="D146" s="149"/>
      <c r="E146" s="149">
        <f>'AM19.Entity Input'!G107</f>
        <v>0</v>
      </c>
      <c r="F146" s="286">
        <f>'AM19.Entity Input'!P107</f>
        <v>0</v>
      </c>
      <c r="G146" s="286">
        <f>'AM19.Entity Input'!AD107</f>
        <v>0</v>
      </c>
      <c r="H146" s="286">
        <f>'AM19.Entity Input'!AN107</f>
        <v>0</v>
      </c>
      <c r="I146" s="149">
        <f>'AM19.Entity Input'!X107</f>
        <v>0</v>
      </c>
      <c r="J146" s="149">
        <f>'AM19.Entity Input'!AH107</f>
        <v>0</v>
      </c>
      <c r="K146" s="149" t="str">
        <f t="shared" si="40"/>
        <v>N/A</v>
      </c>
      <c r="L146" s="289" t="str">
        <f t="shared" si="25"/>
        <v>N/A</v>
      </c>
      <c r="M146" s="292" t="str">
        <f t="shared" si="26"/>
        <v>N/A</v>
      </c>
      <c r="N146" s="292" t="str">
        <f t="shared" si="27"/>
        <v>N/A</v>
      </c>
      <c r="O146" s="149" t="str">
        <f t="shared" si="28"/>
        <v>N/A</v>
      </c>
      <c r="P146" s="289" t="str">
        <f t="shared" si="29"/>
        <v>N/A</v>
      </c>
      <c r="Q146" s="292" t="str">
        <f t="shared" si="30"/>
        <v>N/A</v>
      </c>
      <c r="R146" s="292" t="str">
        <f t="shared" si="31"/>
        <v>N/A</v>
      </c>
      <c r="S146" s="295" t="str">
        <f t="shared" si="32"/>
        <v>N/A</v>
      </c>
      <c r="T146" s="289" t="str">
        <f t="shared" si="33"/>
        <v>N/A</v>
      </c>
      <c r="U146" s="292" t="str">
        <f t="shared" si="34"/>
        <v>N/A</v>
      </c>
      <c r="V146" s="292" t="str">
        <f t="shared" si="35"/>
        <v>N/A</v>
      </c>
      <c r="W146" s="295" t="str">
        <f t="shared" si="36"/>
        <v>N/A</v>
      </c>
      <c r="X146" s="289" t="str">
        <f t="shared" si="37"/>
        <v>N/A</v>
      </c>
      <c r="Y146" s="292" t="str">
        <f t="shared" si="38"/>
        <v>N/A</v>
      </c>
      <c r="Z146" s="298" t="str">
        <f t="shared" si="39"/>
        <v>N/A</v>
      </c>
    </row>
    <row r="147" spans="1:26" x14ac:dyDescent="0.2">
      <c r="A147" s="32">
        <f t="shared" si="24"/>
        <v>91</v>
      </c>
      <c r="B147" s="148">
        <f>'AM19.Entity Input'!D108</f>
        <v>0</v>
      </c>
      <c r="C147" s="149">
        <f>'AM19.Entity Input'!F108</f>
        <v>0</v>
      </c>
      <c r="D147" s="149"/>
      <c r="E147" s="149">
        <f>'AM19.Entity Input'!G108</f>
        <v>0</v>
      </c>
      <c r="F147" s="286">
        <f>'AM19.Entity Input'!P108</f>
        <v>0</v>
      </c>
      <c r="G147" s="286">
        <f>'AM19.Entity Input'!AD108</f>
        <v>0</v>
      </c>
      <c r="H147" s="286">
        <f>'AM19.Entity Input'!AN108</f>
        <v>0</v>
      </c>
      <c r="I147" s="149">
        <f>'AM19.Entity Input'!X108</f>
        <v>0</v>
      </c>
      <c r="J147" s="149">
        <f>'AM19.Entity Input'!AH108</f>
        <v>0</v>
      </c>
      <c r="K147" s="149" t="str">
        <f t="shared" si="40"/>
        <v>N/A</v>
      </c>
      <c r="L147" s="289" t="str">
        <f t="shared" si="25"/>
        <v>N/A</v>
      </c>
      <c r="M147" s="292" t="str">
        <f t="shared" si="26"/>
        <v>N/A</v>
      </c>
      <c r="N147" s="292" t="str">
        <f t="shared" si="27"/>
        <v>N/A</v>
      </c>
      <c r="O147" s="149" t="str">
        <f t="shared" si="28"/>
        <v>N/A</v>
      </c>
      <c r="P147" s="289" t="str">
        <f t="shared" si="29"/>
        <v>N/A</v>
      </c>
      <c r="Q147" s="292" t="str">
        <f t="shared" si="30"/>
        <v>N/A</v>
      </c>
      <c r="R147" s="292" t="str">
        <f t="shared" si="31"/>
        <v>N/A</v>
      </c>
      <c r="S147" s="295" t="str">
        <f t="shared" si="32"/>
        <v>N/A</v>
      </c>
      <c r="T147" s="289" t="str">
        <f t="shared" si="33"/>
        <v>N/A</v>
      </c>
      <c r="U147" s="292" t="str">
        <f t="shared" si="34"/>
        <v>N/A</v>
      </c>
      <c r="V147" s="292" t="str">
        <f t="shared" si="35"/>
        <v>N/A</v>
      </c>
      <c r="W147" s="295" t="str">
        <f t="shared" si="36"/>
        <v>N/A</v>
      </c>
      <c r="X147" s="289" t="str">
        <f t="shared" si="37"/>
        <v>N/A</v>
      </c>
      <c r="Y147" s="292" t="str">
        <f t="shared" si="38"/>
        <v>N/A</v>
      </c>
      <c r="Z147" s="298" t="str">
        <f t="shared" si="39"/>
        <v>N/A</v>
      </c>
    </row>
    <row r="148" spans="1:26" x14ac:dyDescent="0.2">
      <c r="A148" s="32">
        <f t="shared" si="24"/>
        <v>92</v>
      </c>
      <c r="B148" s="148">
        <f>'AM19.Entity Input'!D109</f>
        <v>0</v>
      </c>
      <c r="C148" s="149">
        <f>'AM19.Entity Input'!F109</f>
        <v>0</v>
      </c>
      <c r="D148" s="149"/>
      <c r="E148" s="149">
        <f>'AM19.Entity Input'!G109</f>
        <v>0</v>
      </c>
      <c r="F148" s="286">
        <f>'AM19.Entity Input'!P109</f>
        <v>0</v>
      </c>
      <c r="G148" s="286">
        <f>'AM19.Entity Input'!AD109</f>
        <v>0</v>
      </c>
      <c r="H148" s="286">
        <f>'AM19.Entity Input'!AN109</f>
        <v>0</v>
      </c>
      <c r="I148" s="149">
        <f>'AM19.Entity Input'!X109</f>
        <v>0</v>
      </c>
      <c r="J148" s="149">
        <f>'AM19.Entity Input'!AH109</f>
        <v>0</v>
      </c>
      <c r="K148" s="149" t="str">
        <f t="shared" si="40"/>
        <v>N/A</v>
      </c>
      <c r="L148" s="289" t="str">
        <f t="shared" si="25"/>
        <v>N/A</v>
      </c>
      <c r="M148" s="292" t="str">
        <f t="shared" si="26"/>
        <v>N/A</v>
      </c>
      <c r="N148" s="292" t="str">
        <f t="shared" si="27"/>
        <v>N/A</v>
      </c>
      <c r="O148" s="149" t="str">
        <f t="shared" si="28"/>
        <v>N/A</v>
      </c>
      <c r="P148" s="289" t="str">
        <f t="shared" si="29"/>
        <v>N/A</v>
      </c>
      <c r="Q148" s="292" t="str">
        <f t="shared" si="30"/>
        <v>N/A</v>
      </c>
      <c r="R148" s="292" t="str">
        <f t="shared" si="31"/>
        <v>N/A</v>
      </c>
      <c r="S148" s="295" t="str">
        <f t="shared" si="32"/>
        <v>N/A</v>
      </c>
      <c r="T148" s="289" t="str">
        <f t="shared" si="33"/>
        <v>N/A</v>
      </c>
      <c r="U148" s="292" t="str">
        <f t="shared" si="34"/>
        <v>N/A</v>
      </c>
      <c r="V148" s="292" t="str">
        <f t="shared" si="35"/>
        <v>N/A</v>
      </c>
      <c r="W148" s="295" t="str">
        <f t="shared" si="36"/>
        <v>N/A</v>
      </c>
      <c r="X148" s="289" t="str">
        <f t="shared" si="37"/>
        <v>N/A</v>
      </c>
      <c r="Y148" s="292" t="str">
        <f t="shared" si="38"/>
        <v>N/A</v>
      </c>
      <c r="Z148" s="298" t="str">
        <f t="shared" si="39"/>
        <v>N/A</v>
      </c>
    </row>
    <row r="149" spans="1:26" x14ac:dyDescent="0.2">
      <c r="A149" s="32">
        <f t="shared" si="24"/>
        <v>93</v>
      </c>
      <c r="B149" s="148">
        <f>'AM19.Entity Input'!D110</f>
        <v>0</v>
      </c>
      <c r="C149" s="149">
        <f>'AM19.Entity Input'!F110</f>
        <v>0</v>
      </c>
      <c r="D149" s="149"/>
      <c r="E149" s="149">
        <f>'AM19.Entity Input'!G110</f>
        <v>0</v>
      </c>
      <c r="F149" s="286">
        <f>'AM19.Entity Input'!P110</f>
        <v>0</v>
      </c>
      <c r="G149" s="286">
        <f>'AM19.Entity Input'!AD110</f>
        <v>0</v>
      </c>
      <c r="H149" s="286">
        <f>'AM19.Entity Input'!AN110</f>
        <v>0</v>
      </c>
      <c r="I149" s="149">
        <f>'AM19.Entity Input'!X110</f>
        <v>0</v>
      </c>
      <c r="J149" s="149">
        <f>'AM19.Entity Input'!AH110</f>
        <v>0</v>
      </c>
      <c r="K149" s="149" t="str">
        <f t="shared" si="40"/>
        <v>N/A</v>
      </c>
      <c r="L149" s="289" t="str">
        <f t="shared" si="25"/>
        <v>N/A</v>
      </c>
      <c r="M149" s="292" t="str">
        <f t="shared" si="26"/>
        <v>N/A</v>
      </c>
      <c r="N149" s="292" t="str">
        <f t="shared" si="27"/>
        <v>N/A</v>
      </c>
      <c r="O149" s="149" t="str">
        <f t="shared" si="28"/>
        <v>N/A</v>
      </c>
      <c r="P149" s="289" t="str">
        <f t="shared" si="29"/>
        <v>N/A</v>
      </c>
      <c r="Q149" s="292" t="str">
        <f t="shared" si="30"/>
        <v>N/A</v>
      </c>
      <c r="R149" s="292" t="str">
        <f t="shared" si="31"/>
        <v>N/A</v>
      </c>
      <c r="S149" s="295" t="str">
        <f t="shared" si="32"/>
        <v>N/A</v>
      </c>
      <c r="T149" s="289" t="str">
        <f t="shared" si="33"/>
        <v>N/A</v>
      </c>
      <c r="U149" s="292" t="str">
        <f t="shared" si="34"/>
        <v>N/A</v>
      </c>
      <c r="V149" s="292" t="str">
        <f t="shared" si="35"/>
        <v>N/A</v>
      </c>
      <c r="W149" s="295" t="str">
        <f t="shared" si="36"/>
        <v>N/A</v>
      </c>
      <c r="X149" s="289" t="str">
        <f t="shared" si="37"/>
        <v>N/A</v>
      </c>
      <c r="Y149" s="292" t="str">
        <f t="shared" si="38"/>
        <v>N/A</v>
      </c>
      <c r="Z149" s="298" t="str">
        <f t="shared" si="39"/>
        <v>N/A</v>
      </c>
    </row>
    <row r="150" spans="1:26" x14ac:dyDescent="0.2">
      <c r="A150" s="32">
        <f t="shared" si="24"/>
        <v>94</v>
      </c>
      <c r="B150" s="148">
        <f>'AM19.Entity Input'!D111</f>
        <v>0</v>
      </c>
      <c r="C150" s="149">
        <f>'AM19.Entity Input'!F111</f>
        <v>0</v>
      </c>
      <c r="D150" s="149"/>
      <c r="E150" s="149">
        <f>'AM19.Entity Input'!G111</f>
        <v>0</v>
      </c>
      <c r="F150" s="286">
        <f>'AM19.Entity Input'!P111</f>
        <v>0</v>
      </c>
      <c r="G150" s="286">
        <f>'AM19.Entity Input'!AD111</f>
        <v>0</v>
      </c>
      <c r="H150" s="286">
        <f>'AM19.Entity Input'!AN111</f>
        <v>0</v>
      </c>
      <c r="I150" s="149">
        <f>'AM19.Entity Input'!X111</f>
        <v>0</v>
      </c>
      <c r="J150" s="149">
        <f>'AM19.Entity Input'!AH111</f>
        <v>0</v>
      </c>
      <c r="K150" s="149" t="str">
        <f t="shared" si="40"/>
        <v>N/A</v>
      </c>
      <c r="L150" s="289" t="str">
        <f t="shared" si="25"/>
        <v>N/A</v>
      </c>
      <c r="M150" s="292" t="str">
        <f t="shared" si="26"/>
        <v>N/A</v>
      </c>
      <c r="N150" s="292" t="str">
        <f t="shared" si="27"/>
        <v>N/A</v>
      </c>
      <c r="O150" s="149" t="str">
        <f t="shared" si="28"/>
        <v>N/A</v>
      </c>
      <c r="P150" s="289" t="str">
        <f t="shared" si="29"/>
        <v>N/A</v>
      </c>
      <c r="Q150" s="292" t="str">
        <f t="shared" si="30"/>
        <v>N/A</v>
      </c>
      <c r="R150" s="292" t="str">
        <f t="shared" si="31"/>
        <v>N/A</v>
      </c>
      <c r="S150" s="295" t="str">
        <f t="shared" si="32"/>
        <v>N/A</v>
      </c>
      <c r="T150" s="289" t="str">
        <f t="shared" si="33"/>
        <v>N/A</v>
      </c>
      <c r="U150" s="292" t="str">
        <f t="shared" si="34"/>
        <v>N/A</v>
      </c>
      <c r="V150" s="292" t="str">
        <f t="shared" si="35"/>
        <v>N/A</v>
      </c>
      <c r="W150" s="295" t="str">
        <f t="shared" si="36"/>
        <v>N/A</v>
      </c>
      <c r="X150" s="289" t="str">
        <f t="shared" si="37"/>
        <v>N/A</v>
      </c>
      <c r="Y150" s="292" t="str">
        <f t="shared" si="38"/>
        <v>N/A</v>
      </c>
      <c r="Z150" s="298" t="str">
        <f t="shared" si="39"/>
        <v>N/A</v>
      </c>
    </row>
    <row r="151" spans="1:26" x14ac:dyDescent="0.2">
      <c r="A151" s="32">
        <f t="shared" si="24"/>
        <v>95</v>
      </c>
      <c r="B151" s="148">
        <f>'AM19.Entity Input'!D112</f>
        <v>0</v>
      </c>
      <c r="C151" s="149">
        <f>'AM19.Entity Input'!F112</f>
        <v>0</v>
      </c>
      <c r="D151" s="149"/>
      <c r="E151" s="149">
        <f>'AM19.Entity Input'!G112</f>
        <v>0</v>
      </c>
      <c r="F151" s="286">
        <f>'AM19.Entity Input'!P112</f>
        <v>0</v>
      </c>
      <c r="G151" s="286">
        <f>'AM19.Entity Input'!AD112</f>
        <v>0</v>
      </c>
      <c r="H151" s="286">
        <f>'AM19.Entity Input'!AN112</f>
        <v>0</v>
      </c>
      <c r="I151" s="149">
        <f>'AM19.Entity Input'!X112</f>
        <v>0</v>
      </c>
      <c r="J151" s="149">
        <f>'AM19.Entity Input'!AH112</f>
        <v>0</v>
      </c>
      <c r="K151" s="149" t="str">
        <f t="shared" si="40"/>
        <v>N/A</v>
      </c>
      <c r="L151" s="289" t="str">
        <f t="shared" si="25"/>
        <v>N/A</v>
      </c>
      <c r="M151" s="292" t="str">
        <f t="shared" si="26"/>
        <v>N/A</v>
      </c>
      <c r="N151" s="292" t="str">
        <f t="shared" si="27"/>
        <v>N/A</v>
      </c>
      <c r="O151" s="149" t="str">
        <f t="shared" si="28"/>
        <v>N/A</v>
      </c>
      <c r="P151" s="289" t="str">
        <f t="shared" si="29"/>
        <v>N/A</v>
      </c>
      <c r="Q151" s="292" t="str">
        <f t="shared" si="30"/>
        <v>N/A</v>
      </c>
      <c r="R151" s="292" t="str">
        <f t="shared" si="31"/>
        <v>N/A</v>
      </c>
      <c r="S151" s="295" t="str">
        <f t="shared" si="32"/>
        <v>N/A</v>
      </c>
      <c r="T151" s="289" t="str">
        <f t="shared" si="33"/>
        <v>N/A</v>
      </c>
      <c r="U151" s="292" t="str">
        <f t="shared" si="34"/>
        <v>N/A</v>
      </c>
      <c r="V151" s="292" t="str">
        <f t="shared" si="35"/>
        <v>N/A</v>
      </c>
      <c r="W151" s="295" t="str">
        <f t="shared" si="36"/>
        <v>N/A</v>
      </c>
      <c r="X151" s="289" t="str">
        <f t="shared" si="37"/>
        <v>N/A</v>
      </c>
      <c r="Y151" s="292" t="str">
        <f t="shared" si="38"/>
        <v>N/A</v>
      </c>
      <c r="Z151" s="298" t="str">
        <f t="shared" si="39"/>
        <v>N/A</v>
      </c>
    </row>
    <row r="152" spans="1:26" x14ac:dyDescent="0.2">
      <c r="A152" s="32">
        <f t="shared" si="24"/>
        <v>96</v>
      </c>
      <c r="B152" s="148">
        <f>'AM19.Entity Input'!D113</f>
        <v>0</v>
      </c>
      <c r="C152" s="149">
        <f>'AM19.Entity Input'!F113</f>
        <v>0</v>
      </c>
      <c r="D152" s="149"/>
      <c r="E152" s="149">
        <f>'AM19.Entity Input'!G113</f>
        <v>0</v>
      </c>
      <c r="F152" s="286">
        <f>'AM19.Entity Input'!P113</f>
        <v>0</v>
      </c>
      <c r="G152" s="286">
        <f>'AM19.Entity Input'!AD113</f>
        <v>0</v>
      </c>
      <c r="H152" s="286">
        <f>'AM19.Entity Input'!AN113</f>
        <v>0</v>
      </c>
      <c r="I152" s="149">
        <f>'AM19.Entity Input'!X113</f>
        <v>0</v>
      </c>
      <c r="J152" s="149">
        <f>'AM19.Entity Input'!AH113</f>
        <v>0</v>
      </c>
      <c r="K152" s="149" t="str">
        <f t="shared" si="40"/>
        <v>N/A</v>
      </c>
      <c r="L152" s="289" t="str">
        <f t="shared" si="25"/>
        <v>N/A</v>
      </c>
      <c r="M152" s="292" t="str">
        <f t="shared" si="26"/>
        <v>N/A</v>
      </c>
      <c r="N152" s="292" t="str">
        <f t="shared" si="27"/>
        <v>N/A</v>
      </c>
      <c r="O152" s="149" t="str">
        <f t="shared" si="28"/>
        <v>N/A</v>
      </c>
      <c r="P152" s="289" t="str">
        <f t="shared" si="29"/>
        <v>N/A</v>
      </c>
      <c r="Q152" s="292" t="str">
        <f t="shared" si="30"/>
        <v>N/A</v>
      </c>
      <c r="R152" s="292" t="str">
        <f t="shared" si="31"/>
        <v>N/A</v>
      </c>
      <c r="S152" s="295" t="str">
        <f t="shared" si="32"/>
        <v>N/A</v>
      </c>
      <c r="T152" s="289" t="str">
        <f t="shared" si="33"/>
        <v>N/A</v>
      </c>
      <c r="U152" s="292" t="str">
        <f t="shared" si="34"/>
        <v>N/A</v>
      </c>
      <c r="V152" s="292" t="str">
        <f t="shared" si="35"/>
        <v>N/A</v>
      </c>
      <c r="W152" s="295" t="str">
        <f t="shared" si="36"/>
        <v>N/A</v>
      </c>
      <c r="X152" s="289" t="str">
        <f t="shared" si="37"/>
        <v>N/A</v>
      </c>
      <c r="Y152" s="292" t="str">
        <f t="shared" si="38"/>
        <v>N/A</v>
      </c>
      <c r="Z152" s="298" t="str">
        <f t="shared" si="39"/>
        <v>N/A</v>
      </c>
    </row>
    <row r="153" spans="1:26" x14ac:dyDescent="0.2">
      <c r="A153" s="32">
        <f t="shared" si="24"/>
        <v>97</v>
      </c>
      <c r="B153" s="148">
        <f>'AM19.Entity Input'!D114</f>
        <v>0</v>
      </c>
      <c r="C153" s="149">
        <f>'AM19.Entity Input'!F114</f>
        <v>0</v>
      </c>
      <c r="D153" s="149"/>
      <c r="E153" s="149">
        <f>'AM19.Entity Input'!G114</f>
        <v>0</v>
      </c>
      <c r="F153" s="286">
        <f>'AM19.Entity Input'!P114</f>
        <v>0</v>
      </c>
      <c r="G153" s="286">
        <f>'AM19.Entity Input'!AD114</f>
        <v>0</v>
      </c>
      <c r="H153" s="286">
        <f>'AM19.Entity Input'!AN114</f>
        <v>0</v>
      </c>
      <c r="I153" s="149">
        <f>'AM19.Entity Input'!X114</f>
        <v>0</v>
      </c>
      <c r="J153" s="149">
        <f>'AM19.Entity Input'!AH114</f>
        <v>0</v>
      </c>
      <c r="K153" s="149" t="str">
        <f t="shared" si="40"/>
        <v>N/A</v>
      </c>
      <c r="L153" s="289" t="str">
        <f t="shared" si="25"/>
        <v>N/A</v>
      </c>
      <c r="M153" s="292" t="str">
        <f t="shared" si="26"/>
        <v>N/A</v>
      </c>
      <c r="N153" s="292" t="str">
        <f t="shared" si="27"/>
        <v>N/A</v>
      </c>
      <c r="O153" s="149" t="str">
        <f t="shared" si="28"/>
        <v>N/A</v>
      </c>
      <c r="P153" s="289" t="str">
        <f t="shared" si="29"/>
        <v>N/A</v>
      </c>
      <c r="Q153" s="292" t="str">
        <f t="shared" si="30"/>
        <v>N/A</v>
      </c>
      <c r="R153" s="292" t="str">
        <f t="shared" si="31"/>
        <v>N/A</v>
      </c>
      <c r="S153" s="295" t="str">
        <f t="shared" si="32"/>
        <v>N/A</v>
      </c>
      <c r="T153" s="289" t="str">
        <f t="shared" si="33"/>
        <v>N/A</v>
      </c>
      <c r="U153" s="292" t="str">
        <f t="shared" si="34"/>
        <v>N/A</v>
      </c>
      <c r="V153" s="292" t="str">
        <f t="shared" si="35"/>
        <v>N/A</v>
      </c>
      <c r="W153" s="295" t="str">
        <f t="shared" si="36"/>
        <v>N/A</v>
      </c>
      <c r="X153" s="289" t="str">
        <f t="shared" si="37"/>
        <v>N/A</v>
      </c>
      <c r="Y153" s="292" t="str">
        <f t="shared" si="38"/>
        <v>N/A</v>
      </c>
      <c r="Z153" s="298" t="str">
        <f t="shared" si="39"/>
        <v>N/A</v>
      </c>
    </row>
    <row r="154" spans="1:26" x14ac:dyDescent="0.2">
      <c r="A154" s="32">
        <f t="shared" si="24"/>
        <v>98</v>
      </c>
      <c r="B154" s="148">
        <f>'AM19.Entity Input'!D115</f>
        <v>0</v>
      </c>
      <c r="C154" s="149">
        <f>'AM19.Entity Input'!F115</f>
        <v>0</v>
      </c>
      <c r="D154" s="149"/>
      <c r="E154" s="149">
        <f>'AM19.Entity Input'!G115</f>
        <v>0</v>
      </c>
      <c r="F154" s="286">
        <f>'AM19.Entity Input'!P115</f>
        <v>0</v>
      </c>
      <c r="G154" s="286">
        <f>'AM19.Entity Input'!AD115</f>
        <v>0</v>
      </c>
      <c r="H154" s="286">
        <f>'AM19.Entity Input'!AN115</f>
        <v>0</v>
      </c>
      <c r="I154" s="149">
        <f>'AM19.Entity Input'!X115</f>
        <v>0</v>
      </c>
      <c r="J154" s="149">
        <f>'AM19.Entity Input'!AH115</f>
        <v>0</v>
      </c>
      <c r="K154" s="149" t="str">
        <f t="shared" si="40"/>
        <v>N/A</v>
      </c>
      <c r="L154" s="289" t="str">
        <f t="shared" si="25"/>
        <v>N/A</v>
      </c>
      <c r="M154" s="292" t="str">
        <f t="shared" si="26"/>
        <v>N/A</v>
      </c>
      <c r="N154" s="292" t="str">
        <f t="shared" si="27"/>
        <v>N/A</v>
      </c>
      <c r="O154" s="149" t="str">
        <f t="shared" si="28"/>
        <v>N/A</v>
      </c>
      <c r="P154" s="289" t="str">
        <f t="shared" si="29"/>
        <v>N/A</v>
      </c>
      <c r="Q154" s="292" t="str">
        <f t="shared" si="30"/>
        <v>N/A</v>
      </c>
      <c r="R154" s="292" t="str">
        <f t="shared" si="31"/>
        <v>N/A</v>
      </c>
      <c r="S154" s="295" t="str">
        <f t="shared" si="32"/>
        <v>N/A</v>
      </c>
      <c r="T154" s="289" t="str">
        <f t="shared" si="33"/>
        <v>N/A</v>
      </c>
      <c r="U154" s="292" t="str">
        <f t="shared" si="34"/>
        <v>N/A</v>
      </c>
      <c r="V154" s="292" t="str">
        <f t="shared" si="35"/>
        <v>N/A</v>
      </c>
      <c r="W154" s="295" t="str">
        <f t="shared" si="36"/>
        <v>N/A</v>
      </c>
      <c r="X154" s="289" t="str">
        <f t="shared" si="37"/>
        <v>N/A</v>
      </c>
      <c r="Y154" s="292" t="str">
        <f t="shared" si="38"/>
        <v>N/A</v>
      </c>
      <c r="Z154" s="298" t="str">
        <f t="shared" si="39"/>
        <v>N/A</v>
      </c>
    </row>
    <row r="155" spans="1:26" x14ac:dyDescent="0.2">
      <c r="A155" s="32">
        <f t="shared" si="24"/>
        <v>99</v>
      </c>
      <c r="B155" s="148">
        <f>'AM19.Entity Input'!D116</f>
        <v>0</v>
      </c>
      <c r="C155" s="149">
        <f>'AM19.Entity Input'!F116</f>
        <v>0</v>
      </c>
      <c r="D155" s="149"/>
      <c r="E155" s="149">
        <f>'AM19.Entity Input'!G116</f>
        <v>0</v>
      </c>
      <c r="F155" s="286">
        <f>'AM19.Entity Input'!P116</f>
        <v>0</v>
      </c>
      <c r="G155" s="286">
        <f>'AM19.Entity Input'!AD116</f>
        <v>0</v>
      </c>
      <c r="H155" s="286">
        <f>'AM19.Entity Input'!AN116</f>
        <v>0</v>
      </c>
      <c r="I155" s="149">
        <f>'AM19.Entity Input'!X116</f>
        <v>0</v>
      </c>
      <c r="J155" s="149">
        <f>'AM19.Entity Input'!AH116</f>
        <v>0</v>
      </c>
      <c r="K155" s="149" t="str">
        <f t="shared" si="40"/>
        <v>N/A</v>
      </c>
      <c r="L155" s="289" t="str">
        <f t="shared" si="25"/>
        <v>N/A</v>
      </c>
      <c r="M155" s="292" t="str">
        <f t="shared" si="26"/>
        <v>N/A</v>
      </c>
      <c r="N155" s="292" t="str">
        <f t="shared" si="27"/>
        <v>N/A</v>
      </c>
      <c r="O155" s="149" t="str">
        <f t="shared" si="28"/>
        <v>N/A</v>
      </c>
      <c r="P155" s="289" t="str">
        <f t="shared" si="29"/>
        <v>N/A</v>
      </c>
      <c r="Q155" s="292" t="str">
        <f t="shared" si="30"/>
        <v>N/A</v>
      </c>
      <c r="R155" s="292" t="str">
        <f t="shared" si="31"/>
        <v>N/A</v>
      </c>
      <c r="S155" s="295" t="str">
        <f t="shared" si="32"/>
        <v>N/A</v>
      </c>
      <c r="T155" s="289" t="str">
        <f t="shared" si="33"/>
        <v>N/A</v>
      </c>
      <c r="U155" s="292" t="str">
        <f t="shared" si="34"/>
        <v>N/A</v>
      </c>
      <c r="V155" s="292" t="str">
        <f t="shared" si="35"/>
        <v>N/A</v>
      </c>
      <c r="W155" s="295" t="str">
        <f t="shared" si="36"/>
        <v>N/A</v>
      </c>
      <c r="X155" s="289" t="str">
        <f t="shared" si="37"/>
        <v>N/A</v>
      </c>
      <c r="Y155" s="292" t="str">
        <f t="shared" si="38"/>
        <v>N/A</v>
      </c>
      <c r="Z155" s="298" t="str">
        <f t="shared" si="39"/>
        <v>N/A</v>
      </c>
    </row>
    <row r="156" spans="1:26" x14ac:dyDescent="0.2">
      <c r="A156" s="32">
        <f t="shared" si="24"/>
        <v>100</v>
      </c>
      <c r="B156" s="148">
        <f>'AM19.Entity Input'!D117</f>
        <v>0</v>
      </c>
      <c r="C156" s="149">
        <f>'AM19.Entity Input'!F117</f>
        <v>0</v>
      </c>
      <c r="D156" s="149"/>
      <c r="E156" s="149">
        <f>'AM19.Entity Input'!G117</f>
        <v>0</v>
      </c>
      <c r="F156" s="286">
        <f>'AM19.Entity Input'!P117</f>
        <v>0</v>
      </c>
      <c r="G156" s="286">
        <f>'AM19.Entity Input'!AD117</f>
        <v>0</v>
      </c>
      <c r="H156" s="286">
        <f>'AM19.Entity Input'!AN117</f>
        <v>0</v>
      </c>
      <c r="I156" s="149">
        <f>'AM19.Entity Input'!X117</f>
        <v>0</v>
      </c>
      <c r="J156" s="149">
        <f>'AM19.Entity Input'!AH117</f>
        <v>0</v>
      </c>
      <c r="K156" s="149" t="str">
        <f t="shared" si="40"/>
        <v>N/A</v>
      </c>
      <c r="L156" s="289" t="str">
        <f t="shared" si="25"/>
        <v>N/A</v>
      </c>
      <c r="M156" s="292" t="str">
        <f t="shared" si="26"/>
        <v>N/A</v>
      </c>
      <c r="N156" s="292" t="str">
        <f t="shared" si="27"/>
        <v>N/A</v>
      </c>
      <c r="O156" s="149" t="str">
        <f t="shared" si="28"/>
        <v>N/A</v>
      </c>
      <c r="P156" s="289" t="str">
        <f t="shared" si="29"/>
        <v>N/A</v>
      </c>
      <c r="Q156" s="292" t="str">
        <f t="shared" si="30"/>
        <v>N/A</v>
      </c>
      <c r="R156" s="292" t="str">
        <f t="shared" si="31"/>
        <v>N/A</v>
      </c>
      <c r="S156" s="295" t="str">
        <f t="shared" si="32"/>
        <v>N/A</v>
      </c>
      <c r="T156" s="289" t="str">
        <f t="shared" si="33"/>
        <v>N/A</v>
      </c>
      <c r="U156" s="292" t="str">
        <f t="shared" si="34"/>
        <v>N/A</v>
      </c>
      <c r="V156" s="292" t="str">
        <f t="shared" si="35"/>
        <v>N/A</v>
      </c>
      <c r="W156" s="295" t="str">
        <f t="shared" si="36"/>
        <v>N/A</v>
      </c>
      <c r="X156" s="289" t="str">
        <f t="shared" si="37"/>
        <v>N/A</v>
      </c>
      <c r="Y156" s="292" t="str">
        <f t="shared" si="38"/>
        <v>N/A</v>
      </c>
      <c r="Z156" s="298" t="str">
        <f t="shared" si="39"/>
        <v>N/A</v>
      </c>
    </row>
    <row r="157" spans="1:26" x14ac:dyDescent="0.2">
      <c r="A157" s="32">
        <f t="shared" si="24"/>
        <v>101</v>
      </c>
      <c r="B157" s="148">
        <f>'AM19.Entity Input'!D118</f>
        <v>0</v>
      </c>
      <c r="C157" s="149">
        <f>'AM19.Entity Input'!F118</f>
        <v>0</v>
      </c>
      <c r="D157" s="149"/>
      <c r="E157" s="149">
        <f>'AM19.Entity Input'!G118</f>
        <v>0</v>
      </c>
      <c r="F157" s="286">
        <f>'AM19.Entity Input'!P118</f>
        <v>0</v>
      </c>
      <c r="G157" s="286">
        <f>'AM19.Entity Input'!AD118</f>
        <v>0</v>
      </c>
      <c r="H157" s="286">
        <f>'AM19.Entity Input'!AN118</f>
        <v>0</v>
      </c>
      <c r="I157" s="149">
        <f>'AM19.Entity Input'!X118</f>
        <v>0</v>
      </c>
      <c r="J157" s="149">
        <f>'AM19.Entity Input'!AH118</f>
        <v>0</v>
      </c>
      <c r="K157" s="149" t="str">
        <f t="shared" si="40"/>
        <v>N/A</v>
      </c>
      <c r="L157" s="289" t="str">
        <f t="shared" si="25"/>
        <v>N/A</v>
      </c>
      <c r="M157" s="292" t="str">
        <f t="shared" si="26"/>
        <v>N/A</v>
      </c>
      <c r="N157" s="292" t="str">
        <f t="shared" si="27"/>
        <v>N/A</v>
      </c>
      <c r="O157" s="149" t="str">
        <f t="shared" si="28"/>
        <v>N/A</v>
      </c>
      <c r="P157" s="289" t="str">
        <f t="shared" si="29"/>
        <v>N/A</v>
      </c>
      <c r="Q157" s="292" t="str">
        <f t="shared" si="30"/>
        <v>N/A</v>
      </c>
      <c r="R157" s="292" t="str">
        <f t="shared" si="31"/>
        <v>N/A</v>
      </c>
      <c r="S157" s="295" t="str">
        <f t="shared" si="32"/>
        <v>N/A</v>
      </c>
      <c r="T157" s="289" t="str">
        <f t="shared" si="33"/>
        <v>N/A</v>
      </c>
      <c r="U157" s="292" t="str">
        <f t="shared" si="34"/>
        <v>N/A</v>
      </c>
      <c r="V157" s="292" t="str">
        <f t="shared" si="35"/>
        <v>N/A</v>
      </c>
      <c r="W157" s="295" t="str">
        <f t="shared" si="36"/>
        <v>N/A</v>
      </c>
      <c r="X157" s="289" t="str">
        <f t="shared" si="37"/>
        <v>N/A</v>
      </c>
      <c r="Y157" s="292" t="str">
        <f t="shared" si="38"/>
        <v>N/A</v>
      </c>
      <c r="Z157" s="298" t="str">
        <f t="shared" si="39"/>
        <v>N/A</v>
      </c>
    </row>
    <row r="158" spans="1:26" x14ac:dyDescent="0.2">
      <c r="A158" s="32">
        <f t="shared" si="24"/>
        <v>102</v>
      </c>
      <c r="B158" s="148">
        <f>'AM19.Entity Input'!D119</f>
        <v>0</v>
      </c>
      <c r="C158" s="149">
        <f>'AM19.Entity Input'!F119</f>
        <v>0</v>
      </c>
      <c r="D158" s="149"/>
      <c r="E158" s="149">
        <f>'AM19.Entity Input'!G119</f>
        <v>0</v>
      </c>
      <c r="F158" s="286">
        <f>'AM19.Entity Input'!P119</f>
        <v>0</v>
      </c>
      <c r="G158" s="286">
        <f>'AM19.Entity Input'!AD119</f>
        <v>0</v>
      </c>
      <c r="H158" s="286">
        <f>'AM19.Entity Input'!AN119</f>
        <v>0</v>
      </c>
      <c r="I158" s="149">
        <f>'AM19.Entity Input'!X119</f>
        <v>0</v>
      </c>
      <c r="J158" s="149">
        <f>'AM19.Entity Input'!AH119</f>
        <v>0</v>
      </c>
      <c r="K158" s="149" t="str">
        <f t="shared" si="40"/>
        <v>N/A</v>
      </c>
      <c r="L158" s="289" t="str">
        <f t="shared" si="25"/>
        <v>N/A</v>
      </c>
      <c r="M158" s="292" t="str">
        <f t="shared" si="26"/>
        <v>N/A</v>
      </c>
      <c r="N158" s="292" t="str">
        <f t="shared" si="27"/>
        <v>N/A</v>
      </c>
      <c r="O158" s="149" t="str">
        <f t="shared" si="28"/>
        <v>N/A</v>
      </c>
      <c r="P158" s="289" t="str">
        <f t="shared" si="29"/>
        <v>N/A</v>
      </c>
      <c r="Q158" s="292" t="str">
        <f t="shared" si="30"/>
        <v>N/A</v>
      </c>
      <c r="R158" s="292" t="str">
        <f t="shared" si="31"/>
        <v>N/A</v>
      </c>
      <c r="S158" s="295" t="str">
        <f t="shared" si="32"/>
        <v>N/A</v>
      </c>
      <c r="T158" s="289" t="str">
        <f t="shared" si="33"/>
        <v>N/A</v>
      </c>
      <c r="U158" s="292" t="str">
        <f t="shared" si="34"/>
        <v>N/A</v>
      </c>
      <c r="V158" s="292" t="str">
        <f t="shared" si="35"/>
        <v>N/A</v>
      </c>
      <c r="W158" s="295" t="str">
        <f t="shared" si="36"/>
        <v>N/A</v>
      </c>
      <c r="X158" s="289" t="str">
        <f t="shared" si="37"/>
        <v>N/A</v>
      </c>
      <c r="Y158" s="292" t="str">
        <f t="shared" si="38"/>
        <v>N/A</v>
      </c>
      <c r="Z158" s="298" t="str">
        <f t="shared" si="39"/>
        <v>N/A</v>
      </c>
    </row>
    <row r="159" spans="1:26" x14ac:dyDescent="0.2">
      <c r="A159" s="32">
        <f t="shared" si="24"/>
        <v>103</v>
      </c>
      <c r="B159" s="148">
        <f>'AM19.Entity Input'!D120</f>
        <v>0</v>
      </c>
      <c r="C159" s="149">
        <f>'AM19.Entity Input'!F120</f>
        <v>0</v>
      </c>
      <c r="D159" s="149"/>
      <c r="E159" s="149">
        <f>'AM19.Entity Input'!G120</f>
        <v>0</v>
      </c>
      <c r="F159" s="286">
        <f>'AM19.Entity Input'!P120</f>
        <v>0</v>
      </c>
      <c r="G159" s="286">
        <f>'AM19.Entity Input'!AD120</f>
        <v>0</v>
      </c>
      <c r="H159" s="286">
        <f>'AM19.Entity Input'!AN120</f>
        <v>0</v>
      </c>
      <c r="I159" s="149">
        <f>'AM19.Entity Input'!X120</f>
        <v>0</v>
      </c>
      <c r="J159" s="149">
        <f>'AM19.Entity Input'!AH120</f>
        <v>0</v>
      </c>
      <c r="K159" s="149" t="str">
        <f t="shared" si="40"/>
        <v>N/A</v>
      </c>
      <c r="L159" s="289" t="str">
        <f t="shared" si="25"/>
        <v>N/A</v>
      </c>
      <c r="M159" s="292" t="str">
        <f t="shared" si="26"/>
        <v>N/A</v>
      </c>
      <c r="N159" s="292" t="str">
        <f t="shared" si="27"/>
        <v>N/A</v>
      </c>
      <c r="O159" s="149" t="str">
        <f t="shared" si="28"/>
        <v>N/A</v>
      </c>
      <c r="P159" s="289" t="str">
        <f t="shared" si="29"/>
        <v>N/A</v>
      </c>
      <c r="Q159" s="292" t="str">
        <f t="shared" si="30"/>
        <v>N/A</v>
      </c>
      <c r="R159" s="292" t="str">
        <f t="shared" si="31"/>
        <v>N/A</v>
      </c>
      <c r="S159" s="295" t="str">
        <f t="shared" si="32"/>
        <v>N/A</v>
      </c>
      <c r="T159" s="289" t="str">
        <f t="shared" si="33"/>
        <v>N/A</v>
      </c>
      <c r="U159" s="292" t="str">
        <f t="shared" si="34"/>
        <v>N/A</v>
      </c>
      <c r="V159" s="292" t="str">
        <f t="shared" si="35"/>
        <v>N/A</v>
      </c>
      <c r="W159" s="295" t="str">
        <f t="shared" si="36"/>
        <v>N/A</v>
      </c>
      <c r="X159" s="289" t="str">
        <f t="shared" si="37"/>
        <v>N/A</v>
      </c>
      <c r="Y159" s="292" t="str">
        <f t="shared" si="38"/>
        <v>N/A</v>
      </c>
      <c r="Z159" s="298" t="str">
        <f t="shared" si="39"/>
        <v>N/A</v>
      </c>
    </row>
    <row r="160" spans="1:26" x14ac:dyDescent="0.2">
      <c r="A160" s="32">
        <f t="shared" si="24"/>
        <v>104</v>
      </c>
      <c r="B160" s="148">
        <f>'AM19.Entity Input'!D121</f>
        <v>0</v>
      </c>
      <c r="C160" s="149">
        <f>'AM19.Entity Input'!F121</f>
        <v>0</v>
      </c>
      <c r="D160" s="149"/>
      <c r="E160" s="149">
        <f>'AM19.Entity Input'!G121</f>
        <v>0</v>
      </c>
      <c r="F160" s="286">
        <f>'AM19.Entity Input'!P121</f>
        <v>0</v>
      </c>
      <c r="G160" s="286">
        <f>'AM19.Entity Input'!AD121</f>
        <v>0</v>
      </c>
      <c r="H160" s="286">
        <f>'AM19.Entity Input'!AN121</f>
        <v>0</v>
      </c>
      <c r="I160" s="149">
        <f>'AM19.Entity Input'!X121</f>
        <v>0</v>
      </c>
      <c r="J160" s="149">
        <f>'AM19.Entity Input'!AH121</f>
        <v>0</v>
      </c>
      <c r="K160" s="149" t="str">
        <f t="shared" si="40"/>
        <v>N/A</v>
      </c>
      <c r="L160" s="289" t="str">
        <f t="shared" si="25"/>
        <v>N/A</v>
      </c>
      <c r="M160" s="292" t="str">
        <f t="shared" si="26"/>
        <v>N/A</v>
      </c>
      <c r="N160" s="292" t="str">
        <f t="shared" si="27"/>
        <v>N/A</v>
      </c>
      <c r="O160" s="149" t="str">
        <f t="shared" si="28"/>
        <v>N/A</v>
      </c>
      <c r="P160" s="289" t="str">
        <f t="shared" si="29"/>
        <v>N/A</v>
      </c>
      <c r="Q160" s="292" t="str">
        <f t="shared" si="30"/>
        <v>N/A</v>
      </c>
      <c r="R160" s="292" t="str">
        <f t="shared" si="31"/>
        <v>N/A</v>
      </c>
      <c r="S160" s="295" t="str">
        <f t="shared" si="32"/>
        <v>N/A</v>
      </c>
      <c r="T160" s="289" t="str">
        <f t="shared" si="33"/>
        <v>N/A</v>
      </c>
      <c r="U160" s="292" t="str">
        <f t="shared" si="34"/>
        <v>N/A</v>
      </c>
      <c r="V160" s="292" t="str">
        <f t="shared" si="35"/>
        <v>N/A</v>
      </c>
      <c r="W160" s="295" t="str">
        <f t="shared" si="36"/>
        <v>N/A</v>
      </c>
      <c r="X160" s="289" t="str">
        <f t="shared" si="37"/>
        <v>N/A</v>
      </c>
      <c r="Y160" s="292" t="str">
        <f t="shared" si="38"/>
        <v>N/A</v>
      </c>
      <c r="Z160" s="298" t="str">
        <f t="shared" si="39"/>
        <v>N/A</v>
      </c>
    </row>
    <row r="161" spans="1:26" x14ac:dyDescent="0.2">
      <c r="A161" s="32">
        <f t="shared" si="24"/>
        <v>105</v>
      </c>
      <c r="B161" s="148">
        <f>'AM19.Entity Input'!D122</f>
        <v>0</v>
      </c>
      <c r="C161" s="149">
        <f>'AM19.Entity Input'!F122</f>
        <v>0</v>
      </c>
      <c r="D161" s="149"/>
      <c r="E161" s="149">
        <f>'AM19.Entity Input'!G122</f>
        <v>0</v>
      </c>
      <c r="F161" s="286">
        <f>'AM19.Entity Input'!P122</f>
        <v>0</v>
      </c>
      <c r="G161" s="286">
        <f>'AM19.Entity Input'!AD122</f>
        <v>0</v>
      </c>
      <c r="H161" s="286">
        <f>'AM19.Entity Input'!AN122</f>
        <v>0</v>
      </c>
      <c r="I161" s="149">
        <f>'AM19.Entity Input'!X122</f>
        <v>0</v>
      </c>
      <c r="J161" s="149">
        <f>'AM19.Entity Input'!AH122</f>
        <v>0</v>
      </c>
      <c r="K161" s="149" t="str">
        <f t="shared" si="40"/>
        <v>N/A</v>
      </c>
      <c r="L161" s="289" t="str">
        <f t="shared" si="25"/>
        <v>N/A</v>
      </c>
      <c r="M161" s="292" t="str">
        <f t="shared" si="26"/>
        <v>N/A</v>
      </c>
      <c r="N161" s="292" t="str">
        <f t="shared" si="27"/>
        <v>N/A</v>
      </c>
      <c r="O161" s="149" t="str">
        <f t="shared" si="28"/>
        <v>N/A</v>
      </c>
      <c r="P161" s="289" t="str">
        <f t="shared" si="29"/>
        <v>N/A</v>
      </c>
      <c r="Q161" s="292" t="str">
        <f t="shared" si="30"/>
        <v>N/A</v>
      </c>
      <c r="R161" s="292" t="str">
        <f t="shared" si="31"/>
        <v>N/A</v>
      </c>
      <c r="S161" s="295" t="str">
        <f t="shared" si="32"/>
        <v>N/A</v>
      </c>
      <c r="T161" s="289" t="str">
        <f t="shared" si="33"/>
        <v>N/A</v>
      </c>
      <c r="U161" s="292" t="str">
        <f t="shared" si="34"/>
        <v>N/A</v>
      </c>
      <c r="V161" s="292" t="str">
        <f t="shared" si="35"/>
        <v>N/A</v>
      </c>
      <c r="W161" s="295" t="str">
        <f t="shared" si="36"/>
        <v>N/A</v>
      </c>
      <c r="X161" s="289" t="str">
        <f t="shared" si="37"/>
        <v>N/A</v>
      </c>
      <c r="Y161" s="292" t="str">
        <f t="shared" si="38"/>
        <v>N/A</v>
      </c>
      <c r="Z161" s="298" t="str">
        <f t="shared" si="39"/>
        <v>N/A</v>
      </c>
    </row>
    <row r="162" spans="1:26" x14ac:dyDescent="0.2">
      <c r="A162" s="32">
        <f t="shared" si="24"/>
        <v>106</v>
      </c>
      <c r="B162" s="148">
        <f>'AM19.Entity Input'!D123</f>
        <v>0</v>
      </c>
      <c r="C162" s="149">
        <f>'AM19.Entity Input'!F123</f>
        <v>0</v>
      </c>
      <c r="D162" s="149"/>
      <c r="E162" s="149">
        <f>'AM19.Entity Input'!G123</f>
        <v>0</v>
      </c>
      <c r="F162" s="286">
        <f>'AM19.Entity Input'!P123</f>
        <v>0</v>
      </c>
      <c r="G162" s="286">
        <f>'AM19.Entity Input'!AD123</f>
        <v>0</v>
      </c>
      <c r="H162" s="286">
        <f>'AM19.Entity Input'!AN123</f>
        <v>0</v>
      </c>
      <c r="I162" s="149">
        <f>'AM19.Entity Input'!X123</f>
        <v>0</v>
      </c>
      <c r="J162" s="149">
        <f>'AM19.Entity Input'!AH123</f>
        <v>0</v>
      </c>
      <c r="K162" s="149" t="str">
        <f t="shared" si="40"/>
        <v>N/A</v>
      </c>
      <c r="L162" s="289" t="str">
        <f t="shared" si="25"/>
        <v>N/A</v>
      </c>
      <c r="M162" s="292" t="str">
        <f t="shared" si="26"/>
        <v>N/A</v>
      </c>
      <c r="N162" s="292" t="str">
        <f t="shared" si="27"/>
        <v>N/A</v>
      </c>
      <c r="O162" s="149" t="str">
        <f t="shared" si="28"/>
        <v>N/A</v>
      </c>
      <c r="P162" s="289" t="str">
        <f t="shared" si="29"/>
        <v>N/A</v>
      </c>
      <c r="Q162" s="292" t="str">
        <f t="shared" si="30"/>
        <v>N/A</v>
      </c>
      <c r="R162" s="292" t="str">
        <f t="shared" si="31"/>
        <v>N/A</v>
      </c>
      <c r="S162" s="295" t="str">
        <f t="shared" si="32"/>
        <v>N/A</v>
      </c>
      <c r="T162" s="289" t="str">
        <f t="shared" si="33"/>
        <v>N/A</v>
      </c>
      <c r="U162" s="292" t="str">
        <f t="shared" si="34"/>
        <v>N/A</v>
      </c>
      <c r="V162" s="292" t="str">
        <f t="shared" si="35"/>
        <v>N/A</v>
      </c>
      <c r="W162" s="295" t="str">
        <f t="shared" si="36"/>
        <v>N/A</v>
      </c>
      <c r="X162" s="289" t="str">
        <f t="shared" si="37"/>
        <v>N/A</v>
      </c>
      <c r="Y162" s="292" t="str">
        <f t="shared" si="38"/>
        <v>N/A</v>
      </c>
      <c r="Z162" s="298" t="str">
        <f t="shared" si="39"/>
        <v>N/A</v>
      </c>
    </row>
    <row r="163" spans="1:26" x14ac:dyDescent="0.2">
      <c r="A163" s="32">
        <f t="shared" si="24"/>
        <v>107</v>
      </c>
      <c r="B163" s="148">
        <f>'AM19.Entity Input'!D124</f>
        <v>0</v>
      </c>
      <c r="C163" s="149">
        <f>'AM19.Entity Input'!F124</f>
        <v>0</v>
      </c>
      <c r="D163" s="149"/>
      <c r="E163" s="149">
        <f>'AM19.Entity Input'!G124</f>
        <v>0</v>
      </c>
      <c r="F163" s="286">
        <f>'AM19.Entity Input'!P124</f>
        <v>0</v>
      </c>
      <c r="G163" s="286">
        <f>'AM19.Entity Input'!AD124</f>
        <v>0</v>
      </c>
      <c r="H163" s="286">
        <f>'AM19.Entity Input'!AN124</f>
        <v>0</v>
      </c>
      <c r="I163" s="149">
        <f>'AM19.Entity Input'!X124</f>
        <v>0</v>
      </c>
      <c r="J163" s="149">
        <f>'AM19.Entity Input'!AH124</f>
        <v>0</v>
      </c>
      <c r="K163" s="149" t="str">
        <f t="shared" si="40"/>
        <v>N/A</v>
      </c>
      <c r="L163" s="289" t="str">
        <f t="shared" si="25"/>
        <v>N/A</v>
      </c>
      <c r="M163" s="292" t="str">
        <f t="shared" si="26"/>
        <v>N/A</v>
      </c>
      <c r="N163" s="292" t="str">
        <f t="shared" si="27"/>
        <v>N/A</v>
      </c>
      <c r="O163" s="149" t="str">
        <f t="shared" si="28"/>
        <v>N/A</v>
      </c>
      <c r="P163" s="289" t="str">
        <f t="shared" si="29"/>
        <v>N/A</v>
      </c>
      <c r="Q163" s="292" t="str">
        <f t="shared" si="30"/>
        <v>N/A</v>
      </c>
      <c r="R163" s="292" t="str">
        <f t="shared" si="31"/>
        <v>N/A</v>
      </c>
      <c r="S163" s="295" t="str">
        <f t="shared" si="32"/>
        <v>N/A</v>
      </c>
      <c r="T163" s="289" t="str">
        <f t="shared" si="33"/>
        <v>N/A</v>
      </c>
      <c r="U163" s="292" t="str">
        <f t="shared" si="34"/>
        <v>N/A</v>
      </c>
      <c r="V163" s="292" t="str">
        <f t="shared" si="35"/>
        <v>N/A</v>
      </c>
      <c r="W163" s="295" t="str">
        <f t="shared" si="36"/>
        <v>N/A</v>
      </c>
      <c r="X163" s="289" t="str">
        <f t="shared" si="37"/>
        <v>N/A</v>
      </c>
      <c r="Y163" s="292" t="str">
        <f t="shared" si="38"/>
        <v>N/A</v>
      </c>
      <c r="Z163" s="298" t="str">
        <f t="shared" si="39"/>
        <v>N/A</v>
      </c>
    </row>
    <row r="164" spans="1:26" x14ac:dyDescent="0.2">
      <c r="A164" s="32">
        <f t="shared" si="24"/>
        <v>108</v>
      </c>
      <c r="B164" s="148">
        <f>'AM19.Entity Input'!D125</f>
        <v>0</v>
      </c>
      <c r="C164" s="149">
        <f>'AM19.Entity Input'!F125</f>
        <v>0</v>
      </c>
      <c r="D164" s="149"/>
      <c r="E164" s="149">
        <f>'AM19.Entity Input'!G125</f>
        <v>0</v>
      </c>
      <c r="F164" s="286">
        <f>'AM19.Entity Input'!P125</f>
        <v>0</v>
      </c>
      <c r="G164" s="286">
        <f>'AM19.Entity Input'!AD125</f>
        <v>0</v>
      </c>
      <c r="H164" s="286">
        <f>'AM19.Entity Input'!AN125</f>
        <v>0</v>
      </c>
      <c r="I164" s="149">
        <f>'AM19.Entity Input'!X125</f>
        <v>0</v>
      </c>
      <c r="J164" s="149">
        <f>'AM19.Entity Input'!AH125</f>
        <v>0</v>
      </c>
      <c r="K164" s="149" t="str">
        <f t="shared" si="40"/>
        <v>N/A</v>
      </c>
      <c r="L164" s="289" t="str">
        <f t="shared" si="25"/>
        <v>N/A</v>
      </c>
      <c r="M164" s="292" t="str">
        <f t="shared" si="26"/>
        <v>N/A</v>
      </c>
      <c r="N164" s="292" t="str">
        <f t="shared" si="27"/>
        <v>N/A</v>
      </c>
      <c r="O164" s="149" t="str">
        <f t="shared" si="28"/>
        <v>N/A</v>
      </c>
      <c r="P164" s="289" t="str">
        <f t="shared" si="29"/>
        <v>N/A</v>
      </c>
      <c r="Q164" s="292" t="str">
        <f t="shared" si="30"/>
        <v>N/A</v>
      </c>
      <c r="R164" s="292" t="str">
        <f t="shared" si="31"/>
        <v>N/A</v>
      </c>
      <c r="S164" s="295" t="str">
        <f t="shared" si="32"/>
        <v>N/A</v>
      </c>
      <c r="T164" s="289" t="str">
        <f t="shared" si="33"/>
        <v>N/A</v>
      </c>
      <c r="U164" s="292" t="str">
        <f t="shared" si="34"/>
        <v>N/A</v>
      </c>
      <c r="V164" s="292" t="str">
        <f t="shared" si="35"/>
        <v>N/A</v>
      </c>
      <c r="W164" s="295" t="str">
        <f t="shared" si="36"/>
        <v>N/A</v>
      </c>
      <c r="X164" s="289" t="str">
        <f t="shared" si="37"/>
        <v>N/A</v>
      </c>
      <c r="Y164" s="292" t="str">
        <f t="shared" si="38"/>
        <v>N/A</v>
      </c>
      <c r="Z164" s="298" t="str">
        <f t="shared" si="39"/>
        <v>N/A</v>
      </c>
    </row>
    <row r="165" spans="1:26" x14ac:dyDescent="0.2">
      <c r="A165" s="32">
        <f t="shared" si="24"/>
        <v>109</v>
      </c>
      <c r="B165" s="148">
        <f>'AM19.Entity Input'!D126</f>
        <v>0</v>
      </c>
      <c r="C165" s="149">
        <f>'AM19.Entity Input'!F126</f>
        <v>0</v>
      </c>
      <c r="D165" s="149"/>
      <c r="E165" s="149">
        <f>'AM19.Entity Input'!G126</f>
        <v>0</v>
      </c>
      <c r="F165" s="286">
        <f>'AM19.Entity Input'!P126</f>
        <v>0</v>
      </c>
      <c r="G165" s="286">
        <f>'AM19.Entity Input'!AD126</f>
        <v>0</v>
      </c>
      <c r="H165" s="286">
        <f>'AM19.Entity Input'!AN126</f>
        <v>0</v>
      </c>
      <c r="I165" s="149">
        <f>'AM19.Entity Input'!X126</f>
        <v>0</v>
      </c>
      <c r="J165" s="149">
        <f>'AM19.Entity Input'!AH126</f>
        <v>0</v>
      </c>
      <c r="K165" s="149" t="str">
        <f t="shared" si="40"/>
        <v>N/A</v>
      </c>
      <c r="L165" s="289" t="str">
        <f t="shared" si="25"/>
        <v>N/A</v>
      </c>
      <c r="M165" s="292" t="str">
        <f t="shared" si="26"/>
        <v>N/A</v>
      </c>
      <c r="N165" s="292" t="str">
        <f t="shared" si="27"/>
        <v>N/A</v>
      </c>
      <c r="O165" s="149" t="str">
        <f t="shared" si="28"/>
        <v>N/A</v>
      </c>
      <c r="P165" s="289" t="str">
        <f t="shared" si="29"/>
        <v>N/A</v>
      </c>
      <c r="Q165" s="292" t="str">
        <f t="shared" si="30"/>
        <v>N/A</v>
      </c>
      <c r="R165" s="292" t="str">
        <f t="shared" si="31"/>
        <v>N/A</v>
      </c>
      <c r="S165" s="295" t="str">
        <f t="shared" si="32"/>
        <v>N/A</v>
      </c>
      <c r="T165" s="289" t="str">
        <f t="shared" si="33"/>
        <v>N/A</v>
      </c>
      <c r="U165" s="292" t="str">
        <f t="shared" si="34"/>
        <v>N/A</v>
      </c>
      <c r="V165" s="292" t="str">
        <f t="shared" si="35"/>
        <v>N/A</v>
      </c>
      <c r="W165" s="295" t="str">
        <f t="shared" si="36"/>
        <v>N/A</v>
      </c>
      <c r="X165" s="289" t="str">
        <f t="shared" si="37"/>
        <v>N/A</v>
      </c>
      <c r="Y165" s="292" t="str">
        <f t="shared" si="38"/>
        <v>N/A</v>
      </c>
      <c r="Z165" s="298" t="str">
        <f t="shared" si="39"/>
        <v>N/A</v>
      </c>
    </row>
    <row r="166" spans="1:26" x14ac:dyDescent="0.2">
      <c r="A166" s="32">
        <f t="shared" si="24"/>
        <v>110</v>
      </c>
      <c r="B166" s="148">
        <f>'AM19.Entity Input'!D127</f>
        <v>0</v>
      </c>
      <c r="C166" s="149">
        <f>'AM19.Entity Input'!F127</f>
        <v>0</v>
      </c>
      <c r="D166" s="149"/>
      <c r="E166" s="149">
        <f>'AM19.Entity Input'!G127</f>
        <v>0</v>
      </c>
      <c r="F166" s="286">
        <f>'AM19.Entity Input'!P127</f>
        <v>0</v>
      </c>
      <c r="G166" s="286">
        <f>'AM19.Entity Input'!AD127</f>
        <v>0</v>
      </c>
      <c r="H166" s="286">
        <f>'AM19.Entity Input'!AN127</f>
        <v>0</v>
      </c>
      <c r="I166" s="149">
        <f>'AM19.Entity Input'!X127</f>
        <v>0</v>
      </c>
      <c r="J166" s="149">
        <f>'AM19.Entity Input'!AH127</f>
        <v>0</v>
      </c>
      <c r="K166" s="149" t="str">
        <f t="shared" si="40"/>
        <v>N/A</v>
      </c>
      <c r="L166" s="289" t="str">
        <f t="shared" si="25"/>
        <v>N/A</v>
      </c>
      <c r="M166" s="292" t="str">
        <f t="shared" si="26"/>
        <v>N/A</v>
      </c>
      <c r="N166" s="292" t="str">
        <f t="shared" si="27"/>
        <v>N/A</v>
      </c>
      <c r="O166" s="149" t="str">
        <f t="shared" si="28"/>
        <v>N/A</v>
      </c>
      <c r="P166" s="289" t="str">
        <f t="shared" si="29"/>
        <v>N/A</v>
      </c>
      <c r="Q166" s="292" t="str">
        <f t="shared" si="30"/>
        <v>N/A</v>
      </c>
      <c r="R166" s="292" t="str">
        <f t="shared" si="31"/>
        <v>N/A</v>
      </c>
      <c r="S166" s="295" t="str">
        <f t="shared" si="32"/>
        <v>N/A</v>
      </c>
      <c r="T166" s="289" t="str">
        <f t="shared" si="33"/>
        <v>N/A</v>
      </c>
      <c r="U166" s="292" t="str">
        <f t="shared" si="34"/>
        <v>N/A</v>
      </c>
      <c r="V166" s="292" t="str">
        <f t="shared" si="35"/>
        <v>N/A</v>
      </c>
      <c r="W166" s="295" t="str">
        <f t="shared" si="36"/>
        <v>N/A</v>
      </c>
      <c r="X166" s="289" t="str">
        <f t="shared" si="37"/>
        <v>N/A</v>
      </c>
      <c r="Y166" s="292" t="str">
        <f t="shared" si="38"/>
        <v>N/A</v>
      </c>
      <c r="Z166" s="298" t="str">
        <f t="shared" si="39"/>
        <v>N/A</v>
      </c>
    </row>
    <row r="167" spans="1:26" x14ac:dyDescent="0.2">
      <c r="A167" s="32">
        <f t="shared" si="24"/>
        <v>111</v>
      </c>
      <c r="B167" s="148">
        <f>'AM19.Entity Input'!D128</f>
        <v>0</v>
      </c>
      <c r="C167" s="149">
        <f>'AM19.Entity Input'!F128</f>
        <v>0</v>
      </c>
      <c r="D167" s="149"/>
      <c r="E167" s="149">
        <f>'AM19.Entity Input'!G128</f>
        <v>0</v>
      </c>
      <c r="F167" s="286">
        <f>'AM19.Entity Input'!P128</f>
        <v>0</v>
      </c>
      <c r="G167" s="286">
        <f>'AM19.Entity Input'!AD128</f>
        <v>0</v>
      </c>
      <c r="H167" s="286">
        <f>'AM19.Entity Input'!AN128</f>
        <v>0</v>
      </c>
      <c r="I167" s="149">
        <f>'AM19.Entity Input'!X128</f>
        <v>0</v>
      </c>
      <c r="J167" s="149">
        <f>'AM19.Entity Input'!AH128</f>
        <v>0</v>
      </c>
      <c r="K167" s="149" t="str">
        <f t="shared" si="40"/>
        <v>N/A</v>
      </c>
      <c r="L167" s="289" t="str">
        <f t="shared" si="25"/>
        <v>N/A</v>
      </c>
      <c r="M167" s="292" t="str">
        <f t="shared" si="26"/>
        <v>N/A</v>
      </c>
      <c r="N167" s="292" t="str">
        <f t="shared" si="27"/>
        <v>N/A</v>
      </c>
      <c r="O167" s="149" t="str">
        <f t="shared" si="28"/>
        <v>N/A</v>
      </c>
      <c r="P167" s="289" t="str">
        <f t="shared" si="29"/>
        <v>N/A</v>
      </c>
      <c r="Q167" s="292" t="str">
        <f t="shared" si="30"/>
        <v>N/A</v>
      </c>
      <c r="R167" s="292" t="str">
        <f t="shared" si="31"/>
        <v>N/A</v>
      </c>
      <c r="S167" s="295" t="str">
        <f t="shared" si="32"/>
        <v>N/A</v>
      </c>
      <c r="T167" s="289" t="str">
        <f t="shared" si="33"/>
        <v>N/A</v>
      </c>
      <c r="U167" s="292" t="str">
        <f t="shared" si="34"/>
        <v>N/A</v>
      </c>
      <c r="V167" s="292" t="str">
        <f t="shared" si="35"/>
        <v>N/A</v>
      </c>
      <c r="W167" s="295" t="str">
        <f t="shared" si="36"/>
        <v>N/A</v>
      </c>
      <c r="X167" s="289" t="str">
        <f t="shared" si="37"/>
        <v>N/A</v>
      </c>
      <c r="Y167" s="292" t="str">
        <f t="shared" si="38"/>
        <v>N/A</v>
      </c>
      <c r="Z167" s="298" t="str">
        <f t="shared" si="39"/>
        <v>N/A</v>
      </c>
    </row>
    <row r="168" spans="1:26" x14ac:dyDescent="0.2">
      <c r="A168" s="32">
        <f t="shared" si="24"/>
        <v>112</v>
      </c>
      <c r="B168" s="148">
        <f>'AM19.Entity Input'!D129</f>
        <v>0</v>
      </c>
      <c r="C168" s="149">
        <f>'AM19.Entity Input'!F129</f>
        <v>0</v>
      </c>
      <c r="D168" s="149"/>
      <c r="E168" s="149">
        <f>'AM19.Entity Input'!G129</f>
        <v>0</v>
      </c>
      <c r="F168" s="286">
        <f>'AM19.Entity Input'!P129</f>
        <v>0</v>
      </c>
      <c r="G168" s="286">
        <f>'AM19.Entity Input'!AD129</f>
        <v>0</v>
      </c>
      <c r="H168" s="286">
        <f>'AM19.Entity Input'!AN129</f>
        <v>0</v>
      </c>
      <c r="I168" s="149">
        <f>'AM19.Entity Input'!X129</f>
        <v>0</v>
      </c>
      <c r="J168" s="149">
        <f>'AM19.Entity Input'!AH129</f>
        <v>0</v>
      </c>
      <c r="K168" s="149" t="str">
        <f t="shared" si="40"/>
        <v>N/A</v>
      </c>
      <c r="L168" s="289" t="str">
        <f t="shared" si="25"/>
        <v>N/A</v>
      </c>
      <c r="M168" s="292" t="str">
        <f t="shared" si="26"/>
        <v>N/A</v>
      </c>
      <c r="N168" s="292" t="str">
        <f t="shared" si="27"/>
        <v>N/A</v>
      </c>
      <c r="O168" s="149" t="str">
        <f t="shared" si="28"/>
        <v>N/A</v>
      </c>
      <c r="P168" s="289" t="str">
        <f t="shared" si="29"/>
        <v>N/A</v>
      </c>
      <c r="Q168" s="292" t="str">
        <f t="shared" si="30"/>
        <v>N/A</v>
      </c>
      <c r="R168" s="292" t="str">
        <f t="shared" si="31"/>
        <v>N/A</v>
      </c>
      <c r="S168" s="295" t="str">
        <f t="shared" si="32"/>
        <v>N/A</v>
      </c>
      <c r="T168" s="289" t="str">
        <f t="shared" si="33"/>
        <v>N/A</v>
      </c>
      <c r="U168" s="292" t="str">
        <f t="shared" si="34"/>
        <v>N/A</v>
      </c>
      <c r="V168" s="292" t="str">
        <f t="shared" si="35"/>
        <v>N/A</v>
      </c>
      <c r="W168" s="295" t="str">
        <f t="shared" si="36"/>
        <v>N/A</v>
      </c>
      <c r="X168" s="289" t="str">
        <f t="shared" si="37"/>
        <v>N/A</v>
      </c>
      <c r="Y168" s="292" t="str">
        <f t="shared" si="38"/>
        <v>N/A</v>
      </c>
      <c r="Z168" s="298" t="str">
        <f t="shared" si="39"/>
        <v>N/A</v>
      </c>
    </row>
    <row r="169" spans="1:26" x14ac:dyDescent="0.2">
      <c r="A169" s="32">
        <f t="shared" si="24"/>
        <v>113</v>
      </c>
      <c r="B169" s="148">
        <f>'AM19.Entity Input'!D130</f>
        <v>0</v>
      </c>
      <c r="C169" s="149">
        <f>'AM19.Entity Input'!F130</f>
        <v>0</v>
      </c>
      <c r="D169" s="149"/>
      <c r="E169" s="149">
        <f>'AM19.Entity Input'!G130</f>
        <v>0</v>
      </c>
      <c r="F169" s="286">
        <f>'AM19.Entity Input'!P130</f>
        <v>0</v>
      </c>
      <c r="G169" s="286">
        <f>'AM19.Entity Input'!AD130</f>
        <v>0</v>
      </c>
      <c r="H169" s="286">
        <f>'AM19.Entity Input'!AN130</f>
        <v>0</v>
      </c>
      <c r="I169" s="149">
        <f>'AM19.Entity Input'!X130</f>
        <v>0</v>
      </c>
      <c r="J169" s="149">
        <f>'AM19.Entity Input'!AH130</f>
        <v>0</v>
      </c>
      <c r="K169" s="149" t="str">
        <f t="shared" si="40"/>
        <v>N/A</v>
      </c>
      <c r="L169" s="289" t="str">
        <f t="shared" si="25"/>
        <v>N/A</v>
      </c>
      <c r="M169" s="292" t="str">
        <f t="shared" si="26"/>
        <v>N/A</v>
      </c>
      <c r="N169" s="292" t="str">
        <f t="shared" si="27"/>
        <v>N/A</v>
      </c>
      <c r="O169" s="149" t="str">
        <f t="shared" si="28"/>
        <v>N/A</v>
      </c>
      <c r="P169" s="289" t="str">
        <f t="shared" si="29"/>
        <v>N/A</v>
      </c>
      <c r="Q169" s="292" t="str">
        <f t="shared" si="30"/>
        <v>N/A</v>
      </c>
      <c r="R169" s="292" t="str">
        <f t="shared" si="31"/>
        <v>N/A</v>
      </c>
      <c r="S169" s="295" t="str">
        <f t="shared" si="32"/>
        <v>N/A</v>
      </c>
      <c r="T169" s="289" t="str">
        <f t="shared" si="33"/>
        <v>N/A</v>
      </c>
      <c r="U169" s="292" t="str">
        <f t="shared" si="34"/>
        <v>N/A</v>
      </c>
      <c r="V169" s="292" t="str">
        <f t="shared" si="35"/>
        <v>N/A</v>
      </c>
      <c r="W169" s="295" t="str">
        <f t="shared" si="36"/>
        <v>N/A</v>
      </c>
      <c r="X169" s="289" t="str">
        <f t="shared" si="37"/>
        <v>N/A</v>
      </c>
      <c r="Y169" s="292" t="str">
        <f t="shared" si="38"/>
        <v>N/A</v>
      </c>
      <c r="Z169" s="298" t="str">
        <f t="shared" si="39"/>
        <v>N/A</v>
      </c>
    </row>
    <row r="170" spans="1:26" x14ac:dyDescent="0.2">
      <c r="A170" s="32">
        <f t="shared" si="24"/>
        <v>114</v>
      </c>
      <c r="B170" s="148">
        <f>'AM19.Entity Input'!D131</f>
        <v>0</v>
      </c>
      <c r="C170" s="149">
        <f>'AM19.Entity Input'!F131</f>
        <v>0</v>
      </c>
      <c r="D170" s="149"/>
      <c r="E170" s="149">
        <f>'AM19.Entity Input'!G131</f>
        <v>0</v>
      </c>
      <c r="F170" s="286">
        <f>'AM19.Entity Input'!P131</f>
        <v>0</v>
      </c>
      <c r="G170" s="286">
        <f>'AM19.Entity Input'!AD131</f>
        <v>0</v>
      </c>
      <c r="H170" s="286">
        <f>'AM19.Entity Input'!AN131</f>
        <v>0</v>
      </c>
      <c r="I170" s="149">
        <f>'AM19.Entity Input'!X131</f>
        <v>0</v>
      </c>
      <c r="J170" s="149">
        <f>'AM19.Entity Input'!AH131</f>
        <v>0</v>
      </c>
      <c r="K170" s="149" t="str">
        <f t="shared" si="40"/>
        <v>N/A</v>
      </c>
      <c r="L170" s="289" t="str">
        <f t="shared" si="25"/>
        <v>N/A</v>
      </c>
      <c r="M170" s="292" t="str">
        <f t="shared" si="26"/>
        <v>N/A</v>
      </c>
      <c r="N170" s="292" t="str">
        <f t="shared" si="27"/>
        <v>N/A</v>
      </c>
      <c r="O170" s="149" t="str">
        <f t="shared" si="28"/>
        <v>N/A</v>
      </c>
      <c r="P170" s="289" t="str">
        <f t="shared" si="29"/>
        <v>N/A</v>
      </c>
      <c r="Q170" s="292" t="str">
        <f t="shared" si="30"/>
        <v>N/A</v>
      </c>
      <c r="R170" s="292" t="str">
        <f t="shared" si="31"/>
        <v>N/A</v>
      </c>
      <c r="S170" s="295" t="str">
        <f t="shared" si="32"/>
        <v>N/A</v>
      </c>
      <c r="T170" s="289" t="str">
        <f t="shared" si="33"/>
        <v>N/A</v>
      </c>
      <c r="U170" s="292" t="str">
        <f t="shared" si="34"/>
        <v>N/A</v>
      </c>
      <c r="V170" s="292" t="str">
        <f t="shared" si="35"/>
        <v>N/A</v>
      </c>
      <c r="W170" s="295" t="str">
        <f t="shared" si="36"/>
        <v>N/A</v>
      </c>
      <c r="X170" s="289" t="str">
        <f t="shared" si="37"/>
        <v>N/A</v>
      </c>
      <c r="Y170" s="292" t="str">
        <f t="shared" si="38"/>
        <v>N/A</v>
      </c>
      <c r="Z170" s="298" t="str">
        <f t="shared" si="39"/>
        <v>N/A</v>
      </c>
    </row>
    <row r="171" spans="1:26" x14ac:dyDescent="0.2">
      <c r="A171" s="32">
        <f t="shared" si="24"/>
        <v>115</v>
      </c>
      <c r="B171" s="148">
        <f>'AM19.Entity Input'!D132</f>
        <v>0</v>
      </c>
      <c r="C171" s="149">
        <f>'AM19.Entity Input'!F132</f>
        <v>0</v>
      </c>
      <c r="D171" s="149"/>
      <c r="E171" s="149">
        <f>'AM19.Entity Input'!G132</f>
        <v>0</v>
      </c>
      <c r="F171" s="286">
        <f>'AM19.Entity Input'!P132</f>
        <v>0</v>
      </c>
      <c r="G171" s="286">
        <f>'AM19.Entity Input'!AD132</f>
        <v>0</v>
      </c>
      <c r="H171" s="286">
        <f>'AM19.Entity Input'!AN132</f>
        <v>0</v>
      </c>
      <c r="I171" s="149">
        <f>'AM19.Entity Input'!X132</f>
        <v>0</v>
      </c>
      <c r="J171" s="149">
        <f>'AM19.Entity Input'!AH132</f>
        <v>0</v>
      </c>
      <c r="K171" s="149" t="str">
        <f t="shared" si="40"/>
        <v>N/A</v>
      </c>
      <c r="L171" s="289" t="str">
        <f t="shared" si="25"/>
        <v>N/A</v>
      </c>
      <c r="M171" s="292" t="str">
        <f t="shared" si="26"/>
        <v>N/A</v>
      </c>
      <c r="N171" s="292" t="str">
        <f t="shared" si="27"/>
        <v>N/A</v>
      </c>
      <c r="O171" s="149" t="str">
        <f t="shared" si="28"/>
        <v>N/A</v>
      </c>
      <c r="P171" s="289" t="str">
        <f t="shared" si="29"/>
        <v>N/A</v>
      </c>
      <c r="Q171" s="292" t="str">
        <f t="shared" si="30"/>
        <v>N/A</v>
      </c>
      <c r="R171" s="292" t="str">
        <f t="shared" si="31"/>
        <v>N/A</v>
      </c>
      <c r="S171" s="295" t="str">
        <f t="shared" si="32"/>
        <v>N/A</v>
      </c>
      <c r="T171" s="289" t="str">
        <f t="shared" si="33"/>
        <v>N/A</v>
      </c>
      <c r="U171" s="292" t="str">
        <f t="shared" si="34"/>
        <v>N/A</v>
      </c>
      <c r="V171" s="292" t="str">
        <f t="shared" si="35"/>
        <v>N/A</v>
      </c>
      <c r="W171" s="295" t="str">
        <f t="shared" si="36"/>
        <v>N/A</v>
      </c>
      <c r="X171" s="289" t="str">
        <f t="shared" si="37"/>
        <v>N/A</v>
      </c>
      <c r="Y171" s="292" t="str">
        <f t="shared" si="38"/>
        <v>N/A</v>
      </c>
      <c r="Z171" s="298" t="str">
        <f t="shared" si="39"/>
        <v>N/A</v>
      </c>
    </row>
    <row r="172" spans="1:26" x14ac:dyDescent="0.2">
      <c r="A172" s="32">
        <f t="shared" si="24"/>
        <v>116</v>
      </c>
      <c r="B172" s="148">
        <f>'AM19.Entity Input'!D133</f>
        <v>0</v>
      </c>
      <c r="C172" s="149">
        <f>'AM19.Entity Input'!F133</f>
        <v>0</v>
      </c>
      <c r="D172" s="149"/>
      <c r="E172" s="149">
        <f>'AM19.Entity Input'!G133</f>
        <v>0</v>
      </c>
      <c r="F172" s="286">
        <f>'AM19.Entity Input'!P133</f>
        <v>0</v>
      </c>
      <c r="G172" s="286">
        <f>'AM19.Entity Input'!AD133</f>
        <v>0</v>
      </c>
      <c r="H172" s="286">
        <f>'AM19.Entity Input'!AN133</f>
        <v>0</v>
      </c>
      <c r="I172" s="149">
        <f>'AM19.Entity Input'!X133</f>
        <v>0</v>
      </c>
      <c r="J172" s="149">
        <f>'AM19.Entity Input'!AH133</f>
        <v>0</v>
      </c>
      <c r="K172" s="149" t="str">
        <f t="shared" si="40"/>
        <v>N/A</v>
      </c>
      <c r="L172" s="289" t="str">
        <f t="shared" si="25"/>
        <v>N/A</v>
      </c>
      <c r="M172" s="292" t="str">
        <f t="shared" si="26"/>
        <v>N/A</v>
      </c>
      <c r="N172" s="292" t="str">
        <f t="shared" si="27"/>
        <v>N/A</v>
      </c>
      <c r="O172" s="149" t="str">
        <f t="shared" si="28"/>
        <v>N/A</v>
      </c>
      <c r="P172" s="289" t="str">
        <f t="shared" si="29"/>
        <v>N/A</v>
      </c>
      <c r="Q172" s="292" t="str">
        <f t="shared" si="30"/>
        <v>N/A</v>
      </c>
      <c r="R172" s="292" t="str">
        <f t="shared" si="31"/>
        <v>N/A</v>
      </c>
      <c r="S172" s="295" t="str">
        <f t="shared" si="32"/>
        <v>N/A</v>
      </c>
      <c r="T172" s="289" t="str">
        <f t="shared" si="33"/>
        <v>N/A</v>
      </c>
      <c r="U172" s="292" t="str">
        <f t="shared" si="34"/>
        <v>N/A</v>
      </c>
      <c r="V172" s="292" t="str">
        <f t="shared" si="35"/>
        <v>N/A</v>
      </c>
      <c r="W172" s="295" t="str">
        <f t="shared" si="36"/>
        <v>N/A</v>
      </c>
      <c r="X172" s="289" t="str">
        <f t="shared" si="37"/>
        <v>N/A</v>
      </c>
      <c r="Y172" s="292" t="str">
        <f t="shared" si="38"/>
        <v>N/A</v>
      </c>
      <c r="Z172" s="298" t="str">
        <f t="shared" si="39"/>
        <v>N/A</v>
      </c>
    </row>
    <row r="173" spans="1:26" x14ac:dyDescent="0.2">
      <c r="A173" s="32">
        <f t="shared" si="24"/>
        <v>117</v>
      </c>
      <c r="B173" s="148">
        <f>'AM19.Entity Input'!D134</f>
        <v>0</v>
      </c>
      <c r="C173" s="149">
        <f>'AM19.Entity Input'!F134</f>
        <v>0</v>
      </c>
      <c r="D173" s="149"/>
      <c r="E173" s="149">
        <f>'AM19.Entity Input'!G134</f>
        <v>0</v>
      </c>
      <c r="F173" s="286">
        <f>'AM19.Entity Input'!P134</f>
        <v>0</v>
      </c>
      <c r="G173" s="286">
        <f>'AM19.Entity Input'!AD134</f>
        <v>0</v>
      </c>
      <c r="H173" s="286">
        <f>'AM19.Entity Input'!AN134</f>
        <v>0</v>
      </c>
      <c r="I173" s="149">
        <f>'AM19.Entity Input'!X134</f>
        <v>0</v>
      </c>
      <c r="J173" s="149">
        <f>'AM19.Entity Input'!AH134</f>
        <v>0</v>
      </c>
      <c r="K173" s="149" t="str">
        <f t="shared" si="40"/>
        <v>N/A</v>
      </c>
      <c r="L173" s="289" t="str">
        <f t="shared" si="25"/>
        <v>N/A</v>
      </c>
      <c r="M173" s="292" t="str">
        <f t="shared" si="26"/>
        <v>N/A</v>
      </c>
      <c r="N173" s="292" t="str">
        <f t="shared" si="27"/>
        <v>N/A</v>
      </c>
      <c r="O173" s="149" t="str">
        <f t="shared" si="28"/>
        <v>N/A</v>
      </c>
      <c r="P173" s="289" t="str">
        <f t="shared" si="29"/>
        <v>N/A</v>
      </c>
      <c r="Q173" s="292" t="str">
        <f t="shared" si="30"/>
        <v>N/A</v>
      </c>
      <c r="R173" s="292" t="str">
        <f t="shared" si="31"/>
        <v>N/A</v>
      </c>
      <c r="S173" s="295" t="str">
        <f t="shared" si="32"/>
        <v>N/A</v>
      </c>
      <c r="T173" s="289" t="str">
        <f t="shared" si="33"/>
        <v>N/A</v>
      </c>
      <c r="U173" s="292" t="str">
        <f t="shared" si="34"/>
        <v>N/A</v>
      </c>
      <c r="V173" s="292" t="str">
        <f t="shared" si="35"/>
        <v>N/A</v>
      </c>
      <c r="W173" s="295" t="str">
        <f t="shared" si="36"/>
        <v>N/A</v>
      </c>
      <c r="X173" s="289" t="str">
        <f t="shared" si="37"/>
        <v>N/A</v>
      </c>
      <c r="Y173" s="292" t="str">
        <f t="shared" si="38"/>
        <v>N/A</v>
      </c>
      <c r="Z173" s="298" t="str">
        <f t="shared" si="39"/>
        <v>N/A</v>
      </c>
    </row>
    <row r="174" spans="1:26" x14ac:dyDescent="0.2">
      <c r="A174" s="32">
        <f t="shared" si="24"/>
        <v>118</v>
      </c>
      <c r="B174" s="148">
        <f>'AM19.Entity Input'!D135</f>
        <v>0</v>
      </c>
      <c r="C174" s="149">
        <f>'AM19.Entity Input'!F135</f>
        <v>0</v>
      </c>
      <c r="D174" s="149"/>
      <c r="E174" s="149">
        <f>'AM19.Entity Input'!G135</f>
        <v>0</v>
      </c>
      <c r="F174" s="286">
        <f>'AM19.Entity Input'!P135</f>
        <v>0</v>
      </c>
      <c r="G174" s="286">
        <f>'AM19.Entity Input'!AD135</f>
        <v>0</v>
      </c>
      <c r="H174" s="286">
        <f>'AM19.Entity Input'!AN135</f>
        <v>0</v>
      </c>
      <c r="I174" s="149">
        <f>'AM19.Entity Input'!X135</f>
        <v>0</v>
      </c>
      <c r="J174" s="149">
        <f>'AM19.Entity Input'!AH135</f>
        <v>0</v>
      </c>
      <c r="K174" s="149" t="str">
        <f t="shared" si="40"/>
        <v>N/A</v>
      </c>
      <c r="L174" s="289" t="str">
        <f t="shared" si="25"/>
        <v>N/A</v>
      </c>
      <c r="M174" s="292" t="str">
        <f t="shared" si="26"/>
        <v>N/A</v>
      </c>
      <c r="N174" s="292" t="str">
        <f t="shared" si="27"/>
        <v>N/A</v>
      </c>
      <c r="O174" s="149" t="str">
        <f t="shared" si="28"/>
        <v>N/A</v>
      </c>
      <c r="P174" s="289" t="str">
        <f t="shared" si="29"/>
        <v>N/A</v>
      </c>
      <c r="Q174" s="292" t="str">
        <f t="shared" si="30"/>
        <v>N/A</v>
      </c>
      <c r="R174" s="292" t="str">
        <f t="shared" si="31"/>
        <v>N/A</v>
      </c>
      <c r="S174" s="295" t="str">
        <f t="shared" si="32"/>
        <v>N/A</v>
      </c>
      <c r="T174" s="289" t="str">
        <f t="shared" si="33"/>
        <v>N/A</v>
      </c>
      <c r="U174" s="292" t="str">
        <f t="shared" si="34"/>
        <v>N/A</v>
      </c>
      <c r="V174" s="292" t="str">
        <f t="shared" si="35"/>
        <v>N/A</v>
      </c>
      <c r="W174" s="295" t="str">
        <f t="shared" si="36"/>
        <v>N/A</v>
      </c>
      <c r="X174" s="289" t="str">
        <f t="shared" si="37"/>
        <v>N/A</v>
      </c>
      <c r="Y174" s="292" t="str">
        <f t="shared" si="38"/>
        <v>N/A</v>
      </c>
      <c r="Z174" s="298" t="str">
        <f t="shared" si="39"/>
        <v>N/A</v>
      </c>
    </row>
    <row r="175" spans="1:26" x14ac:dyDescent="0.2">
      <c r="A175" s="32">
        <f t="shared" si="24"/>
        <v>119</v>
      </c>
      <c r="B175" s="148">
        <f>'AM19.Entity Input'!D136</f>
        <v>0</v>
      </c>
      <c r="C175" s="149">
        <f>'AM19.Entity Input'!F136</f>
        <v>0</v>
      </c>
      <c r="D175" s="149"/>
      <c r="E175" s="149">
        <f>'AM19.Entity Input'!G136</f>
        <v>0</v>
      </c>
      <c r="F175" s="286">
        <f>'AM19.Entity Input'!P136</f>
        <v>0</v>
      </c>
      <c r="G175" s="286">
        <f>'AM19.Entity Input'!AD136</f>
        <v>0</v>
      </c>
      <c r="H175" s="286">
        <f>'AM19.Entity Input'!AN136</f>
        <v>0</v>
      </c>
      <c r="I175" s="149">
        <f>'AM19.Entity Input'!X136</f>
        <v>0</v>
      </c>
      <c r="J175" s="149">
        <f>'AM19.Entity Input'!AH136</f>
        <v>0</v>
      </c>
      <c r="K175" s="149" t="str">
        <f t="shared" si="40"/>
        <v>N/A</v>
      </c>
      <c r="L175" s="289" t="str">
        <f t="shared" si="25"/>
        <v>N/A</v>
      </c>
      <c r="M175" s="292" t="str">
        <f t="shared" si="26"/>
        <v>N/A</v>
      </c>
      <c r="N175" s="292" t="str">
        <f t="shared" si="27"/>
        <v>N/A</v>
      </c>
      <c r="O175" s="149" t="str">
        <f t="shared" si="28"/>
        <v>N/A</v>
      </c>
      <c r="P175" s="289" t="str">
        <f t="shared" si="29"/>
        <v>N/A</v>
      </c>
      <c r="Q175" s="292" t="str">
        <f t="shared" si="30"/>
        <v>N/A</v>
      </c>
      <c r="R175" s="292" t="str">
        <f t="shared" si="31"/>
        <v>N/A</v>
      </c>
      <c r="S175" s="295" t="str">
        <f t="shared" si="32"/>
        <v>N/A</v>
      </c>
      <c r="T175" s="289" t="str">
        <f t="shared" si="33"/>
        <v>N/A</v>
      </c>
      <c r="U175" s="292" t="str">
        <f t="shared" si="34"/>
        <v>N/A</v>
      </c>
      <c r="V175" s="292" t="str">
        <f t="shared" si="35"/>
        <v>N/A</v>
      </c>
      <c r="W175" s="295" t="str">
        <f t="shared" si="36"/>
        <v>N/A</v>
      </c>
      <c r="X175" s="289" t="str">
        <f t="shared" si="37"/>
        <v>N/A</v>
      </c>
      <c r="Y175" s="292" t="str">
        <f t="shared" si="38"/>
        <v>N/A</v>
      </c>
      <c r="Z175" s="298" t="str">
        <f t="shared" si="39"/>
        <v>N/A</v>
      </c>
    </row>
    <row r="176" spans="1:26" x14ac:dyDescent="0.2">
      <c r="A176" s="32">
        <f t="shared" si="24"/>
        <v>120</v>
      </c>
      <c r="B176" s="148">
        <f>'AM19.Entity Input'!D137</f>
        <v>0</v>
      </c>
      <c r="C176" s="149">
        <f>'AM19.Entity Input'!F137</f>
        <v>0</v>
      </c>
      <c r="D176" s="149"/>
      <c r="E176" s="149">
        <f>'AM19.Entity Input'!G137</f>
        <v>0</v>
      </c>
      <c r="F176" s="286">
        <f>'AM19.Entity Input'!P137</f>
        <v>0</v>
      </c>
      <c r="G176" s="286">
        <f>'AM19.Entity Input'!AD137</f>
        <v>0</v>
      </c>
      <c r="H176" s="286">
        <f>'AM19.Entity Input'!AN137</f>
        <v>0</v>
      </c>
      <c r="I176" s="149">
        <f>'AM19.Entity Input'!X137</f>
        <v>0</v>
      </c>
      <c r="J176" s="149">
        <f>'AM19.Entity Input'!AH137</f>
        <v>0</v>
      </c>
      <c r="K176" s="149" t="str">
        <f t="shared" si="40"/>
        <v>N/A</v>
      </c>
      <c r="L176" s="289" t="str">
        <f t="shared" si="25"/>
        <v>N/A</v>
      </c>
      <c r="M176" s="292" t="str">
        <f t="shared" si="26"/>
        <v>N/A</v>
      </c>
      <c r="N176" s="292" t="str">
        <f t="shared" si="27"/>
        <v>N/A</v>
      </c>
      <c r="O176" s="149" t="str">
        <f t="shared" si="28"/>
        <v>N/A</v>
      </c>
      <c r="P176" s="289" t="str">
        <f t="shared" si="29"/>
        <v>N/A</v>
      </c>
      <c r="Q176" s="292" t="str">
        <f t="shared" si="30"/>
        <v>N/A</v>
      </c>
      <c r="R176" s="292" t="str">
        <f t="shared" si="31"/>
        <v>N/A</v>
      </c>
      <c r="S176" s="295" t="str">
        <f t="shared" si="32"/>
        <v>N/A</v>
      </c>
      <c r="T176" s="289" t="str">
        <f t="shared" si="33"/>
        <v>N/A</v>
      </c>
      <c r="U176" s="292" t="str">
        <f t="shared" si="34"/>
        <v>N/A</v>
      </c>
      <c r="V176" s="292" t="str">
        <f t="shared" si="35"/>
        <v>N/A</v>
      </c>
      <c r="W176" s="295" t="str">
        <f t="shared" si="36"/>
        <v>N/A</v>
      </c>
      <c r="X176" s="289" t="str">
        <f t="shared" si="37"/>
        <v>N/A</v>
      </c>
      <c r="Y176" s="292" t="str">
        <f t="shared" si="38"/>
        <v>N/A</v>
      </c>
      <c r="Z176" s="298" t="str">
        <f t="shared" si="39"/>
        <v>N/A</v>
      </c>
    </row>
    <row r="177" spans="1:26" x14ac:dyDescent="0.2">
      <c r="A177" s="32">
        <f t="shared" si="24"/>
        <v>121</v>
      </c>
      <c r="B177" s="148">
        <f>'AM19.Entity Input'!D138</f>
        <v>0</v>
      </c>
      <c r="C177" s="149">
        <f>'AM19.Entity Input'!F138</f>
        <v>0</v>
      </c>
      <c r="D177" s="149"/>
      <c r="E177" s="149">
        <f>'AM19.Entity Input'!G138</f>
        <v>0</v>
      </c>
      <c r="F177" s="286">
        <f>'AM19.Entity Input'!P138</f>
        <v>0</v>
      </c>
      <c r="G177" s="286">
        <f>'AM19.Entity Input'!AD138</f>
        <v>0</v>
      </c>
      <c r="H177" s="286">
        <f>'AM19.Entity Input'!AN138</f>
        <v>0</v>
      </c>
      <c r="I177" s="149">
        <f>'AM19.Entity Input'!X138</f>
        <v>0</v>
      </c>
      <c r="J177" s="149">
        <f>'AM19.Entity Input'!AH138</f>
        <v>0</v>
      </c>
      <c r="K177" s="149" t="str">
        <f t="shared" si="40"/>
        <v>N/A</v>
      </c>
      <c r="L177" s="289" t="str">
        <f t="shared" si="25"/>
        <v>N/A</v>
      </c>
      <c r="M177" s="292" t="str">
        <f t="shared" si="26"/>
        <v>N/A</v>
      </c>
      <c r="N177" s="292" t="str">
        <f t="shared" si="27"/>
        <v>N/A</v>
      </c>
      <c r="O177" s="149" t="str">
        <f t="shared" si="28"/>
        <v>N/A</v>
      </c>
      <c r="P177" s="289" t="str">
        <f t="shared" si="29"/>
        <v>N/A</v>
      </c>
      <c r="Q177" s="292" t="str">
        <f t="shared" si="30"/>
        <v>N/A</v>
      </c>
      <c r="R177" s="292" t="str">
        <f t="shared" si="31"/>
        <v>N/A</v>
      </c>
      <c r="S177" s="295" t="str">
        <f t="shared" si="32"/>
        <v>N/A</v>
      </c>
      <c r="T177" s="289" t="str">
        <f t="shared" si="33"/>
        <v>N/A</v>
      </c>
      <c r="U177" s="292" t="str">
        <f t="shared" si="34"/>
        <v>N/A</v>
      </c>
      <c r="V177" s="292" t="str">
        <f t="shared" si="35"/>
        <v>N/A</v>
      </c>
      <c r="W177" s="295" t="str">
        <f t="shared" si="36"/>
        <v>N/A</v>
      </c>
      <c r="X177" s="289" t="str">
        <f t="shared" si="37"/>
        <v>N/A</v>
      </c>
      <c r="Y177" s="292" t="str">
        <f t="shared" si="38"/>
        <v>N/A</v>
      </c>
      <c r="Z177" s="298" t="str">
        <f t="shared" si="39"/>
        <v>N/A</v>
      </c>
    </row>
    <row r="178" spans="1:26" x14ac:dyDescent="0.2">
      <c r="A178" s="32">
        <f t="shared" si="24"/>
        <v>122</v>
      </c>
      <c r="B178" s="148">
        <f>'AM19.Entity Input'!D139</f>
        <v>0</v>
      </c>
      <c r="C178" s="149">
        <f>'AM19.Entity Input'!F139</f>
        <v>0</v>
      </c>
      <c r="D178" s="149"/>
      <c r="E178" s="149">
        <f>'AM19.Entity Input'!G139</f>
        <v>0</v>
      </c>
      <c r="F178" s="286">
        <f>'AM19.Entity Input'!P139</f>
        <v>0</v>
      </c>
      <c r="G178" s="286">
        <f>'AM19.Entity Input'!AD139</f>
        <v>0</v>
      </c>
      <c r="H178" s="286">
        <f>'AM19.Entity Input'!AN139</f>
        <v>0</v>
      </c>
      <c r="I178" s="149">
        <f>'AM19.Entity Input'!X139</f>
        <v>0</v>
      </c>
      <c r="J178" s="149">
        <f>'AM19.Entity Input'!AH139</f>
        <v>0</v>
      </c>
      <c r="K178" s="149" t="str">
        <f t="shared" si="40"/>
        <v>N/A</v>
      </c>
      <c r="L178" s="289" t="str">
        <f t="shared" si="25"/>
        <v>N/A</v>
      </c>
      <c r="M178" s="292" t="str">
        <f t="shared" si="26"/>
        <v>N/A</v>
      </c>
      <c r="N178" s="292" t="str">
        <f t="shared" si="27"/>
        <v>N/A</v>
      </c>
      <c r="O178" s="149" t="str">
        <f t="shared" si="28"/>
        <v>N/A</v>
      </c>
      <c r="P178" s="289" t="str">
        <f t="shared" si="29"/>
        <v>N/A</v>
      </c>
      <c r="Q178" s="292" t="str">
        <f t="shared" si="30"/>
        <v>N/A</v>
      </c>
      <c r="R178" s="292" t="str">
        <f t="shared" si="31"/>
        <v>N/A</v>
      </c>
      <c r="S178" s="295" t="str">
        <f t="shared" si="32"/>
        <v>N/A</v>
      </c>
      <c r="T178" s="289" t="str">
        <f t="shared" si="33"/>
        <v>N/A</v>
      </c>
      <c r="U178" s="292" t="str">
        <f t="shared" si="34"/>
        <v>N/A</v>
      </c>
      <c r="V178" s="292" t="str">
        <f t="shared" si="35"/>
        <v>N/A</v>
      </c>
      <c r="W178" s="295" t="str">
        <f t="shared" si="36"/>
        <v>N/A</v>
      </c>
      <c r="X178" s="289" t="str">
        <f t="shared" si="37"/>
        <v>N/A</v>
      </c>
      <c r="Y178" s="292" t="str">
        <f t="shared" si="38"/>
        <v>N/A</v>
      </c>
      <c r="Z178" s="298" t="str">
        <f t="shared" si="39"/>
        <v>N/A</v>
      </c>
    </row>
    <row r="179" spans="1:26" x14ac:dyDescent="0.2">
      <c r="A179" s="32">
        <f t="shared" si="24"/>
        <v>123</v>
      </c>
      <c r="B179" s="148">
        <f>'AM19.Entity Input'!D140</f>
        <v>0</v>
      </c>
      <c r="C179" s="149">
        <f>'AM19.Entity Input'!F140</f>
        <v>0</v>
      </c>
      <c r="D179" s="149"/>
      <c r="E179" s="149">
        <f>'AM19.Entity Input'!G140</f>
        <v>0</v>
      </c>
      <c r="F179" s="286">
        <f>'AM19.Entity Input'!P140</f>
        <v>0</v>
      </c>
      <c r="G179" s="286">
        <f>'AM19.Entity Input'!AD140</f>
        <v>0</v>
      </c>
      <c r="H179" s="286">
        <f>'AM19.Entity Input'!AN140</f>
        <v>0</v>
      </c>
      <c r="I179" s="149">
        <f>'AM19.Entity Input'!X140</f>
        <v>0</v>
      </c>
      <c r="J179" s="149">
        <f>'AM19.Entity Input'!AH140</f>
        <v>0</v>
      </c>
      <c r="K179" s="149" t="str">
        <f t="shared" si="40"/>
        <v>N/A</v>
      </c>
      <c r="L179" s="289" t="str">
        <f t="shared" si="25"/>
        <v>N/A</v>
      </c>
      <c r="M179" s="292" t="str">
        <f t="shared" si="26"/>
        <v>N/A</v>
      </c>
      <c r="N179" s="292" t="str">
        <f t="shared" si="27"/>
        <v>N/A</v>
      </c>
      <c r="O179" s="149" t="str">
        <f t="shared" si="28"/>
        <v>N/A</v>
      </c>
      <c r="P179" s="289" t="str">
        <f t="shared" si="29"/>
        <v>N/A</v>
      </c>
      <c r="Q179" s="292" t="str">
        <f t="shared" si="30"/>
        <v>N/A</v>
      </c>
      <c r="R179" s="292" t="str">
        <f t="shared" si="31"/>
        <v>N/A</v>
      </c>
      <c r="S179" s="295" t="str">
        <f t="shared" si="32"/>
        <v>N/A</v>
      </c>
      <c r="T179" s="289" t="str">
        <f t="shared" si="33"/>
        <v>N/A</v>
      </c>
      <c r="U179" s="292" t="str">
        <f t="shared" si="34"/>
        <v>N/A</v>
      </c>
      <c r="V179" s="292" t="str">
        <f t="shared" si="35"/>
        <v>N/A</v>
      </c>
      <c r="W179" s="295" t="str">
        <f t="shared" si="36"/>
        <v>N/A</v>
      </c>
      <c r="X179" s="289" t="str">
        <f t="shared" si="37"/>
        <v>N/A</v>
      </c>
      <c r="Y179" s="292" t="str">
        <f t="shared" si="38"/>
        <v>N/A</v>
      </c>
      <c r="Z179" s="298" t="str">
        <f t="shared" si="39"/>
        <v>N/A</v>
      </c>
    </row>
    <row r="180" spans="1:26" x14ac:dyDescent="0.2">
      <c r="A180" s="32">
        <f t="shared" si="24"/>
        <v>124</v>
      </c>
      <c r="B180" s="148">
        <f>'AM19.Entity Input'!D141</f>
        <v>0</v>
      </c>
      <c r="C180" s="149">
        <f>'AM19.Entity Input'!F141</f>
        <v>0</v>
      </c>
      <c r="D180" s="149"/>
      <c r="E180" s="149">
        <f>'AM19.Entity Input'!G141</f>
        <v>0</v>
      </c>
      <c r="F180" s="286">
        <f>'AM19.Entity Input'!P141</f>
        <v>0</v>
      </c>
      <c r="G180" s="286">
        <f>'AM19.Entity Input'!AD141</f>
        <v>0</v>
      </c>
      <c r="H180" s="286">
        <f>'AM19.Entity Input'!AN141</f>
        <v>0</v>
      </c>
      <c r="I180" s="149">
        <f>'AM19.Entity Input'!X141</f>
        <v>0</v>
      </c>
      <c r="J180" s="149">
        <f>'AM19.Entity Input'!AH141</f>
        <v>0</v>
      </c>
      <c r="K180" s="149" t="str">
        <f t="shared" si="40"/>
        <v>N/A</v>
      </c>
      <c r="L180" s="289" t="str">
        <f t="shared" si="25"/>
        <v>N/A</v>
      </c>
      <c r="M180" s="292" t="str">
        <f t="shared" si="26"/>
        <v>N/A</v>
      </c>
      <c r="N180" s="292" t="str">
        <f t="shared" si="27"/>
        <v>N/A</v>
      </c>
      <c r="O180" s="149" t="str">
        <f t="shared" si="28"/>
        <v>N/A</v>
      </c>
      <c r="P180" s="289" t="str">
        <f t="shared" si="29"/>
        <v>N/A</v>
      </c>
      <c r="Q180" s="292" t="str">
        <f t="shared" si="30"/>
        <v>N/A</v>
      </c>
      <c r="R180" s="292" t="str">
        <f t="shared" si="31"/>
        <v>N/A</v>
      </c>
      <c r="S180" s="295" t="str">
        <f t="shared" si="32"/>
        <v>N/A</v>
      </c>
      <c r="T180" s="289" t="str">
        <f t="shared" si="33"/>
        <v>N/A</v>
      </c>
      <c r="U180" s="292" t="str">
        <f t="shared" si="34"/>
        <v>N/A</v>
      </c>
      <c r="V180" s="292" t="str">
        <f t="shared" si="35"/>
        <v>N/A</v>
      </c>
      <c r="W180" s="295" t="str">
        <f t="shared" si="36"/>
        <v>N/A</v>
      </c>
      <c r="X180" s="289" t="str">
        <f t="shared" si="37"/>
        <v>N/A</v>
      </c>
      <c r="Y180" s="292" t="str">
        <f t="shared" si="38"/>
        <v>N/A</v>
      </c>
      <c r="Z180" s="298" t="str">
        <f t="shared" si="39"/>
        <v>N/A</v>
      </c>
    </row>
    <row r="181" spans="1:26" x14ac:dyDescent="0.2">
      <c r="A181" s="32">
        <f t="shared" si="24"/>
        <v>125</v>
      </c>
      <c r="B181" s="148">
        <f>'AM19.Entity Input'!D142</f>
        <v>0</v>
      </c>
      <c r="C181" s="149">
        <f>'AM19.Entity Input'!F142</f>
        <v>0</v>
      </c>
      <c r="D181" s="149"/>
      <c r="E181" s="149">
        <f>'AM19.Entity Input'!G142</f>
        <v>0</v>
      </c>
      <c r="F181" s="286">
        <f>'AM19.Entity Input'!P142</f>
        <v>0</v>
      </c>
      <c r="G181" s="286">
        <f>'AM19.Entity Input'!AD142</f>
        <v>0</v>
      </c>
      <c r="H181" s="286">
        <f>'AM19.Entity Input'!AN142</f>
        <v>0</v>
      </c>
      <c r="I181" s="149">
        <f>'AM19.Entity Input'!X142</f>
        <v>0</v>
      </c>
      <c r="J181" s="149">
        <f>'AM19.Entity Input'!AH142</f>
        <v>0</v>
      </c>
      <c r="K181" s="149" t="str">
        <f t="shared" si="40"/>
        <v>N/A</v>
      </c>
      <c r="L181" s="289" t="str">
        <f t="shared" si="25"/>
        <v>N/A</v>
      </c>
      <c r="M181" s="292" t="str">
        <f t="shared" si="26"/>
        <v>N/A</v>
      </c>
      <c r="N181" s="292" t="str">
        <f t="shared" si="27"/>
        <v>N/A</v>
      </c>
      <c r="O181" s="149" t="str">
        <f t="shared" si="28"/>
        <v>N/A</v>
      </c>
      <c r="P181" s="289" t="str">
        <f t="shared" si="29"/>
        <v>N/A</v>
      </c>
      <c r="Q181" s="292" t="str">
        <f t="shared" si="30"/>
        <v>N/A</v>
      </c>
      <c r="R181" s="292" t="str">
        <f t="shared" si="31"/>
        <v>N/A</v>
      </c>
      <c r="S181" s="295" t="str">
        <f t="shared" si="32"/>
        <v>N/A</v>
      </c>
      <c r="T181" s="289" t="str">
        <f t="shared" si="33"/>
        <v>N/A</v>
      </c>
      <c r="U181" s="292" t="str">
        <f t="shared" si="34"/>
        <v>N/A</v>
      </c>
      <c r="V181" s="292" t="str">
        <f t="shared" si="35"/>
        <v>N/A</v>
      </c>
      <c r="W181" s="295" t="str">
        <f t="shared" si="36"/>
        <v>N/A</v>
      </c>
      <c r="X181" s="289" t="str">
        <f t="shared" si="37"/>
        <v>N/A</v>
      </c>
      <c r="Y181" s="292" t="str">
        <f t="shared" si="38"/>
        <v>N/A</v>
      </c>
      <c r="Z181" s="298" t="str">
        <f t="shared" si="39"/>
        <v>N/A</v>
      </c>
    </row>
    <row r="182" spans="1:26" x14ac:dyDescent="0.2">
      <c r="A182" s="32">
        <f t="shared" si="24"/>
        <v>126</v>
      </c>
      <c r="B182" s="148">
        <f>'AM19.Entity Input'!D143</f>
        <v>0</v>
      </c>
      <c r="C182" s="149">
        <f>'AM19.Entity Input'!F143</f>
        <v>0</v>
      </c>
      <c r="D182" s="149"/>
      <c r="E182" s="149">
        <f>'AM19.Entity Input'!G143</f>
        <v>0</v>
      </c>
      <c r="F182" s="286">
        <f>'AM19.Entity Input'!P143</f>
        <v>0</v>
      </c>
      <c r="G182" s="286">
        <f>'AM19.Entity Input'!AD143</f>
        <v>0</v>
      </c>
      <c r="H182" s="286">
        <f>'AM19.Entity Input'!AN143</f>
        <v>0</v>
      </c>
      <c r="I182" s="149">
        <f>'AM19.Entity Input'!X143</f>
        <v>0</v>
      </c>
      <c r="J182" s="149">
        <f>'AM19.Entity Input'!AH143</f>
        <v>0</v>
      </c>
      <c r="K182" s="149" t="str">
        <f t="shared" si="40"/>
        <v>N/A</v>
      </c>
      <c r="L182" s="289" t="str">
        <f t="shared" si="25"/>
        <v>N/A</v>
      </c>
      <c r="M182" s="292" t="str">
        <f t="shared" si="26"/>
        <v>N/A</v>
      </c>
      <c r="N182" s="292" t="str">
        <f t="shared" si="27"/>
        <v>N/A</v>
      </c>
      <c r="O182" s="149" t="str">
        <f t="shared" si="28"/>
        <v>N/A</v>
      </c>
      <c r="P182" s="289" t="str">
        <f t="shared" si="29"/>
        <v>N/A</v>
      </c>
      <c r="Q182" s="292" t="str">
        <f t="shared" si="30"/>
        <v>N/A</v>
      </c>
      <c r="R182" s="292" t="str">
        <f t="shared" si="31"/>
        <v>N/A</v>
      </c>
      <c r="S182" s="295" t="str">
        <f t="shared" si="32"/>
        <v>N/A</v>
      </c>
      <c r="T182" s="289" t="str">
        <f t="shared" si="33"/>
        <v>N/A</v>
      </c>
      <c r="U182" s="292" t="str">
        <f t="shared" si="34"/>
        <v>N/A</v>
      </c>
      <c r="V182" s="292" t="str">
        <f t="shared" si="35"/>
        <v>N/A</v>
      </c>
      <c r="W182" s="295" t="str">
        <f t="shared" si="36"/>
        <v>N/A</v>
      </c>
      <c r="X182" s="289" t="str">
        <f t="shared" si="37"/>
        <v>N/A</v>
      </c>
      <c r="Y182" s="292" t="str">
        <f t="shared" si="38"/>
        <v>N/A</v>
      </c>
      <c r="Z182" s="298" t="str">
        <f t="shared" si="39"/>
        <v>N/A</v>
      </c>
    </row>
    <row r="183" spans="1:26" x14ac:dyDescent="0.2">
      <c r="A183" s="32">
        <f t="shared" si="24"/>
        <v>127</v>
      </c>
      <c r="B183" s="148">
        <f>'AM19.Entity Input'!D144</f>
        <v>0</v>
      </c>
      <c r="C183" s="149">
        <f>'AM19.Entity Input'!F144</f>
        <v>0</v>
      </c>
      <c r="D183" s="149"/>
      <c r="E183" s="149">
        <f>'AM19.Entity Input'!G144</f>
        <v>0</v>
      </c>
      <c r="F183" s="286">
        <f>'AM19.Entity Input'!P144</f>
        <v>0</v>
      </c>
      <c r="G183" s="286">
        <f>'AM19.Entity Input'!AD144</f>
        <v>0</v>
      </c>
      <c r="H183" s="286">
        <f>'AM19.Entity Input'!AN144</f>
        <v>0</v>
      </c>
      <c r="I183" s="149">
        <f>'AM19.Entity Input'!X144</f>
        <v>0</v>
      </c>
      <c r="J183" s="149">
        <f>'AM19.Entity Input'!AH144</f>
        <v>0</v>
      </c>
      <c r="K183" s="149" t="str">
        <f t="shared" si="40"/>
        <v>N/A</v>
      </c>
      <c r="L183" s="289" t="str">
        <f t="shared" si="25"/>
        <v>N/A</v>
      </c>
      <c r="M183" s="292" t="str">
        <f t="shared" si="26"/>
        <v>N/A</v>
      </c>
      <c r="N183" s="292" t="str">
        <f t="shared" si="27"/>
        <v>N/A</v>
      </c>
      <c r="O183" s="149" t="str">
        <f t="shared" si="28"/>
        <v>N/A</v>
      </c>
      <c r="P183" s="289" t="str">
        <f t="shared" si="29"/>
        <v>N/A</v>
      </c>
      <c r="Q183" s="292" t="str">
        <f t="shared" si="30"/>
        <v>N/A</v>
      </c>
      <c r="R183" s="292" t="str">
        <f t="shared" si="31"/>
        <v>N/A</v>
      </c>
      <c r="S183" s="295" t="str">
        <f t="shared" si="32"/>
        <v>N/A</v>
      </c>
      <c r="T183" s="289" t="str">
        <f t="shared" si="33"/>
        <v>N/A</v>
      </c>
      <c r="U183" s="292" t="str">
        <f t="shared" si="34"/>
        <v>N/A</v>
      </c>
      <c r="V183" s="292" t="str">
        <f t="shared" si="35"/>
        <v>N/A</v>
      </c>
      <c r="W183" s="295" t="str">
        <f t="shared" si="36"/>
        <v>N/A</v>
      </c>
      <c r="X183" s="289" t="str">
        <f t="shared" si="37"/>
        <v>N/A</v>
      </c>
      <c r="Y183" s="292" t="str">
        <f t="shared" si="38"/>
        <v>N/A</v>
      </c>
      <c r="Z183" s="298" t="str">
        <f t="shared" si="39"/>
        <v>N/A</v>
      </c>
    </row>
    <row r="184" spans="1:26" x14ac:dyDescent="0.2">
      <c r="A184" s="32">
        <f t="shared" si="24"/>
        <v>128</v>
      </c>
      <c r="B184" s="148">
        <f>'AM19.Entity Input'!D145</f>
        <v>0</v>
      </c>
      <c r="C184" s="149">
        <f>'AM19.Entity Input'!F145</f>
        <v>0</v>
      </c>
      <c r="D184" s="149"/>
      <c r="E184" s="149">
        <f>'AM19.Entity Input'!G145</f>
        <v>0</v>
      </c>
      <c r="F184" s="286">
        <f>'AM19.Entity Input'!P145</f>
        <v>0</v>
      </c>
      <c r="G184" s="286">
        <f>'AM19.Entity Input'!AD145</f>
        <v>0</v>
      </c>
      <c r="H184" s="286">
        <f>'AM19.Entity Input'!AN145</f>
        <v>0</v>
      </c>
      <c r="I184" s="149">
        <f>'AM19.Entity Input'!X145</f>
        <v>0</v>
      </c>
      <c r="J184" s="149">
        <f>'AM19.Entity Input'!AH145</f>
        <v>0</v>
      </c>
      <c r="K184" s="149" t="str">
        <f t="shared" si="40"/>
        <v>N/A</v>
      </c>
      <c r="L184" s="289" t="str">
        <f t="shared" si="25"/>
        <v>N/A</v>
      </c>
      <c r="M184" s="292" t="str">
        <f t="shared" si="26"/>
        <v>N/A</v>
      </c>
      <c r="N184" s="292" t="str">
        <f t="shared" si="27"/>
        <v>N/A</v>
      </c>
      <c r="O184" s="149" t="str">
        <f t="shared" si="28"/>
        <v>N/A</v>
      </c>
      <c r="P184" s="289" t="str">
        <f t="shared" si="29"/>
        <v>N/A</v>
      </c>
      <c r="Q184" s="292" t="str">
        <f t="shared" si="30"/>
        <v>N/A</v>
      </c>
      <c r="R184" s="292" t="str">
        <f t="shared" si="31"/>
        <v>N/A</v>
      </c>
      <c r="S184" s="295" t="str">
        <f t="shared" si="32"/>
        <v>N/A</v>
      </c>
      <c r="T184" s="289" t="str">
        <f t="shared" si="33"/>
        <v>N/A</v>
      </c>
      <c r="U184" s="292" t="str">
        <f t="shared" si="34"/>
        <v>N/A</v>
      </c>
      <c r="V184" s="292" t="str">
        <f t="shared" si="35"/>
        <v>N/A</v>
      </c>
      <c r="W184" s="295" t="str">
        <f t="shared" si="36"/>
        <v>N/A</v>
      </c>
      <c r="X184" s="289" t="str">
        <f t="shared" si="37"/>
        <v>N/A</v>
      </c>
      <c r="Y184" s="292" t="str">
        <f t="shared" si="38"/>
        <v>N/A</v>
      </c>
      <c r="Z184" s="298" t="str">
        <f t="shared" si="39"/>
        <v>N/A</v>
      </c>
    </row>
    <row r="185" spans="1:26" x14ac:dyDescent="0.2">
      <c r="A185" s="32">
        <f t="shared" si="24"/>
        <v>129</v>
      </c>
      <c r="B185" s="148">
        <f>'AM19.Entity Input'!D146</f>
        <v>0</v>
      </c>
      <c r="C185" s="149">
        <f>'AM19.Entity Input'!F146</f>
        <v>0</v>
      </c>
      <c r="D185" s="149"/>
      <c r="E185" s="149">
        <f>'AM19.Entity Input'!G146</f>
        <v>0</v>
      </c>
      <c r="F185" s="286">
        <f>'AM19.Entity Input'!P146</f>
        <v>0</v>
      </c>
      <c r="G185" s="286">
        <f>'AM19.Entity Input'!AD146</f>
        <v>0</v>
      </c>
      <c r="H185" s="286">
        <f>'AM19.Entity Input'!AN146</f>
        <v>0</v>
      </c>
      <c r="I185" s="149">
        <f>'AM19.Entity Input'!X146</f>
        <v>0</v>
      </c>
      <c r="J185" s="149">
        <f>'AM19.Entity Input'!AH146</f>
        <v>0</v>
      </c>
      <c r="K185" s="149" t="str">
        <f t="shared" si="40"/>
        <v>N/A</v>
      </c>
      <c r="L185" s="289" t="str">
        <f t="shared" si="25"/>
        <v>N/A</v>
      </c>
      <c r="M185" s="292" t="str">
        <f t="shared" si="26"/>
        <v>N/A</v>
      </c>
      <c r="N185" s="292" t="str">
        <f t="shared" si="27"/>
        <v>N/A</v>
      </c>
      <c r="O185" s="149" t="str">
        <f t="shared" si="28"/>
        <v>N/A</v>
      </c>
      <c r="P185" s="289" t="str">
        <f t="shared" si="29"/>
        <v>N/A</v>
      </c>
      <c r="Q185" s="292" t="str">
        <f t="shared" si="30"/>
        <v>N/A</v>
      </c>
      <c r="R185" s="292" t="str">
        <f t="shared" si="31"/>
        <v>N/A</v>
      </c>
      <c r="S185" s="295" t="str">
        <f t="shared" si="32"/>
        <v>N/A</v>
      </c>
      <c r="T185" s="289" t="str">
        <f t="shared" si="33"/>
        <v>N/A</v>
      </c>
      <c r="U185" s="292" t="str">
        <f t="shared" si="34"/>
        <v>N/A</v>
      </c>
      <c r="V185" s="292" t="str">
        <f t="shared" si="35"/>
        <v>N/A</v>
      </c>
      <c r="W185" s="295" t="str">
        <f t="shared" si="36"/>
        <v>N/A</v>
      </c>
      <c r="X185" s="289" t="str">
        <f t="shared" si="37"/>
        <v>N/A</v>
      </c>
      <c r="Y185" s="292" t="str">
        <f t="shared" si="38"/>
        <v>N/A</v>
      </c>
      <c r="Z185" s="298" t="str">
        <f t="shared" si="39"/>
        <v>N/A</v>
      </c>
    </row>
    <row r="186" spans="1:26" x14ac:dyDescent="0.2">
      <c r="A186" s="32">
        <f t="shared" ref="A186:A249" si="41">A185+1</f>
        <v>130</v>
      </c>
      <c r="B186" s="148">
        <f>'AM19.Entity Input'!D147</f>
        <v>0</v>
      </c>
      <c r="C186" s="149">
        <f>'AM19.Entity Input'!F147</f>
        <v>0</v>
      </c>
      <c r="D186" s="149"/>
      <c r="E186" s="149">
        <f>'AM19.Entity Input'!G147</f>
        <v>0</v>
      </c>
      <c r="F186" s="286">
        <f>'AM19.Entity Input'!P147</f>
        <v>0</v>
      </c>
      <c r="G186" s="286">
        <f>'AM19.Entity Input'!AD147</f>
        <v>0</v>
      </c>
      <c r="H186" s="286">
        <f>'AM19.Entity Input'!AN147</f>
        <v>0</v>
      </c>
      <c r="I186" s="149">
        <f>'AM19.Entity Input'!X147</f>
        <v>0</v>
      </c>
      <c r="J186" s="149">
        <f>'AM19.Entity Input'!AH147</f>
        <v>0</v>
      </c>
      <c r="K186" s="149" t="str">
        <f t="shared" si="40"/>
        <v>N/A</v>
      </c>
      <c r="L186" s="289" t="str">
        <f t="shared" ref="L186:L249" si="42">IFERROR(VLOOKUP($E186,$A:$V,8+IF($K186="Revenue",1,IF(K186="Carrying Value",2,0)),FALSE),"N/A")</f>
        <v>N/A</v>
      </c>
      <c r="M186" s="292" t="str">
        <f t="shared" ref="M186:M249" si="43">IF(L186="N/A","N/A",MAX(0,IF(OR(K186="XS Scalar",K186="Pure Scalar"),$H186*L186,IF(K186="Carrying Value",L186*$G186,$F186*L186))))</f>
        <v>N/A</v>
      </c>
      <c r="N186" s="292" t="str">
        <f t="shared" ref="N186:N249" si="44">IF(L186="N/A","N/A",IF(K186="XS Scalar",$G186-($H186-$M186),$G186))</f>
        <v>N/A</v>
      </c>
      <c r="O186" s="149" t="str">
        <f t="shared" ref="O186:O249" si="45">IFERROR(VLOOKUP($E186,$A:$V,11,FALSE),"N/A")</f>
        <v>N/A</v>
      </c>
      <c r="P186" s="289" t="str">
        <f t="shared" ref="P186:P249" si="46">IFERROR(VLOOKUP($E186,$A:$V,12+IF(O186="Revenue",1,IF(O186="Carrying Value",2,0)),FALSE),"N/A")</f>
        <v>N/A</v>
      </c>
      <c r="Q186" s="292" t="str">
        <f t="shared" ref="Q186:Q249" si="47">IF(P186="N/A","N/A",MAX(0,IF(OR(O186="XS Scalar",O186="Pure Scalar"),$H186*P186,IF(O186="Carrying Value",P186*$G186,$F186*P186))))</f>
        <v>N/A</v>
      </c>
      <c r="R186" s="292" t="str">
        <f t="shared" ref="R186:R249" si="48">IF(P186="N/A","N/A",IF(O186="XS Scalar",$G186-($H186-$M186),$G186))</f>
        <v>N/A</v>
      </c>
      <c r="S186" s="295" t="str">
        <f t="shared" ref="S186:S249" si="49">IFERROR(VLOOKUP($E186,$A:$V,15,FALSE),"N/A")</f>
        <v>N/A</v>
      </c>
      <c r="T186" s="289" t="str">
        <f t="shared" ref="T186:T249" si="50">IFERROR(VLOOKUP($E186,$A:$V,16+IF(S186="Revenue",1,IF(S186="Carrying Value",2,0)),FALSE),"N/A")</f>
        <v>N/A</v>
      </c>
      <c r="U186" s="292" t="str">
        <f t="shared" ref="U186:U249" si="51">IF(T186="N/A","N/A",MAX(0,IF(OR(S186="XS Scalar",S186="Pure Scalar"),$H186*T186,IF(S186="Carrying Value",T186*$G186,$F186*T186))))</f>
        <v>N/A</v>
      </c>
      <c r="V186" s="292" t="str">
        <f t="shared" ref="V186:V249" si="52">IF(T186="N/A","N/A",IF(S186="XS Scalar",$G186-($H186-$M186),$G186))</f>
        <v>N/A</v>
      </c>
      <c r="W186" s="295" t="str">
        <f t="shared" ref="W186:W249" si="53">IFERROR(VLOOKUP($E186,$A:$V,19,FALSE),"N/A")</f>
        <v>N/A</v>
      </c>
      <c r="X186" s="289" t="str">
        <f t="shared" ref="X186:X249" si="54">IFERROR(VLOOKUP($E186,$A:$V,20+IF(W186="Revenue",1,IF(W186="Carrying Value",2,0)),FALSE),"N/A")</f>
        <v>N/A</v>
      </c>
      <c r="Y186" s="292" t="str">
        <f t="shared" ref="Y186:Y249" si="55">IF(X186="N/A","N/A",MAX(0,IF(OR(W186="XS Scalar",W186="Pure Scalar"),$H186*X186,IF(W186="Carrying Value",X186*$G186,$F186*X186))))</f>
        <v>N/A</v>
      </c>
      <c r="Z186" s="298" t="str">
        <f t="shared" ref="Z186:Z249" si="56">IF(X186="N/A","N/A",IF(W186="XS Scalar",$G186-($H186-$M186),$G186))</f>
        <v>N/A</v>
      </c>
    </row>
    <row r="187" spans="1:26" x14ac:dyDescent="0.2">
      <c r="A187" s="32">
        <f t="shared" si="41"/>
        <v>131</v>
      </c>
      <c r="B187" s="148">
        <f>'AM19.Entity Input'!D148</f>
        <v>0</v>
      </c>
      <c r="C187" s="149">
        <f>'AM19.Entity Input'!F148</f>
        <v>0</v>
      </c>
      <c r="D187" s="149"/>
      <c r="E187" s="149">
        <f>'AM19.Entity Input'!G148</f>
        <v>0</v>
      </c>
      <c r="F187" s="286">
        <f>'AM19.Entity Input'!P148</f>
        <v>0</v>
      </c>
      <c r="G187" s="286">
        <f>'AM19.Entity Input'!AD148</f>
        <v>0</v>
      </c>
      <c r="H187" s="286">
        <f>'AM19.Entity Input'!AN148</f>
        <v>0</v>
      </c>
      <c r="I187" s="149">
        <f>'AM19.Entity Input'!X148</f>
        <v>0</v>
      </c>
      <c r="J187" s="149">
        <f>'AM19.Entity Input'!AH148</f>
        <v>0</v>
      </c>
      <c r="K187" s="149" t="str">
        <f t="shared" ref="K187:K250" si="57">IFERROR(VLOOKUP($E187,$A:$V,7,FALSE),"N/A")</f>
        <v>N/A</v>
      </c>
      <c r="L187" s="289" t="str">
        <f t="shared" si="42"/>
        <v>N/A</v>
      </c>
      <c r="M187" s="292" t="str">
        <f t="shared" si="43"/>
        <v>N/A</v>
      </c>
      <c r="N187" s="292" t="str">
        <f t="shared" si="44"/>
        <v>N/A</v>
      </c>
      <c r="O187" s="149" t="str">
        <f t="shared" si="45"/>
        <v>N/A</v>
      </c>
      <c r="P187" s="289" t="str">
        <f t="shared" si="46"/>
        <v>N/A</v>
      </c>
      <c r="Q187" s="292" t="str">
        <f t="shared" si="47"/>
        <v>N/A</v>
      </c>
      <c r="R187" s="292" t="str">
        <f t="shared" si="48"/>
        <v>N/A</v>
      </c>
      <c r="S187" s="295" t="str">
        <f t="shared" si="49"/>
        <v>N/A</v>
      </c>
      <c r="T187" s="289" t="str">
        <f t="shared" si="50"/>
        <v>N/A</v>
      </c>
      <c r="U187" s="292" t="str">
        <f t="shared" si="51"/>
        <v>N/A</v>
      </c>
      <c r="V187" s="292" t="str">
        <f t="shared" si="52"/>
        <v>N/A</v>
      </c>
      <c r="W187" s="295" t="str">
        <f t="shared" si="53"/>
        <v>N/A</v>
      </c>
      <c r="X187" s="289" t="str">
        <f t="shared" si="54"/>
        <v>N/A</v>
      </c>
      <c r="Y187" s="292" t="str">
        <f t="shared" si="55"/>
        <v>N/A</v>
      </c>
      <c r="Z187" s="298" t="str">
        <f t="shared" si="56"/>
        <v>N/A</v>
      </c>
    </row>
    <row r="188" spans="1:26" x14ac:dyDescent="0.2">
      <c r="A188" s="32">
        <f t="shared" si="41"/>
        <v>132</v>
      </c>
      <c r="B188" s="148">
        <f>'AM19.Entity Input'!D149</f>
        <v>0</v>
      </c>
      <c r="C188" s="149">
        <f>'AM19.Entity Input'!F149</f>
        <v>0</v>
      </c>
      <c r="D188" s="149"/>
      <c r="E188" s="149">
        <f>'AM19.Entity Input'!G149</f>
        <v>0</v>
      </c>
      <c r="F188" s="286">
        <f>'AM19.Entity Input'!P149</f>
        <v>0</v>
      </c>
      <c r="G188" s="286">
        <f>'AM19.Entity Input'!AD149</f>
        <v>0</v>
      </c>
      <c r="H188" s="286">
        <f>'AM19.Entity Input'!AN149</f>
        <v>0</v>
      </c>
      <c r="I188" s="149">
        <f>'AM19.Entity Input'!X149</f>
        <v>0</v>
      </c>
      <c r="J188" s="149">
        <f>'AM19.Entity Input'!AH149</f>
        <v>0</v>
      </c>
      <c r="K188" s="149" t="str">
        <f t="shared" si="57"/>
        <v>N/A</v>
      </c>
      <c r="L188" s="289" t="str">
        <f t="shared" si="42"/>
        <v>N/A</v>
      </c>
      <c r="M188" s="292" t="str">
        <f t="shared" si="43"/>
        <v>N/A</v>
      </c>
      <c r="N188" s="292" t="str">
        <f t="shared" si="44"/>
        <v>N/A</v>
      </c>
      <c r="O188" s="149" t="str">
        <f t="shared" si="45"/>
        <v>N/A</v>
      </c>
      <c r="P188" s="289" t="str">
        <f t="shared" si="46"/>
        <v>N/A</v>
      </c>
      <c r="Q188" s="292" t="str">
        <f t="shared" si="47"/>
        <v>N/A</v>
      </c>
      <c r="R188" s="292" t="str">
        <f t="shared" si="48"/>
        <v>N/A</v>
      </c>
      <c r="S188" s="295" t="str">
        <f t="shared" si="49"/>
        <v>N/A</v>
      </c>
      <c r="T188" s="289" t="str">
        <f t="shared" si="50"/>
        <v>N/A</v>
      </c>
      <c r="U188" s="292" t="str">
        <f t="shared" si="51"/>
        <v>N/A</v>
      </c>
      <c r="V188" s="292" t="str">
        <f t="shared" si="52"/>
        <v>N/A</v>
      </c>
      <c r="W188" s="295" t="str">
        <f t="shared" si="53"/>
        <v>N/A</v>
      </c>
      <c r="X188" s="289" t="str">
        <f t="shared" si="54"/>
        <v>N/A</v>
      </c>
      <c r="Y188" s="292" t="str">
        <f t="shared" si="55"/>
        <v>N/A</v>
      </c>
      <c r="Z188" s="298" t="str">
        <f t="shared" si="56"/>
        <v>N/A</v>
      </c>
    </row>
    <row r="189" spans="1:26" x14ac:dyDescent="0.2">
      <c r="A189" s="32">
        <f t="shared" si="41"/>
        <v>133</v>
      </c>
      <c r="B189" s="148">
        <f>'AM19.Entity Input'!D150</f>
        <v>0</v>
      </c>
      <c r="C189" s="149">
        <f>'AM19.Entity Input'!F150</f>
        <v>0</v>
      </c>
      <c r="D189" s="149"/>
      <c r="E189" s="149">
        <f>'AM19.Entity Input'!G150</f>
        <v>0</v>
      </c>
      <c r="F189" s="286">
        <f>'AM19.Entity Input'!P150</f>
        <v>0</v>
      </c>
      <c r="G189" s="286">
        <f>'AM19.Entity Input'!AD150</f>
        <v>0</v>
      </c>
      <c r="H189" s="286">
        <f>'AM19.Entity Input'!AN150</f>
        <v>0</v>
      </c>
      <c r="I189" s="149">
        <f>'AM19.Entity Input'!X150</f>
        <v>0</v>
      </c>
      <c r="J189" s="149">
        <f>'AM19.Entity Input'!AH150</f>
        <v>0</v>
      </c>
      <c r="K189" s="149" t="str">
        <f t="shared" si="57"/>
        <v>N/A</v>
      </c>
      <c r="L189" s="289" t="str">
        <f t="shared" si="42"/>
        <v>N/A</v>
      </c>
      <c r="M189" s="292" t="str">
        <f t="shared" si="43"/>
        <v>N/A</v>
      </c>
      <c r="N189" s="292" t="str">
        <f t="shared" si="44"/>
        <v>N/A</v>
      </c>
      <c r="O189" s="149" t="str">
        <f t="shared" si="45"/>
        <v>N/A</v>
      </c>
      <c r="P189" s="289" t="str">
        <f t="shared" si="46"/>
        <v>N/A</v>
      </c>
      <c r="Q189" s="292" t="str">
        <f t="shared" si="47"/>
        <v>N/A</v>
      </c>
      <c r="R189" s="292" t="str">
        <f t="shared" si="48"/>
        <v>N/A</v>
      </c>
      <c r="S189" s="295" t="str">
        <f t="shared" si="49"/>
        <v>N/A</v>
      </c>
      <c r="T189" s="289" t="str">
        <f t="shared" si="50"/>
        <v>N/A</v>
      </c>
      <c r="U189" s="292" t="str">
        <f t="shared" si="51"/>
        <v>N/A</v>
      </c>
      <c r="V189" s="292" t="str">
        <f t="shared" si="52"/>
        <v>N/A</v>
      </c>
      <c r="W189" s="295" t="str">
        <f t="shared" si="53"/>
        <v>N/A</v>
      </c>
      <c r="X189" s="289" t="str">
        <f t="shared" si="54"/>
        <v>N/A</v>
      </c>
      <c r="Y189" s="292" t="str">
        <f t="shared" si="55"/>
        <v>N/A</v>
      </c>
      <c r="Z189" s="298" t="str">
        <f t="shared" si="56"/>
        <v>N/A</v>
      </c>
    </row>
    <row r="190" spans="1:26" x14ac:dyDescent="0.2">
      <c r="A190" s="32">
        <f t="shared" si="41"/>
        <v>134</v>
      </c>
      <c r="B190" s="148">
        <f>'AM19.Entity Input'!D151</f>
        <v>0</v>
      </c>
      <c r="C190" s="149">
        <f>'AM19.Entity Input'!F151</f>
        <v>0</v>
      </c>
      <c r="D190" s="149"/>
      <c r="E190" s="149">
        <f>'AM19.Entity Input'!G151</f>
        <v>0</v>
      </c>
      <c r="F190" s="286">
        <f>'AM19.Entity Input'!P151</f>
        <v>0</v>
      </c>
      <c r="G190" s="286">
        <f>'AM19.Entity Input'!AD151</f>
        <v>0</v>
      </c>
      <c r="H190" s="286">
        <f>'AM19.Entity Input'!AN151</f>
        <v>0</v>
      </c>
      <c r="I190" s="149">
        <f>'AM19.Entity Input'!X151</f>
        <v>0</v>
      </c>
      <c r="J190" s="149">
        <f>'AM19.Entity Input'!AH151</f>
        <v>0</v>
      </c>
      <c r="K190" s="149" t="str">
        <f t="shared" si="57"/>
        <v>N/A</v>
      </c>
      <c r="L190" s="289" t="str">
        <f t="shared" si="42"/>
        <v>N/A</v>
      </c>
      <c r="M190" s="292" t="str">
        <f t="shared" si="43"/>
        <v>N/A</v>
      </c>
      <c r="N190" s="292" t="str">
        <f t="shared" si="44"/>
        <v>N/A</v>
      </c>
      <c r="O190" s="149" t="str">
        <f t="shared" si="45"/>
        <v>N/A</v>
      </c>
      <c r="P190" s="289" t="str">
        <f t="shared" si="46"/>
        <v>N/A</v>
      </c>
      <c r="Q190" s="292" t="str">
        <f t="shared" si="47"/>
        <v>N/A</v>
      </c>
      <c r="R190" s="292" t="str">
        <f t="shared" si="48"/>
        <v>N/A</v>
      </c>
      <c r="S190" s="295" t="str">
        <f t="shared" si="49"/>
        <v>N/A</v>
      </c>
      <c r="T190" s="289" t="str">
        <f t="shared" si="50"/>
        <v>N/A</v>
      </c>
      <c r="U190" s="292" t="str">
        <f t="shared" si="51"/>
        <v>N/A</v>
      </c>
      <c r="V190" s="292" t="str">
        <f t="shared" si="52"/>
        <v>N/A</v>
      </c>
      <c r="W190" s="295" t="str">
        <f t="shared" si="53"/>
        <v>N/A</v>
      </c>
      <c r="X190" s="289" t="str">
        <f t="shared" si="54"/>
        <v>N/A</v>
      </c>
      <c r="Y190" s="292" t="str">
        <f t="shared" si="55"/>
        <v>N/A</v>
      </c>
      <c r="Z190" s="298" t="str">
        <f t="shared" si="56"/>
        <v>N/A</v>
      </c>
    </row>
    <row r="191" spans="1:26" x14ac:dyDescent="0.2">
      <c r="A191" s="32">
        <f t="shared" si="41"/>
        <v>135</v>
      </c>
      <c r="B191" s="148">
        <f>'AM19.Entity Input'!D152</f>
        <v>0</v>
      </c>
      <c r="C191" s="149">
        <f>'AM19.Entity Input'!F152</f>
        <v>0</v>
      </c>
      <c r="D191" s="149"/>
      <c r="E191" s="149">
        <f>'AM19.Entity Input'!G152</f>
        <v>0</v>
      </c>
      <c r="F191" s="286">
        <f>'AM19.Entity Input'!P152</f>
        <v>0</v>
      </c>
      <c r="G191" s="286">
        <f>'AM19.Entity Input'!AD152</f>
        <v>0</v>
      </c>
      <c r="H191" s="286">
        <f>'AM19.Entity Input'!AN152</f>
        <v>0</v>
      </c>
      <c r="I191" s="149">
        <f>'AM19.Entity Input'!X152</f>
        <v>0</v>
      </c>
      <c r="J191" s="149">
        <f>'AM19.Entity Input'!AH152</f>
        <v>0</v>
      </c>
      <c r="K191" s="149" t="str">
        <f t="shared" si="57"/>
        <v>N/A</v>
      </c>
      <c r="L191" s="289" t="str">
        <f t="shared" si="42"/>
        <v>N/A</v>
      </c>
      <c r="M191" s="292" t="str">
        <f t="shared" si="43"/>
        <v>N/A</v>
      </c>
      <c r="N191" s="292" t="str">
        <f t="shared" si="44"/>
        <v>N/A</v>
      </c>
      <c r="O191" s="149" t="str">
        <f t="shared" si="45"/>
        <v>N/A</v>
      </c>
      <c r="P191" s="289" t="str">
        <f t="shared" si="46"/>
        <v>N/A</v>
      </c>
      <c r="Q191" s="292" t="str">
        <f t="shared" si="47"/>
        <v>N/A</v>
      </c>
      <c r="R191" s="292" t="str">
        <f t="shared" si="48"/>
        <v>N/A</v>
      </c>
      <c r="S191" s="295" t="str">
        <f t="shared" si="49"/>
        <v>N/A</v>
      </c>
      <c r="T191" s="289" t="str">
        <f t="shared" si="50"/>
        <v>N/A</v>
      </c>
      <c r="U191" s="292" t="str">
        <f t="shared" si="51"/>
        <v>N/A</v>
      </c>
      <c r="V191" s="292" t="str">
        <f t="shared" si="52"/>
        <v>N/A</v>
      </c>
      <c r="W191" s="295" t="str">
        <f t="shared" si="53"/>
        <v>N/A</v>
      </c>
      <c r="X191" s="289" t="str">
        <f t="shared" si="54"/>
        <v>N/A</v>
      </c>
      <c r="Y191" s="292" t="str">
        <f t="shared" si="55"/>
        <v>N/A</v>
      </c>
      <c r="Z191" s="298" t="str">
        <f t="shared" si="56"/>
        <v>N/A</v>
      </c>
    </row>
    <row r="192" spans="1:26" x14ac:dyDescent="0.2">
      <c r="A192" s="32">
        <f t="shared" si="41"/>
        <v>136</v>
      </c>
      <c r="B192" s="148">
        <f>'AM19.Entity Input'!D153</f>
        <v>0</v>
      </c>
      <c r="C192" s="149">
        <f>'AM19.Entity Input'!F153</f>
        <v>0</v>
      </c>
      <c r="D192" s="149"/>
      <c r="E192" s="149">
        <f>'AM19.Entity Input'!G153</f>
        <v>0</v>
      </c>
      <c r="F192" s="286">
        <f>'AM19.Entity Input'!P153</f>
        <v>0</v>
      </c>
      <c r="G192" s="286">
        <f>'AM19.Entity Input'!AD153</f>
        <v>0</v>
      </c>
      <c r="H192" s="286">
        <f>'AM19.Entity Input'!AN153</f>
        <v>0</v>
      </c>
      <c r="I192" s="149">
        <f>'AM19.Entity Input'!X153</f>
        <v>0</v>
      </c>
      <c r="J192" s="149">
        <f>'AM19.Entity Input'!AH153</f>
        <v>0</v>
      </c>
      <c r="K192" s="149" t="str">
        <f t="shared" si="57"/>
        <v>N/A</v>
      </c>
      <c r="L192" s="289" t="str">
        <f t="shared" si="42"/>
        <v>N/A</v>
      </c>
      <c r="M192" s="292" t="str">
        <f t="shared" si="43"/>
        <v>N/A</v>
      </c>
      <c r="N192" s="292" t="str">
        <f t="shared" si="44"/>
        <v>N/A</v>
      </c>
      <c r="O192" s="149" t="str">
        <f t="shared" si="45"/>
        <v>N/A</v>
      </c>
      <c r="P192" s="289" t="str">
        <f t="shared" si="46"/>
        <v>N/A</v>
      </c>
      <c r="Q192" s="292" t="str">
        <f t="shared" si="47"/>
        <v>N/A</v>
      </c>
      <c r="R192" s="292" t="str">
        <f t="shared" si="48"/>
        <v>N/A</v>
      </c>
      <c r="S192" s="295" t="str">
        <f t="shared" si="49"/>
        <v>N/A</v>
      </c>
      <c r="T192" s="289" t="str">
        <f t="shared" si="50"/>
        <v>N/A</v>
      </c>
      <c r="U192" s="292" t="str">
        <f t="shared" si="51"/>
        <v>N/A</v>
      </c>
      <c r="V192" s="292" t="str">
        <f t="shared" si="52"/>
        <v>N/A</v>
      </c>
      <c r="W192" s="295" t="str">
        <f t="shared" si="53"/>
        <v>N/A</v>
      </c>
      <c r="X192" s="289" t="str">
        <f t="shared" si="54"/>
        <v>N/A</v>
      </c>
      <c r="Y192" s="292" t="str">
        <f t="shared" si="55"/>
        <v>N/A</v>
      </c>
      <c r="Z192" s="298" t="str">
        <f t="shared" si="56"/>
        <v>N/A</v>
      </c>
    </row>
    <row r="193" spans="1:26" x14ac:dyDescent="0.2">
      <c r="A193" s="32">
        <f t="shared" si="41"/>
        <v>137</v>
      </c>
      <c r="B193" s="148">
        <f>'AM19.Entity Input'!D154</f>
        <v>0</v>
      </c>
      <c r="C193" s="149">
        <f>'AM19.Entity Input'!F154</f>
        <v>0</v>
      </c>
      <c r="D193" s="149"/>
      <c r="E193" s="149">
        <f>'AM19.Entity Input'!G154</f>
        <v>0</v>
      </c>
      <c r="F193" s="286">
        <f>'AM19.Entity Input'!P154</f>
        <v>0</v>
      </c>
      <c r="G193" s="286">
        <f>'AM19.Entity Input'!AD154</f>
        <v>0</v>
      </c>
      <c r="H193" s="286">
        <f>'AM19.Entity Input'!AN154</f>
        <v>0</v>
      </c>
      <c r="I193" s="149">
        <f>'AM19.Entity Input'!X154</f>
        <v>0</v>
      </c>
      <c r="J193" s="149">
        <f>'AM19.Entity Input'!AH154</f>
        <v>0</v>
      </c>
      <c r="K193" s="149" t="str">
        <f t="shared" si="57"/>
        <v>N/A</v>
      </c>
      <c r="L193" s="289" t="str">
        <f t="shared" si="42"/>
        <v>N/A</v>
      </c>
      <c r="M193" s="292" t="str">
        <f t="shared" si="43"/>
        <v>N/A</v>
      </c>
      <c r="N193" s="292" t="str">
        <f t="shared" si="44"/>
        <v>N/A</v>
      </c>
      <c r="O193" s="149" t="str">
        <f t="shared" si="45"/>
        <v>N/A</v>
      </c>
      <c r="P193" s="289" t="str">
        <f t="shared" si="46"/>
        <v>N/A</v>
      </c>
      <c r="Q193" s="292" t="str">
        <f t="shared" si="47"/>
        <v>N/A</v>
      </c>
      <c r="R193" s="292" t="str">
        <f t="shared" si="48"/>
        <v>N/A</v>
      </c>
      <c r="S193" s="295" t="str">
        <f t="shared" si="49"/>
        <v>N/A</v>
      </c>
      <c r="T193" s="289" t="str">
        <f t="shared" si="50"/>
        <v>N/A</v>
      </c>
      <c r="U193" s="292" t="str">
        <f t="shared" si="51"/>
        <v>N/A</v>
      </c>
      <c r="V193" s="292" t="str">
        <f t="shared" si="52"/>
        <v>N/A</v>
      </c>
      <c r="W193" s="295" t="str">
        <f t="shared" si="53"/>
        <v>N/A</v>
      </c>
      <c r="X193" s="289" t="str">
        <f t="shared" si="54"/>
        <v>N/A</v>
      </c>
      <c r="Y193" s="292" t="str">
        <f t="shared" si="55"/>
        <v>N/A</v>
      </c>
      <c r="Z193" s="298" t="str">
        <f t="shared" si="56"/>
        <v>N/A</v>
      </c>
    </row>
    <row r="194" spans="1:26" x14ac:dyDescent="0.2">
      <c r="A194" s="32">
        <f t="shared" si="41"/>
        <v>138</v>
      </c>
      <c r="B194" s="148">
        <f>'AM19.Entity Input'!D155</f>
        <v>0</v>
      </c>
      <c r="C194" s="149">
        <f>'AM19.Entity Input'!F155</f>
        <v>0</v>
      </c>
      <c r="D194" s="149"/>
      <c r="E194" s="149">
        <f>'AM19.Entity Input'!G155</f>
        <v>0</v>
      </c>
      <c r="F194" s="286">
        <f>'AM19.Entity Input'!P155</f>
        <v>0</v>
      </c>
      <c r="G194" s="286">
        <f>'AM19.Entity Input'!AD155</f>
        <v>0</v>
      </c>
      <c r="H194" s="286">
        <f>'AM19.Entity Input'!AN155</f>
        <v>0</v>
      </c>
      <c r="I194" s="149">
        <f>'AM19.Entity Input'!X155</f>
        <v>0</v>
      </c>
      <c r="J194" s="149">
        <f>'AM19.Entity Input'!AH155</f>
        <v>0</v>
      </c>
      <c r="K194" s="149" t="str">
        <f t="shared" si="57"/>
        <v>N/A</v>
      </c>
      <c r="L194" s="289" t="str">
        <f t="shared" si="42"/>
        <v>N/A</v>
      </c>
      <c r="M194" s="292" t="str">
        <f t="shared" si="43"/>
        <v>N/A</v>
      </c>
      <c r="N194" s="292" t="str">
        <f t="shared" si="44"/>
        <v>N/A</v>
      </c>
      <c r="O194" s="149" t="str">
        <f t="shared" si="45"/>
        <v>N/A</v>
      </c>
      <c r="P194" s="289" t="str">
        <f t="shared" si="46"/>
        <v>N/A</v>
      </c>
      <c r="Q194" s="292" t="str">
        <f t="shared" si="47"/>
        <v>N/A</v>
      </c>
      <c r="R194" s="292" t="str">
        <f t="shared" si="48"/>
        <v>N/A</v>
      </c>
      <c r="S194" s="295" t="str">
        <f t="shared" si="49"/>
        <v>N/A</v>
      </c>
      <c r="T194" s="289" t="str">
        <f t="shared" si="50"/>
        <v>N/A</v>
      </c>
      <c r="U194" s="292" t="str">
        <f t="shared" si="51"/>
        <v>N/A</v>
      </c>
      <c r="V194" s="292" t="str">
        <f t="shared" si="52"/>
        <v>N/A</v>
      </c>
      <c r="W194" s="295" t="str">
        <f t="shared" si="53"/>
        <v>N/A</v>
      </c>
      <c r="X194" s="289" t="str">
        <f t="shared" si="54"/>
        <v>N/A</v>
      </c>
      <c r="Y194" s="292" t="str">
        <f t="shared" si="55"/>
        <v>N/A</v>
      </c>
      <c r="Z194" s="298" t="str">
        <f t="shared" si="56"/>
        <v>N/A</v>
      </c>
    </row>
    <row r="195" spans="1:26" x14ac:dyDescent="0.2">
      <c r="A195" s="32">
        <f t="shared" si="41"/>
        <v>139</v>
      </c>
      <c r="B195" s="148">
        <f>'AM19.Entity Input'!D156</f>
        <v>0</v>
      </c>
      <c r="C195" s="149">
        <f>'AM19.Entity Input'!F156</f>
        <v>0</v>
      </c>
      <c r="D195" s="149"/>
      <c r="E195" s="149">
        <f>'AM19.Entity Input'!G156</f>
        <v>0</v>
      </c>
      <c r="F195" s="286">
        <f>'AM19.Entity Input'!P156</f>
        <v>0</v>
      </c>
      <c r="G195" s="286">
        <f>'AM19.Entity Input'!AD156</f>
        <v>0</v>
      </c>
      <c r="H195" s="286">
        <f>'AM19.Entity Input'!AN156</f>
        <v>0</v>
      </c>
      <c r="I195" s="149">
        <f>'AM19.Entity Input'!X156</f>
        <v>0</v>
      </c>
      <c r="J195" s="149">
        <f>'AM19.Entity Input'!AH156</f>
        <v>0</v>
      </c>
      <c r="K195" s="149" t="str">
        <f t="shared" si="57"/>
        <v>N/A</v>
      </c>
      <c r="L195" s="289" t="str">
        <f t="shared" si="42"/>
        <v>N/A</v>
      </c>
      <c r="M195" s="292" t="str">
        <f t="shared" si="43"/>
        <v>N/A</v>
      </c>
      <c r="N195" s="292" t="str">
        <f t="shared" si="44"/>
        <v>N/A</v>
      </c>
      <c r="O195" s="149" t="str">
        <f t="shared" si="45"/>
        <v>N/A</v>
      </c>
      <c r="P195" s="289" t="str">
        <f t="shared" si="46"/>
        <v>N/A</v>
      </c>
      <c r="Q195" s="292" t="str">
        <f t="shared" si="47"/>
        <v>N/A</v>
      </c>
      <c r="R195" s="292" t="str">
        <f t="shared" si="48"/>
        <v>N/A</v>
      </c>
      <c r="S195" s="295" t="str">
        <f t="shared" si="49"/>
        <v>N/A</v>
      </c>
      <c r="T195" s="289" t="str">
        <f t="shared" si="50"/>
        <v>N/A</v>
      </c>
      <c r="U195" s="292" t="str">
        <f t="shared" si="51"/>
        <v>N/A</v>
      </c>
      <c r="V195" s="292" t="str">
        <f t="shared" si="52"/>
        <v>N/A</v>
      </c>
      <c r="W195" s="295" t="str">
        <f t="shared" si="53"/>
        <v>N/A</v>
      </c>
      <c r="X195" s="289" t="str">
        <f t="shared" si="54"/>
        <v>N/A</v>
      </c>
      <c r="Y195" s="292" t="str">
        <f t="shared" si="55"/>
        <v>N/A</v>
      </c>
      <c r="Z195" s="298" t="str">
        <f t="shared" si="56"/>
        <v>N/A</v>
      </c>
    </row>
    <row r="196" spans="1:26" x14ac:dyDescent="0.2">
      <c r="A196" s="32">
        <f t="shared" si="41"/>
        <v>140</v>
      </c>
      <c r="B196" s="148">
        <f>'AM19.Entity Input'!D157</f>
        <v>0</v>
      </c>
      <c r="C196" s="149">
        <f>'AM19.Entity Input'!F157</f>
        <v>0</v>
      </c>
      <c r="D196" s="149"/>
      <c r="E196" s="149">
        <f>'AM19.Entity Input'!G157</f>
        <v>0</v>
      </c>
      <c r="F196" s="286">
        <f>'AM19.Entity Input'!P157</f>
        <v>0</v>
      </c>
      <c r="G196" s="286">
        <f>'AM19.Entity Input'!AD157</f>
        <v>0</v>
      </c>
      <c r="H196" s="286">
        <f>'AM19.Entity Input'!AN157</f>
        <v>0</v>
      </c>
      <c r="I196" s="149">
        <f>'AM19.Entity Input'!X157</f>
        <v>0</v>
      </c>
      <c r="J196" s="149">
        <f>'AM19.Entity Input'!AH157</f>
        <v>0</v>
      </c>
      <c r="K196" s="149" t="str">
        <f t="shared" si="57"/>
        <v>N/A</v>
      </c>
      <c r="L196" s="289" t="str">
        <f t="shared" si="42"/>
        <v>N/A</v>
      </c>
      <c r="M196" s="292" t="str">
        <f t="shared" si="43"/>
        <v>N/A</v>
      </c>
      <c r="N196" s="292" t="str">
        <f t="shared" si="44"/>
        <v>N/A</v>
      </c>
      <c r="O196" s="149" t="str">
        <f t="shared" si="45"/>
        <v>N/A</v>
      </c>
      <c r="P196" s="289" t="str">
        <f t="shared" si="46"/>
        <v>N/A</v>
      </c>
      <c r="Q196" s="292" t="str">
        <f t="shared" si="47"/>
        <v>N/A</v>
      </c>
      <c r="R196" s="292" t="str">
        <f t="shared" si="48"/>
        <v>N/A</v>
      </c>
      <c r="S196" s="295" t="str">
        <f t="shared" si="49"/>
        <v>N/A</v>
      </c>
      <c r="T196" s="289" t="str">
        <f t="shared" si="50"/>
        <v>N/A</v>
      </c>
      <c r="U196" s="292" t="str">
        <f t="shared" si="51"/>
        <v>N/A</v>
      </c>
      <c r="V196" s="292" t="str">
        <f t="shared" si="52"/>
        <v>N/A</v>
      </c>
      <c r="W196" s="295" t="str">
        <f t="shared" si="53"/>
        <v>N/A</v>
      </c>
      <c r="X196" s="289" t="str">
        <f t="shared" si="54"/>
        <v>N/A</v>
      </c>
      <c r="Y196" s="292" t="str">
        <f t="shared" si="55"/>
        <v>N/A</v>
      </c>
      <c r="Z196" s="298" t="str">
        <f t="shared" si="56"/>
        <v>N/A</v>
      </c>
    </row>
    <row r="197" spans="1:26" x14ac:dyDescent="0.2">
      <c r="A197" s="32">
        <f t="shared" si="41"/>
        <v>141</v>
      </c>
      <c r="B197" s="148">
        <f>'AM19.Entity Input'!D158</f>
        <v>0</v>
      </c>
      <c r="C197" s="149">
        <f>'AM19.Entity Input'!F158</f>
        <v>0</v>
      </c>
      <c r="D197" s="149"/>
      <c r="E197" s="149">
        <f>'AM19.Entity Input'!G158</f>
        <v>0</v>
      </c>
      <c r="F197" s="286">
        <f>'AM19.Entity Input'!P158</f>
        <v>0</v>
      </c>
      <c r="G197" s="286">
        <f>'AM19.Entity Input'!AD158</f>
        <v>0</v>
      </c>
      <c r="H197" s="286">
        <f>'AM19.Entity Input'!AN158</f>
        <v>0</v>
      </c>
      <c r="I197" s="149">
        <f>'AM19.Entity Input'!X158</f>
        <v>0</v>
      </c>
      <c r="J197" s="149">
        <f>'AM19.Entity Input'!AH158</f>
        <v>0</v>
      </c>
      <c r="K197" s="149" t="str">
        <f t="shared" si="57"/>
        <v>N/A</v>
      </c>
      <c r="L197" s="289" t="str">
        <f t="shared" si="42"/>
        <v>N/A</v>
      </c>
      <c r="M197" s="292" t="str">
        <f t="shared" si="43"/>
        <v>N/A</v>
      </c>
      <c r="N197" s="292" t="str">
        <f t="shared" si="44"/>
        <v>N/A</v>
      </c>
      <c r="O197" s="149" t="str">
        <f t="shared" si="45"/>
        <v>N/A</v>
      </c>
      <c r="P197" s="289" t="str">
        <f t="shared" si="46"/>
        <v>N/A</v>
      </c>
      <c r="Q197" s="292" t="str">
        <f t="shared" si="47"/>
        <v>N/A</v>
      </c>
      <c r="R197" s="292" t="str">
        <f t="shared" si="48"/>
        <v>N/A</v>
      </c>
      <c r="S197" s="295" t="str">
        <f t="shared" si="49"/>
        <v>N/A</v>
      </c>
      <c r="T197" s="289" t="str">
        <f t="shared" si="50"/>
        <v>N/A</v>
      </c>
      <c r="U197" s="292" t="str">
        <f t="shared" si="51"/>
        <v>N/A</v>
      </c>
      <c r="V197" s="292" t="str">
        <f t="shared" si="52"/>
        <v>N/A</v>
      </c>
      <c r="W197" s="295" t="str">
        <f t="shared" si="53"/>
        <v>N/A</v>
      </c>
      <c r="X197" s="289" t="str">
        <f t="shared" si="54"/>
        <v>N/A</v>
      </c>
      <c r="Y197" s="292" t="str">
        <f t="shared" si="55"/>
        <v>N/A</v>
      </c>
      <c r="Z197" s="298" t="str">
        <f t="shared" si="56"/>
        <v>N/A</v>
      </c>
    </row>
    <row r="198" spans="1:26" x14ac:dyDescent="0.2">
      <c r="A198" s="32">
        <f t="shared" si="41"/>
        <v>142</v>
      </c>
      <c r="B198" s="148">
        <f>'AM19.Entity Input'!D159</f>
        <v>0</v>
      </c>
      <c r="C198" s="149">
        <f>'AM19.Entity Input'!F159</f>
        <v>0</v>
      </c>
      <c r="D198" s="149"/>
      <c r="E198" s="149">
        <f>'AM19.Entity Input'!G159</f>
        <v>0</v>
      </c>
      <c r="F198" s="286">
        <f>'AM19.Entity Input'!P159</f>
        <v>0</v>
      </c>
      <c r="G198" s="286">
        <f>'AM19.Entity Input'!AD159</f>
        <v>0</v>
      </c>
      <c r="H198" s="286">
        <f>'AM19.Entity Input'!AN159</f>
        <v>0</v>
      </c>
      <c r="I198" s="149">
        <f>'AM19.Entity Input'!X159</f>
        <v>0</v>
      </c>
      <c r="J198" s="149">
        <f>'AM19.Entity Input'!AH159</f>
        <v>0</v>
      </c>
      <c r="K198" s="149" t="str">
        <f t="shared" si="57"/>
        <v>N/A</v>
      </c>
      <c r="L198" s="289" t="str">
        <f t="shared" si="42"/>
        <v>N/A</v>
      </c>
      <c r="M198" s="292" t="str">
        <f t="shared" si="43"/>
        <v>N/A</v>
      </c>
      <c r="N198" s="292" t="str">
        <f t="shared" si="44"/>
        <v>N/A</v>
      </c>
      <c r="O198" s="149" t="str">
        <f t="shared" si="45"/>
        <v>N/A</v>
      </c>
      <c r="P198" s="289" t="str">
        <f t="shared" si="46"/>
        <v>N/A</v>
      </c>
      <c r="Q198" s="292" t="str">
        <f t="shared" si="47"/>
        <v>N/A</v>
      </c>
      <c r="R198" s="292" t="str">
        <f t="shared" si="48"/>
        <v>N/A</v>
      </c>
      <c r="S198" s="295" t="str">
        <f t="shared" si="49"/>
        <v>N/A</v>
      </c>
      <c r="T198" s="289" t="str">
        <f t="shared" si="50"/>
        <v>N/A</v>
      </c>
      <c r="U198" s="292" t="str">
        <f t="shared" si="51"/>
        <v>N/A</v>
      </c>
      <c r="V198" s="292" t="str">
        <f t="shared" si="52"/>
        <v>N/A</v>
      </c>
      <c r="W198" s="295" t="str">
        <f t="shared" si="53"/>
        <v>N/A</v>
      </c>
      <c r="X198" s="289" t="str">
        <f t="shared" si="54"/>
        <v>N/A</v>
      </c>
      <c r="Y198" s="292" t="str">
        <f t="shared" si="55"/>
        <v>N/A</v>
      </c>
      <c r="Z198" s="298" t="str">
        <f t="shared" si="56"/>
        <v>N/A</v>
      </c>
    </row>
    <row r="199" spans="1:26" x14ac:dyDescent="0.2">
      <c r="A199" s="32">
        <f t="shared" si="41"/>
        <v>143</v>
      </c>
      <c r="B199" s="148">
        <f>'AM19.Entity Input'!D160</f>
        <v>0</v>
      </c>
      <c r="C199" s="149">
        <f>'AM19.Entity Input'!F160</f>
        <v>0</v>
      </c>
      <c r="D199" s="149"/>
      <c r="E199" s="149">
        <f>'AM19.Entity Input'!G160</f>
        <v>0</v>
      </c>
      <c r="F199" s="286">
        <f>'AM19.Entity Input'!P160</f>
        <v>0</v>
      </c>
      <c r="G199" s="286">
        <f>'AM19.Entity Input'!AD160</f>
        <v>0</v>
      </c>
      <c r="H199" s="286">
        <f>'AM19.Entity Input'!AN160</f>
        <v>0</v>
      </c>
      <c r="I199" s="149">
        <f>'AM19.Entity Input'!X160</f>
        <v>0</v>
      </c>
      <c r="J199" s="149">
        <f>'AM19.Entity Input'!AH160</f>
        <v>0</v>
      </c>
      <c r="K199" s="149" t="str">
        <f t="shared" si="57"/>
        <v>N/A</v>
      </c>
      <c r="L199" s="289" t="str">
        <f t="shared" si="42"/>
        <v>N/A</v>
      </c>
      <c r="M199" s="292" t="str">
        <f t="shared" si="43"/>
        <v>N/A</v>
      </c>
      <c r="N199" s="292" t="str">
        <f t="shared" si="44"/>
        <v>N/A</v>
      </c>
      <c r="O199" s="149" t="str">
        <f t="shared" si="45"/>
        <v>N/A</v>
      </c>
      <c r="P199" s="289" t="str">
        <f t="shared" si="46"/>
        <v>N/A</v>
      </c>
      <c r="Q199" s="292" t="str">
        <f t="shared" si="47"/>
        <v>N/A</v>
      </c>
      <c r="R199" s="292" t="str">
        <f t="shared" si="48"/>
        <v>N/A</v>
      </c>
      <c r="S199" s="295" t="str">
        <f t="shared" si="49"/>
        <v>N/A</v>
      </c>
      <c r="T199" s="289" t="str">
        <f t="shared" si="50"/>
        <v>N/A</v>
      </c>
      <c r="U199" s="292" t="str">
        <f t="shared" si="51"/>
        <v>N/A</v>
      </c>
      <c r="V199" s="292" t="str">
        <f t="shared" si="52"/>
        <v>N/A</v>
      </c>
      <c r="W199" s="295" t="str">
        <f t="shared" si="53"/>
        <v>N/A</v>
      </c>
      <c r="X199" s="289" t="str">
        <f t="shared" si="54"/>
        <v>N/A</v>
      </c>
      <c r="Y199" s="292" t="str">
        <f t="shared" si="55"/>
        <v>N/A</v>
      </c>
      <c r="Z199" s="298" t="str">
        <f t="shared" si="56"/>
        <v>N/A</v>
      </c>
    </row>
    <row r="200" spans="1:26" x14ac:dyDescent="0.2">
      <c r="A200" s="32">
        <f t="shared" si="41"/>
        <v>144</v>
      </c>
      <c r="B200" s="148">
        <f>'AM19.Entity Input'!D161</f>
        <v>0</v>
      </c>
      <c r="C200" s="149">
        <f>'AM19.Entity Input'!F161</f>
        <v>0</v>
      </c>
      <c r="D200" s="149"/>
      <c r="E200" s="149">
        <f>'AM19.Entity Input'!G161</f>
        <v>0</v>
      </c>
      <c r="F200" s="286">
        <f>'AM19.Entity Input'!P161</f>
        <v>0</v>
      </c>
      <c r="G200" s="286">
        <f>'AM19.Entity Input'!AD161</f>
        <v>0</v>
      </c>
      <c r="H200" s="286">
        <f>'AM19.Entity Input'!AN161</f>
        <v>0</v>
      </c>
      <c r="I200" s="149">
        <f>'AM19.Entity Input'!X161</f>
        <v>0</v>
      </c>
      <c r="J200" s="149">
        <f>'AM19.Entity Input'!AH161</f>
        <v>0</v>
      </c>
      <c r="K200" s="149" t="str">
        <f t="shared" si="57"/>
        <v>N/A</v>
      </c>
      <c r="L200" s="289" t="str">
        <f t="shared" si="42"/>
        <v>N/A</v>
      </c>
      <c r="M200" s="292" t="str">
        <f t="shared" si="43"/>
        <v>N/A</v>
      </c>
      <c r="N200" s="292" t="str">
        <f t="shared" si="44"/>
        <v>N/A</v>
      </c>
      <c r="O200" s="149" t="str">
        <f t="shared" si="45"/>
        <v>N/A</v>
      </c>
      <c r="P200" s="289" t="str">
        <f t="shared" si="46"/>
        <v>N/A</v>
      </c>
      <c r="Q200" s="292" t="str">
        <f t="shared" si="47"/>
        <v>N/A</v>
      </c>
      <c r="R200" s="292" t="str">
        <f t="shared" si="48"/>
        <v>N/A</v>
      </c>
      <c r="S200" s="295" t="str">
        <f t="shared" si="49"/>
        <v>N/A</v>
      </c>
      <c r="T200" s="289" t="str">
        <f t="shared" si="50"/>
        <v>N/A</v>
      </c>
      <c r="U200" s="292" t="str">
        <f t="shared" si="51"/>
        <v>N/A</v>
      </c>
      <c r="V200" s="292" t="str">
        <f t="shared" si="52"/>
        <v>N/A</v>
      </c>
      <c r="W200" s="295" t="str">
        <f t="shared" si="53"/>
        <v>N/A</v>
      </c>
      <c r="X200" s="289" t="str">
        <f t="shared" si="54"/>
        <v>N/A</v>
      </c>
      <c r="Y200" s="292" t="str">
        <f t="shared" si="55"/>
        <v>N/A</v>
      </c>
      <c r="Z200" s="298" t="str">
        <f t="shared" si="56"/>
        <v>N/A</v>
      </c>
    </row>
    <row r="201" spans="1:26" x14ac:dyDescent="0.2">
      <c r="A201" s="32">
        <f t="shared" si="41"/>
        <v>145</v>
      </c>
      <c r="B201" s="148">
        <f>'AM19.Entity Input'!D162</f>
        <v>0</v>
      </c>
      <c r="C201" s="149">
        <f>'AM19.Entity Input'!F162</f>
        <v>0</v>
      </c>
      <c r="D201" s="149"/>
      <c r="E201" s="149">
        <f>'AM19.Entity Input'!G162</f>
        <v>0</v>
      </c>
      <c r="F201" s="286">
        <f>'AM19.Entity Input'!P162</f>
        <v>0</v>
      </c>
      <c r="G201" s="286">
        <f>'AM19.Entity Input'!AD162</f>
        <v>0</v>
      </c>
      <c r="H201" s="286">
        <f>'AM19.Entity Input'!AN162</f>
        <v>0</v>
      </c>
      <c r="I201" s="149">
        <f>'AM19.Entity Input'!X162</f>
        <v>0</v>
      </c>
      <c r="J201" s="149">
        <f>'AM19.Entity Input'!AH162</f>
        <v>0</v>
      </c>
      <c r="K201" s="149" t="str">
        <f t="shared" si="57"/>
        <v>N/A</v>
      </c>
      <c r="L201" s="289" t="str">
        <f t="shared" si="42"/>
        <v>N/A</v>
      </c>
      <c r="M201" s="292" t="str">
        <f t="shared" si="43"/>
        <v>N/A</v>
      </c>
      <c r="N201" s="292" t="str">
        <f t="shared" si="44"/>
        <v>N/A</v>
      </c>
      <c r="O201" s="149" t="str">
        <f t="shared" si="45"/>
        <v>N/A</v>
      </c>
      <c r="P201" s="289" t="str">
        <f t="shared" si="46"/>
        <v>N/A</v>
      </c>
      <c r="Q201" s="292" t="str">
        <f t="shared" si="47"/>
        <v>N/A</v>
      </c>
      <c r="R201" s="292" t="str">
        <f t="shared" si="48"/>
        <v>N/A</v>
      </c>
      <c r="S201" s="295" t="str">
        <f t="shared" si="49"/>
        <v>N/A</v>
      </c>
      <c r="T201" s="289" t="str">
        <f t="shared" si="50"/>
        <v>N/A</v>
      </c>
      <c r="U201" s="292" t="str">
        <f t="shared" si="51"/>
        <v>N/A</v>
      </c>
      <c r="V201" s="292" t="str">
        <f t="shared" si="52"/>
        <v>N/A</v>
      </c>
      <c r="W201" s="295" t="str">
        <f t="shared" si="53"/>
        <v>N/A</v>
      </c>
      <c r="X201" s="289" t="str">
        <f t="shared" si="54"/>
        <v>N/A</v>
      </c>
      <c r="Y201" s="292" t="str">
        <f t="shared" si="55"/>
        <v>N/A</v>
      </c>
      <c r="Z201" s="298" t="str">
        <f t="shared" si="56"/>
        <v>N/A</v>
      </c>
    </row>
    <row r="202" spans="1:26" x14ac:dyDescent="0.2">
      <c r="A202" s="32">
        <f t="shared" si="41"/>
        <v>146</v>
      </c>
      <c r="B202" s="148">
        <f>'AM19.Entity Input'!D163</f>
        <v>0</v>
      </c>
      <c r="C202" s="149">
        <f>'AM19.Entity Input'!F163</f>
        <v>0</v>
      </c>
      <c r="D202" s="149"/>
      <c r="E202" s="149">
        <f>'AM19.Entity Input'!G163</f>
        <v>0</v>
      </c>
      <c r="F202" s="286">
        <f>'AM19.Entity Input'!P163</f>
        <v>0</v>
      </c>
      <c r="G202" s="286">
        <f>'AM19.Entity Input'!AD163</f>
        <v>0</v>
      </c>
      <c r="H202" s="286">
        <f>'AM19.Entity Input'!AN163</f>
        <v>0</v>
      </c>
      <c r="I202" s="149">
        <f>'AM19.Entity Input'!X163</f>
        <v>0</v>
      </c>
      <c r="J202" s="149">
        <f>'AM19.Entity Input'!AH163</f>
        <v>0</v>
      </c>
      <c r="K202" s="149" t="str">
        <f t="shared" si="57"/>
        <v>N/A</v>
      </c>
      <c r="L202" s="289" t="str">
        <f t="shared" si="42"/>
        <v>N/A</v>
      </c>
      <c r="M202" s="292" t="str">
        <f t="shared" si="43"/>
        <v>N/A</v>
      </c>
      <c r="N202" s="292" t="str">
        <f t="shared" si="44"/>
        <v>N/A</v>
      </c>
      <c r="O202" s="149" t="str">
        <f t="shared" si="45"/>
        <v>N/A</v>
      </c>
      <c r="P202" s="289" t="str">
        <f t="shared" si="46"/>
        <v>N/A</v>
      </c>
      <c r="Q202" s="292" t="str">
        <f t="shared" si="47"/>
        <v>N/A</v>
      </c>
      <c r="R202" s="292" t="str">
        <f t="shared" si="48"/>
        <v>N/A</v>
      </c>
      <c r="S202" s="295" t="str">
        <f t="shared" si="49"/>
        <v>N/A</v>
      </c>
      <c r="T202" s="289" t="str">
        <f t="shared" si="50"/>
        <v>N/A</v>
      </c>
      <c r="U202" s="292" t="str">
        <f t="shared" si="51"/>
        <v>N/A</v>
      </c>
      <c r="V202" s="292" t="str">
        <f t="shared" si="52"/>
        <v>N/A</v>
      </c>
      <c r="W202" s="295" t="str">
        <f t="shared" si="53"/>
        <v>N/A</v>
      </c>
      <c r="X202" s="289" t="str">
        <f t="shared" si="54"/>
        <v>N/A</v>
      </c>
      <c r="Y202" s="292" t="str">
        <f t="shared" si="55"/>
        <v>N/A</v>
      </c>
      <c r="Z202" s="298" t="str">
        <f t="shared" si="56"/>
        <v>N/A</v>
      </c>
    </row>
    <row r="203" spans="1:26" x14ac:dyDescent="0.2">
      <c r="A203" s="32">
        <f t="shared" si="41"/>
        <v>147</v>
      </c>
      <c r="B203" s="148">
        <f>'AM19.Entity Input'!D164</f>
        <v>0</v>
      </c>
      <c r="C203" s="149">
        <f>'AM19.Entity Input'!F164</f>
        <v>0</v>
      </c>
      <c r="D203" s="149"/>
      <c r="E203" s="149">
        <f>'AM19.Entity Input'!G164</f>
        <v>0</v>
      </c>
      <c r="F203" s="286">
        <f>'AM19.Entity Input'!P164</f>
        <v>0</v>
      </c>
      <c r="G203" s="286">
        <f>'AM19.Entity Input'!AD164</f>
        <v>0</v>
      </c>
      <c r="H203" s="286">
        <f>'AM19.Entity Input'!AN164</f>
        <v>0</v>
      </c>
      <c r="I203" s="149">
        <f>'AM19.Entity Input'!X164</f>
        <v>0</v>
      </c>
      <c r="J203" s="149">
        <f>'AM19.Entity Input'!AH164</f>
        <v>0</v>
      </c>
      <c r="K203" s="149" t="str">
        <f t="shared" si="57"/>
        <v>N/A</v>
      </c>
      <c r="L203" s="289" t="str">
        <f t="shared" si="42"/>
        <v>N/A</v>
      </c>
      <c r="M203" s="292" t="str">
        <f t="shared" si="43"/>
        <v>N/A</v>
      </c>
      <c r="N203" s="292" t="str">
        <f t="shared" si="44"/>
        <v>N/A</v>
      </c>
      <c r="O203" s="149" t="str">
        <f t="shared" si="45"/>
        <v>N/A</v>
      </c>
      <c r="P203" s="289" t="str">
        <f t="shared" si="46"/>
        <v>N/A</v>
      </c>
      <c r="Q203" s="292" t="str">
        <f t="shared" si="47"/>
        <v>N/A</v>
      </c>
      <c r="R203" s="292" t="str">
        <f t="shared" si="48"/>
        <v>N/A</v>
      </c>
      <c r="S203" s="295" t="str">
        <f t="shared" si="49"/>
        <v>N/A</v>
      </c>
      <c r="T203" s="289" t="str">
        <f t="shared" si="50"/>
        <v>N/A</v>
      </c>
      <c r="U203" s="292" t="str">
        <f t="shared" si="51"/>
        <v>N/A</v>
      </c>
      <c r="V203" s="292" t="str">
        <f t="shared" si="52"/>
        <v>N/A</v>
      </c>
      <c r="W203" s="295" t="str">
        <f t="shared" si="53"/>
        <v>N/A</v>
      </c>
      <c r="X203" s="289" t="str">
        <f t="shared" si="54"/>
        <v>N/A</v>
      </c>
      <c r="Y203" s="292" t="str">
        <f t="shared" si="55"/>
        <v>N/A</v>
      </c>
      <c r="Z203" s="298" t="str">
        <f t="shared" si="56"/>
        <v>N/A</v>
      </c>
    </row>
    <row r="204" spans="1:26" x14ac:dyDescent="0.2">
      <c r="A204" s="32">
        <f t="shared" si="41"/>
        <v>148</v>
      </c>
      <c r="B204" s="148">
        <f>'AM19.Entity Input'!D165</f>
        <v>0</v>
      </c>
      <c r="C204" s="149">
        <f>'AM19.Entity Input'!F165</f>
        <v>0</v>
      </c>
      <c r="D204" s="149"/>
      <c r="E204" s="149">
        <f>'AM19.Entity Input'!G165</f>
        <v>0</v>
      </c>
      <c r="F204" s="286">
        <f>'AM19.Entity Input'!P165</f>
        <v>0</v>
      </c>
      <c r="G204" s="286">
        <f>'AM19.Entity Input'!AD165</f>
        <v>0</v>
      </c>
      <c r="H204" s="286">
        <f>'AM19.Entity Input'!AN165</f>
        <v>0</v>
      </c>
      <c r="I204" s="149">
        <f>'AM19.Entity Input'!X165</f>
        <v>0</v>
      </c>
      <c r="J204" s="149">
        <f>'AM19.Entity Input'!AH165</f>
        <v>0</v>
      </c>
      <c r="K204" s="149" t="str">
        <f t="shared" si="57"/>
        <v>N/A</v>
      </c>
      <c r="L204" s="289" t="str">
        <f t="shared" si="42"/>
        <v>N/A</v>
      </c>
      <c r="M204" s="292" t="str">
        <f t="shared" si="43"/>
        <v>N/A</v>
      </c>
      <c r="N204" s="292" t="str">
        <f t="shared" si="44"/>
        <v>N/A</v>
      </c>
      <c r="O204" s="149" t="str">
        <f t="shared" si="45"/>
        <v>N/A</v>
      </c>
      <c r="P204" s="289" t="str">
        <f t="shared" si="46"/>
        <v>N/A</v>
      </c>
      <c r="Q204" s="292" t="str">
        <f t="shared" si="47"/>
        <v>N/A</v>
      </c>
      <c r="R204" s="292" t="str">
        <f t="shared" si="48"/>
        <v>N/A</v>
      </c>
      <c r="S204" s="295" t="str">
        <f t="shared" si="49"/>
        <v>N/A</v>
      </c>
      <c r="T204" s="289" t="str">
        <f t="shared" si="50"/>
        <v>N/A</v>
      </c>
      <c r="U204" s="292" t="str">
        <f t="shared" si="51"/>
        <v>N/A</v>
      </c>
      <c r="V204" s="292" t="str">
        <f t="shared" si="52"/>
        <v>N/A</v>
      </c>
      <c r="W204" s="295" t="str">
        <f t="shared" si="53"/>
        <v>N/A</v>
      </c>
      <c r="X204" s="289" t="str">
        <f t="shared" si="54"/>
        <v>N/A</v>
      </c>
      <c r="Y204" s="292" t="str">
        <f t="shared" si="55"/>
        <v>N/A</v>
      </c>
      <c r="Z204" s="298" t="str">
        <f t="shared" si="56"/>
        <v>N/A</v>
      </c>
    </row>
    <row r="205" spans="1:26" x14ac:dyDescent="0.2">
      <c r="A205" s="32">
        <f t="shared" si="41"/>
        <v>149</v>
      </c>
      <c r="B205" s="148">
        <f>'AM19.Entity Input'!D166</f>
        <v>0</v>
      </c>
      <c r="C205" s="149">
        <f>'AM19.Entity Input'!F166</f>
        <v>0</v>
      </c>
      <c r="D205" s="149"/>
      <c r="E205" s="149">
        <f>'AM19.Entity Input'!G166</f>
        <v>0</v>
      </c>
      <c r="F205" s="286">
        <f>'AM19.Entity Input'!P166</f>
        <v>0</v>
      </c>
      <c r="G205" s="286">
        <f>'AM19.Entity Input'!AD166</f>
        <v>0</v>
      </c>
      <c r="H205" s="286">
        <f>'AM19.Entity Input'!AN166</f>
        <v>0</v>
      </c>
      <c r="I205" s="149">
        <f>'AM19.Entity Input'!X166</f>
        <v>0</v>
      </c>
      <c r="J205" s="149">
        <f>'AM19.Entity Input'!AH166</f>
        <v>0</v>
      </c>
      <c r="K205" s="149" t="str">
        <f t="shared" si="57"/>
        <v>N/A</v>
      </c>
      <c r="L205" s="289" t="str">
        <f t="shared" si="42"/>
        <v>N/A</v>
      </c>
      <c r="M205" s="292" t="str">
        <f t="shared" si="43"/>
        <v>N/A</v>
      </c>
      <c r="N205" s="292" t="str">
        <f t="shared" si="44"/>
        <v>N/A</v>
      </c>
      <c r="O205" s="149" t="str">
        <f t="shared" si="45"/>
        <v>N/A</v>
      </c>
      <c r="P205" s="289" t="str">
        <f t="shared" si="46"/>
        <v>N/A</v>
      </c>
      <c r="Q205" s="292" t="str">
        <f t="shared" si="47"/>
        <v>N/A</v>
      </c>
      <c r="R205" s="292" t="str">
        <f t="shared" si="48"/>
        <v>N/A</v>
      </c>
      <c r="S205" s="295" t="str">
        <f t="shared" si="49"/>
        <v>N/A</v>
      </c>
      <c r="T205" s="289" t="str">
        <f t="shared" si="50"/>
        <v>N/A</v>
      </c>
      <c r="U205" s="292" t="str">
        <f t="shared" si="51"/>
        <v>N/A</v>
      </c>
      <c r="V205" s="292" t="str">
        <f t="shared" si="52"/>
        <v>N/A</v>
      </c>
      <c r="W205" s="295" t="str">
        <f t="shared" si="53"/>
        <v>N/A</v>
      </c>
      <c r="X205" s="289" t="str">
        <f t="shared" si="54"/>
        <v>N/A</v>
      </c>
      <c r="Y205" s="292" t="str">
        <f t="shared" si="55"/>
        <v>N/A</v>
      </c>
      <c r="Z205" s="298" t="str">
        <f t="shared" si="56"/>
        <v>N/A</v>
      </c>
    </row>
    <row r="206" spans="1:26" x14ac:dyDescent="0.2">
      <c r="A206" s="32">
        <f t="shared" si="41"/>
        <v>150</v>
      </c>
      <c r="B206" s="148">
        <f>'AM19.Entity Input'!D167</f>
        <v>0</v>
      </c>
      <c r="C206" s="149">
        <f>'AM19.Entity Input'!F167</f>
        <v>0</v>
      </c>
      <c r="D206" s="149"/>
      <c r="E206" s="149">
        <f>'AM19.Entity Input'!G167</f>
        <v>0</v>
      </c>
      <c r="F206" s="286">
        <f>'AM19.Entity Input'!P167</f>
        <v>0</v>
      </c>
      <c r="G206" s="286">
        <f>'AM19.Entity Input'!AD167</f>
        <v>0</v>
      </c>
      <c r="H206" s="286">
        <f>'AM19.Entity Input'!AN167</f>
        <v>0</v>
      </c>
      <c r="I206" s="149">
        <f>'AM19.Entity Input'!X167</f>
        <v>0</v>
      </c>
      <c r="J206" s="149">
        <f>'AM19.Entity Input'!AH167</f>
        <v>0</v>
      </c>
      <c r="K206" s="149" t="str">
        <f t="shared" si="57"/>
        <v>N/A</v>
      </c>
      <c r="L206" s="289" t="str">
        <f t="shared" si="42"/>
        <v>N/A</v>
      </c>
      <c r="M206" s="292" t="str">
        <f t="shared" si="43"/>
        <v>N/A</v>
      </c>
      <c r="N206" s="292" t="str">
        <f t="shared" si="44"/>
        <v>N/A</v>
      </c>
      <c r="O206" s="149" t="str">
        <f t="shared" si="45"/>
        <v>N/A</v>
      </c>
      <c r="P206" s="289" t="str">
        <f t="shared" si="46"/>
        <v>N/A</v>
      </c>
      <c r="Q206" s="292" t="str">
        <f t="shared" si="47"/>
        <v>N/A</v>
      </c>
      <c r="R206" s="292" t="str">
        <f t="shared" si="48"/>
        <v>N/A</v>
      </c>
      <c r="S206" s="295" t="str">
        <f t="shared" si="49"/>
        <v>N/A</v>
      </c>
      <c r="T206" s="289" t="str">
        <f t="shared" si="50"/>
        <v>N/A</v>
      </c>
      <c r="U206" s="292" t="str">
        <f t="shared" si="51"/>
        <v>N/A</v>
      </c>
      <c r="V206" s="292" t="str">
        <f t="shared" si="52"/>
        <v>N/A</v>
      </c>
      <c r="W206" s="295" t="str">
        <f t="shared" si="53"/>
        <v>N/A</v>
      </c>
      <c r="X206" s="289" t="str">
        <f t="shared" si="54"/>
        <v>N/A</v>
      </c>
      <c r="Y206" s="292" t="str">
        <f t="shared" si="55"/>
        <v>N/A</v>
      </c>
      <c r="Z206" s="298" t="str">
        <f t="shared" si="56"/>
        <v>N/A</v>
      </c>
    </row>
    <row r="207" spans="1:26" x14ac:dyDescent="0.2">
      <c r="A207" s="32">
        <f t="shared" si="41"/>
        <v>151</v>
      </c>
      <c r="B207" s="148">
        <f>'AM19.Entity Input'!D168</f>
        <v>0</v>
      </c>
      <c r="C207" s="149">
        <f>'AM19.Entity Input'!F168</f>
        <v>0</v>
      </c>
      <c r="D207" s="149"/>
      <c r="E207" s="149">
        <f>'AM19.Entity Input'!G168</f>
        <v>0</v>
      </c>
      <c r="F207" s="286">
        <f>'AM19.Entity Input'!P168</f>
        <v>0</v>
      </c>
      <c r="G207" s="286">
        <f>'AM19.Entity Input'!AD168</f>
        <v>0</v>
      </c>
      <c r="H207" s="286">
        <f>'AM19.Entity Input'!AN168</f>
        <v>0</v>
      </c>
      <c r="I207" s="149">
        <f>'AM19.Entity Input'!X168</f>
        <v>0</v>
      </c>
      <c r="J207" s="149">
        <f>'AM19.Entity Input'!AH168</f>
        <v>0</v>
      </c>
      <c r="K207" s="149" t="str">
        <f t="shared" si="57"/>
        <v>N/A</v>
      </c>
      <c r="L207" s="289" t="str">
        <f t="shared" si="42"/>
        <v>N/A</v>
      </c>
      <c r="M207" s="292" t="str">
        <f t="shared" si="43"/>
        <v>N/A</v>
      </c>
      <c r="N207" s="292" t="str">
        <f t="shared" si="44"/>
        <v>N/A</v>
      </c>
      <c r="O207" s="149" t="str">
        <f t="shared" si="45"/>
        <v>N/A</v>
      </c>
      <c r="P207" s="289" t="str">
        <f t="shared" si="46"/>
        <v>N/A</v>
      </c>
      <c r="Q207" s="292" t="str">
        <f t="shared" si="47"/>
        <v>N/A</v>
      </c>
      <c r="R207" s="292" t="str">
        <f t="shared" si="48"/>
        <v>N/A</v>
      </c>
      <c r="S207" s="295" t="str">
        <f t="shared" si="49"/>
        <v>N/A</v>
      </c>
      <c r="T207" s="289" t="str">
        <f t="shared" si="50"/>
        <v>N/A</v>
      </c>
      <c r="U207" s="292" t="str">
        <f t="shared" si="51"/>
        <v>N/A</v>
      </c>
      <c r="V207" s="292" t="str">
        <f t="shared" si="52"/>
        <v>N/A</v>
      </c>
      <c r="W207" s="295" t="str">
        <f t="shared" si="53"/>
        <v>N/A</v>
      </c>
      <c r="X207" s="289" t="str">
        <f t="shared" si="54"/>
        <v>N/A</v>
      </c>
      <c r="Y207" s="292" t="str">
        <f t="shared" si="55"/>
        <v>N/A</v>
      </c>
      <c r="Z207" s="298" t="str">
        <f t="shared" si="56"/>
        <v>N/A</v>
      </c>
    </row>
    <row r="208" spans="1:26" x14ac:dyDescent="0.2">
      <c r="A208" s="32">
        <f t="shared" si="41"/>
        <v>152</v>
      </c>
      <c r="B208" s="148">
        <f>'AM19.Entity Input'!D169</f>
        <v>0</v>
      </c>
      <c r="C208" s="149">
        <f>'AM19.Entity Input'!F169</f>
        <v>0</v>
      </c>
      <c r="D208" s="149"/>
      <c r="E208" s="149">
        <f>'AM19.Entity Input'!G169</f>
        <v>0</v>
      </c>
      <c r="F208" s="286">
        <f>'AM19.Entity Input'!P169</f>
        <v>0</v>
      </c>
      <c r="G208" s="286">
        <f>'AM19.Entity Input'!AD169</f>
        <v>0</v>
      </c>
      <c r="H208" s="286">
        <f>'AM19.Entity Input'!AN169</f>
        <v>0</v>
      </c>
      <c r="I208" s="149">
        <f>'AM19.Entity Input'!X169</f>
        <v>0</v>
      </c>
      <c r="J208" s="149">
        <f>'AM19.Entity Input'!AH169</f>
        <v>0</v>
      </c>
      <c r="K208" s="149" t="str">
        <f t="shared" si="57"/>
        <v>N/A</v>
      </c>
      <c r="L208" s="289" t="str">
        <f t="shared" si="42"/>
        <v>N/A</v>
      </c>
      <c r="M208" s="292" t="str">
        <f t="shared" si="43"/>
        <v>N/A</v>
      </c>
      <c r="N208" s="292" t="str">
        <f t="shared" si="44"/>
        <v>N/A</v>
      </c>
      <c r="O208" s="149" t="str">
        <f t="shared" si="45"/>
        <v>N/A</v>
      </c>
      <c r="P208" s="289" t="str">
        <f t="shared" si="46"/>
        <v>N/A</v>
      </c>
      <c r="Q208" s="292" t="str">
        <f t="shared" si="47"/>
        <v>N/A</v>
      </c>
      <c r="R208" s="292" t="str">
        <f t="shared" si="48"/>
        <v>N/A</v>
      </c>
      <c r="S208" s="295" t="str">
        <f t="shared" si="49"/>
        <v>N/A</v>
      </c>
      <c r="T208" s="289" t="str">
        <f t="shared" si="50"/>
        <v>N/A</v>
      </c>
      <c r="U208" s="292" t="str">
        <f t="shared" si="51"/>
        <v>N/A</v>
      </c>
      <c r="V208" s="292" t="str">
        <f t="shared" si="52"/>
        <v>N/A</v>
      </c>
      <c r="W208" s="295" t="str">
        <f t="shared" si="53"/>
        <v>N/A</v>
      </c>
      <c r="X208" s="289" t="str">
        <f t="shared" si="54"/>
        <v>N/A</v>
      </c>
      <c r="Y208" s="292" t="str">
        <f t="shared" si="55"/>
        <v>N/A</v>
      </c>
      <c r="Z208" s="298" t="str">
        <f t="shared" si="56"/>
        <v>N/A</v>
      </c>
    </row>
    <row r="209" spans="1:26" x14ac:dyDescent="0.2">
      <c r="A209" s="32">
        <f t="shared" si="41"/>
        <v>153</v>
      </c>
      <c r="B209" s="148">
        <f>'AM19.Entity Input'!D170</f>
        <v>0</v>
      </c>
      <c r="C209" s="149">
        <f>'AM19.Entity Input'!F170</f>
        <v>0</v>
      </c>
      <c r="D209" s="149"/>
      <c r="E209" s="149">
        <f>'AM19.Entity Input'!G170</f>
        <v>0</v>
      </c>
      <c r="F209" s="286">
        <f>'AM19.Entity Input'!P170</f>
        <v>0</v>
      </c>
      <c r="G209" s="286">
        <f>'AM19.Entity Input'!AD170</f>
        <v>0</v>
      </c>
      <c r="H209" s="286">
        <f>'AM19.Entity Input'!AN170</f>
        <v>0</v>
      </c>
      <c r="I209" s="149">
        <f>'AM19.Entity Input'!X170</f>
        <v>0</v>
      </c>
      <c r="J209" s="149">
        <f>'AM19.Entity Input'!AH170</f>
        <v>0</v>
      </c>
      <c r="K209" s="149" t="str">
        <f t="shared" si="57"/>
        <v>N/A</v>
      </c>
      <c r="L209" s="289" t="str">
        <f t="shared" si="42"/>
        <v>N/A</v>
      </c>
      <c r="M209" s="292" t="str">
        <f t="shared" si="43"/>
        <v>N/A</v>
      </c>
      <c r="N209" s="292" t="str">
        <f t="shared" si="44"/>
        <v>N/A</v>
      </c>
      <c r="O209" s="149" t="str">
        <f t="shared" si="45"/>
        <v>N/A</v>
      </c>
      <c r="P209" s="289" t="str">
        <f t="shared" si="46"/>
        <v>N/A</v>
      </c>
      <c r="Q209" s="292" t="str">
        <f t="shared" si="47"/>
        <v>N/A</v>
      </c>
      <c r="R209" s="292" t="str">
        <f t="shared" si="48"/>
        <v>N/A</v>
      </c>
      <c r="S209" s="295" t="str">
        <f t="shared" si="49"/>
        <v>N/A</v>
      </c>
      <c r="T209" s="289" t="str">
        <f t="shared" si="50"/>
        <v>N/A</v>
      </c>
      <c r="U209" s="292" t="str">
        <f t="shared" si="51"/>
        <v>N/A</v>
      </c>
      <c r="V209" s="292" t="str">
        <f t="shared" si="52"/>
        <v>N/A</v>
      </c>
      <c r="W209" s="295" t="str">
        <f t="shared" si="53"/>
        <v>N/A</v>
      </c>
      <c r="X209" s="289" t="str">
        <f t="shared" si="54"/>
        <v>N/A</v>
      </c>
      <c r="Y209" s="292" t="str">
        <f t="shared" si="55"/>
        <v>N/A</v>
      </c>
      <c r="Z209" s="298" t="str">
        <f t="shared" si="56"/>
        <v>N/A</v>
      </c>
    </row>
    <row r="210" spans="1:26" x14ac:dyDescent="0.2">
      <c r="A210" s="32">
        <f t="shared" si="41"/>
        <v>154</v>
      </c>
      <c r="B210" s="148">
        <f>'AM19.Entity Input'!D171</f>
        <v>0</v>
      </c>
      <c r="C210" s="149">
        <f>'AM19.Entity Input'!F171</f>
        <v>0</v>
      </c>
      <c r="D210" s="149"/>
      <c r="E210" s="149">
        <f>'AM19.Entity Input'!G171</f>
        <v>0</v>
      </c>
      <c r="F210" s="286">
        <f>'AM19.Entity Input'!P171</f>
        <v>0</v>
      </c>
      <c r="G210" s="286">
        <f>'AM19.Entity Input'!AD171</f>
        <v>0</v>
      </c>
      <c r="H210" s="286">
        <f>'AM19.Entity Input'!AN171</f>
        <v>0</v>
      </c>
      <c r="I210" s="149">
        <f>'AM19.Entity Input'!X171</f>
        <v>0</v>
      </c>
      <c r="J210" s="149">
        <f>'AM19.Entity Input'!AH171</f>
        <v>0</v>
      </c>
      <c r="K210" s="149" t="str">
        <f t="shared" si="57"/>
        <v>N/A</v>
      </c>
      <c r="L210" s="289" t="str">
        <f t="shared" si="42"/>
        <v>N/A</v>
      </c>
      <c r="M210" s="292" t="str">
        <f t="shared" si="43"/>
        <v>N/A</v>
      </c>
      <c r="N210" s="292" t="str">
        <f t="shared" si="44"/>
        <v>N/A</v>
      </c>
      <c r="O210" s="149" t="str">
        <f t="shared" si="45"/>
        <v>N/A</v>
      </c>
      <c r="P210" s="289" t="str">
        <f t="shared" si="46"/>
        <v>N/A</v>
      </c>
      <c r="Q210" s="292" t="str">
        <f t="shared" si="47"/>
        <v>N/A</v>
      </c>
      <c r="R210" s="292" t="str">
        <f t="shared" si="48"/>
        <v>N/A</v>
      </c>
      <c r="S210" s="295" t="str">
        <f t="shared" si="49"/>
        <v>N/A</v>
      </c>
      <c r="T210" s="289" t="str">
        <f t="shared" si="50"/>
        <v>N/A</v>
      </c>
      <c r="U210" s="292" t="str">
        <f t="shared" si="51"/>
        <v>N/A</v>
      </c>
      <c r="V210" s="292" t="str">
        <f t="shared" si="52"/>
        <v>N/A</v>
      </c>
      <c r="W210" s="295" t="str">
        <f t="shared" si="53"/>
        <v>N/A</v>
      </c>
      <c r="X210" s="289" t="str">
        <f t="shared" si="54"/>
        <v>N/A</v>
      </c>
      <c r="Y210" s="292" t="str">
        <f t="shared" si="55"/>
        <v>N/A</v>
      </c>
      <c r="Z210" s="298" t="str">
        <f t="shared" si="56"/>
        <v>N/A</v>
      </c>
    </row>
    <row r="211" spans="1:26" x14ac:dyDescent="0.2">
      <c r="A211" s="32">
        <f t="shared" si="41"/>
        <v>155</v>
      </c>
      <c r="B211" s="148">
        <f>'AM19.Entity Input'!D172</f>
        <v>0</v>
      </c>
      <c r="C211" s="149">
        <f>'AM19.Entity Input'!F172</f>
        <v>0</v>
      </c>
      <c r="D211" s="149"/>
      <c r="E211" s="149">
        <f>'AM19.Entity Input'!G172</f>
        <v>0</v>
      </c>
      <c r="F211" s="286">
        <f>'AM19.Entity Input'!P172</f>
        <v>0</v>
      </c>
      <c r="G211" s="286">
        <f>'AM19.Entity Input'!AD172</f>
        <v>0</v>
      </c>
      <c r="H211" s="286">
        <f>'AM19.Entity Input'!AN172</f>
        <v>0</v>
      </c>
      <c r="I211" s="149">
        <f>'AM19.Entity Input'!X172</f>
        <v>0</v>
      </c>
      <c r="J211" s="149">
        <f>'AM19.Entity Input'!AH172</f>
        <v>0</v>
      </c>
      <c r="K211" s="149" t="str">
        <f t="shared" si="57"/>
        <v>N/A</v>
      </c>
      <c r="L211" s="289" t="str">
        <f t="shared" si="42"/>
        <v>N/A</v>
      </c>
      <c r="M211" s="292" t="str">
        <f t="shared" si="43"/>
        <v>N/A</v>
      </c>
      <c r="N211" s="292" t="str">
        <f t="shared" si="44"/>
        <v>N/A</v>
      </c>
      <c r="O211" s="149" t="str">
        <f t="shared" si="45"/>
        <v>N/A</v>
      </c>
      <c r="P211" s="289" t="str">
        <f t="shared" si="46"/>
        <v>N/A</v>
      </c>
      <c r="Q211" s="292" t="str">
        <f t="shared" si="47"/>
        <v>N/A</v>
      </c>
      <c r="R211" s="292" t="str">
        <f t="shared" si="48"/>
        <v>N/A</v>
      </c>
      <c r="S211" s="295" t="str">
        <f t="shared" si="49"/>
        <v>N/A</v>
      </c>
      <c r="T211" s="289" t="str">
        <f t="shared" si="50"/>
        <v>N/A</v>
      </c>
      <c r="U211" s="292" t="str">
        <f t="shared" si="51"/>
        <v>N/A</v>
      </c>
      <c r="V211" s="292" t="str">
        <f t="shared" si="52"/>
        <v>N/A</v>
      </c>
      <c r="W211" s="295" t="str">
        <f t="shared" si="53"/>
        <v>N/A</v>
      </c>
      <c r="X211" s="289" t="str">
        <f t="shared" si="54"/>
        <v>N/A</v>
      </c>
      <c r="Y211" s="292" t="str">
        <f t="shared" si="55"/>
        <v>N/A</v>
      </c>
      <c r="Z211" s="298" t="str">
        <f t="shared" si="56"/>
        <v>N/A</v>
      </c>
    </row>
    <row r="212" spans="1:26" x14ac:dyDescent="0.2">
      <c r="A212" s="32">
        <f t="shared" si="41"/>
        <v>156</v>
      </c>
      <c r="B212" s="148">
        <f>'AM19.Entity Input'!D173</f>
        <v>0</v>
      </c>
      <c r="C212" s="149">
        <f>'AM19.Entity Input'!F173</f>
        <v>0</v>
      </c>
      <c r="D212" s="149"/>
      <c r="E212" s="149">
        <f>'AM19.Entity Input'!G173</f>
        <v>0</v>
      </c>
      <c r="F212" s="286">
        <f>'AM19.Entity Input'!P173</f>
        <v>0</v>
      </c>
      <c r="G212" s="286">
        <f>'AM19.Entity Input'!AD173</f>
        <v>0</v>
      </c>
      <c r="H212" s="286">
        <f>'AM19.Entity Input'!AN173</f>
        <v>0</v>
      </c>
      <c r="I212" s="149">
        <f>'AM19.Entity Input'!X173</f>
        <v>0</v>
      </c>
      <c r="J212" s="149">
        <f>'AM19.Entity Input'!AH173</f>
        <v>0</v>
      </c>
      <c r="K212" s="149" t="str">
        <f t="shared" si="57"/>
        <v>N/A</v>
      </c>
      <c r="L212" s="289" t="str">
        <f t="shared" si="42"/>
        <v>N/A</v>
      </c>
      <c r="M212" s="292" t="str">
        <f t="shared" si="43"/>
        <v>N/A</v>
      </c>
      <c r="N212" s="292" t="str">
        <f t="shared" si="44"/>
        <v>N/A</v>
      </c>
      <c r="O212" s="149" t="str">
        <f t="shared" si="45"/>
        <v>N/A</v>
      </c>
      <c r="P212" s="289" t="str">
        <f t="shared" si="46"/>
        <v>N/A</v>
      </c>
      <c r="Q212" s="292" t="str">
        <f t="shared" si="47"/>
        <v>N/A</v>
      </c>
      <c r="R212" s="292" t="str">
        <f t="shared" si="48"/>
        <v>N/A</v>
      </c>
      <c r="S212" s="295" t="str">
        <f t="shared" si="49"/>
        <v>N/A</v>
      </c>
      <c r="T212" s="289" t="str">
        <f t="shared" si="50"/>
        <v>N/A</v>
      </c>
      <c r="U212" s="292" t="str">
        <f t="shared" si="51"/>
        <v>N/A</v>
      </c>
      <c r="V212" s="292" t="str">
        <f t="shared" si="52"/>
        <v>N/A</v>
      </c>
      <c r="W212" s="295" t="str">
        <f t="shared" si="53"/>
        <v>N/A</v>
      </c>
      <c r="X212" s="289" t="str">
        <f t="shared" si="54"/>
        <v>N/A</v>
      </c>
      <c r="Y212" s="292" t="str">
        <f t="shared" si="55"/>
        <v>N/A</v>
      </c>
      <c r="Z212" s="298" t="str">
        <f t="shared" si="56"/>
        <v>N/A</v>
      </c>
    </row>
    <row r="213" spans="1:26" x14ac:dyDescent="0.2">
      <c r="A213" s="32">
        <f t="shared" si="41"/>
        <v>157</v>
      </c>
      <c r="B213" s="148">
        <f>'AM19.Entity Input'!D174</f>
        <v>0</v>
      </c>
      <c r="C213" s="149">
        <f>'AM19.Entity Input'!F174</f>
        <v>0</v>
      </c>
      <c r="D213" s="149"/>
      <c r="E213" s="149">
        <f>'AM19.Entity Input'!G174</f>
        <v>0</v>
      </c>
      <c r="F213" s="286">
        <f>'AM19.Entity Input'!P174</f>
        <v>0</v>
      </c>
      <c r="G213" s="286">
        <f>'AM19.Entity Input'!AD174</f>
        <v>0</v>
      </c>
      <c r="H213" s="286">
        <f>'AM19.Entity Input'!AN174</f>
        <v>0</v>
      </c>
      <c r="I213" s="149">
        <f>'AM19.Entity Input'!X174</f>
        <v>0</v>
      </c>
      <c r="J213" s="149">
        <f>'AM19.Entity Input'!AH174</f>
        <v>0</v>
      </c>
      <c r="K213" s="149" t="str">
        <f t="shared" si="57"/>
        <v>N/A</v>
      </c>
      <c r="L213" s="289" t="str">
        <f t="shared" si="42"/>
        <v>N/A</v>
      </c>
      <c r="M213" s="292" t="str">
        <f t="shared" si="43"/>
        <v>N/A</v>
      </c>
      <c r="N213" s="292" t="str">
        <f t="shared" si="44"/>
        <v>N/A</v>
      </c>
      <c r="O213" s="149" t="str">
        <f t="shared" si="45"/>
        <v>N/A</v>
      </c>
      <c r="P213" s="289" t="str">
        <f t="shared" si="46"/>
        <v>N/A</v>
      </c>
      <c r="Q213" s="292" t="str">
        <f t="shared" si="47"/>
        <v>N/A</v>
      </c>
      <c r="R213" s="292" t="str">
        <f t="shared" si="48"/>
        <v>N/A</v>
      </c>
      <c r="S213" s="295" t="str">
        <f t="shared" si="49"/>
        <v>N/A</v>
      </c>
      <c r="T213" s="289" t="str">
        <f t="shared" si="50"/>
        <v>N/A</v>
      </c>
      <c r="U213" s="292" t="str">
        <f t="shared" si="51"/>
        <v>N/A</v>
      </c>
      <c r="V213" s="292" t="str">
        <f t="shared" si="52"/>
        <v>N/A</v>
      </c>
      <c r="W213" s="295" t="str">
        <f t="shared" si="53"/>
        <v>N/A</v>
      </c>
      <c r="X213" s="289" t="str">
        <f t="shared" si="54"/>
        <v>N/A</v>
      </c>
      <c r="Y213" s="292" t="str">
        <f t="shared" si="55"/>
        <v>N/A</v>
      </c>
      <c r="Z213" s="298" t="str">
        <f t="shared" si="56"/>
        <v>N/A</v>
      </c>
    </row>
    <row r="214" spans="1:26" x14ac:dyDescent="0.2">
      <c r="A214" s="32">
        <f t="shared" si="41"/>
        <v>158</v>
      </c>
      <c r="B214" s="148">
        <f>'AM19.Entity Input'!D175</f>
        <v>0</v>
      </c>
      <c r="C214" s="149">
        <f>'AM19.Entity Input'!F175</f>
        <v>0</v>
      </c>
      <c r="D214" s="149"/>
      <c r="E214" s="149">
        <f>'AM19.Entity Input'!G175</f>
        <v>0</v>
      </c>
      <c r="F214" s="286">
        <f>'AM19.Entity Input'!P175</f>
        <v>0</v>
      </c>
      <c r="G214" s="286">
        <f>'AM19.Entity Input'!AD175</f>
        <v>0</v>
      </c>
      <c r="H214" s="286">
        <f>'AM19.Entity Input'!AN175</f>
        <v>0</v>
      </c>
      <c r="I214" s="149">
        <f>'AM19.Entity Input'!X175</f>
        <v>0</v>
      </c>
      <c r="J214" s="149">
        <f>'AM19.Entity Input'!AH175</f>
        <v>0</v>
      </c>
      <c r="K214" s="149" t="str">
        <f t="shared" si="57"/>
        <v>N/A</v>
      </c>
      <c r="L214" s="289" t="str">
        <f t="shared" si="42"/>
        <v>N/A</v>
      </c>
      <c r="M214" s="292" t="str">
        <f t="shared" si="43"/>
        <v>N/A</v>
      </c>
      <c r="N214" s="292" t="str">
        <f t="shared" si="44"/>
        <v>N/A</v>
      </c>
      <c r="O214" s="149" t="str">
        <f t="shared" si="45"/>
        <v>N/A</v>
      </c>
      <c r="P214" s="289" t="str">
        <f t="shared" si="46"/>
        <v>N/A</v>
      </c>
      <c r="Q214" s="292" t="str">
        <f t="shared" si="47"/>
        <v>N/A</v>
      </c>
      <c r="R214" s="292" t="str">
        <f t="shared" si="48"/>
        <v>N/A</v>
      </c>
      <c r="S214" s="295" t="str">
        <f t="shared" si="49"/>
        <v>N/A</v>
      </c>
      <c r="T214" s="289" t="str">
        <f t="shared" si="50"/>
        <v>N/A</v>
      </c>
      <c r="U214" s="292" t="str">
        <f t="shared" si="51"/>
        <v>N/A</v>
      </c>
      <c r="V214" s="292" t="str">
        <f t="shared" si="52"/>
        <v>N/A</v>
      </c>
      <c r="W214" s="295" t="str">
        <f t="shared" si="53"/>
        <v>N/A</v>
      </c>
      <c r="X214" s="289" t="str">
        <f t="shared" si="54"/>
        <v>N/A</v>
      </c>
      <c r="Y214" s="292" t="str">
        <f t="shared" si="55"/>
        <v>N/A</v>
      </c>
      <c r="Z214" s="298" t="str">
        <f t="shared" si="56"/>
        <v>N/A</v>
      </c>
    </row>
    <row r="215" spans="1:26" x14ac:dyDescent="0.2">
      <c r="A215" s="32">
        <f t="shared" si="41"/>
        <v>159</v>
      </c>
      <c r="B215" s="148">
        <f>'AM19.Entity Input'!D176</f>
        <v>0</v>
      </c>
      <c r="C215" s="149">
        <f>'AM19.Entity Input'!F176</f>
        <v>0</v>
      </c>
      <c r="D215" s="149"/>
      <c r="E215" s="149">
        <f>'AM19.Entity Input'!G176</f>
        <v>0</v>
      </c>
      <c r="F215" s="286">
        <f>'AM19.Entity Input'!P176</f>
        <v>0</v>
      </c>
      <c r="G215" s="286">
        <f>'AM19.Entity Input'!AD176</f>
        <v>0</v>
      </c>
      <c r="H215" s="286">
        <f>'AM19.Entity Input'!AN176</f>
        <v>0</v>
      </c>
      <c r="I215" s="149">
        <f>'AM19.Entity Input'!X176</f>
        <v>0</v>
      </c>
      <c r="J215" s="149">
        <f>'AM19.Entity Input'!AH176</f>
        <v>0</v>
      </c>
      <c r="K215" s="149" t="str">
        <f t="shared" si="57"/>
        <v>N/A</v>
      </c>
      <c r="L215" s="289" t="str">
        <f t="shared" si="42"/>
        <v>N/A</v>
      </c>
      <c r="M215" s="292" t="str">
        <f t="shared" si="43"/>
        <v>N/A</v>
      </c>
      <c r="N215" s="292" t="str">
        <f t="shared" si="44"/>
        <v>N/A</v>
      </c>
      <c r="O215" s="149" t="str">
        <f t="shared" si="45"/>
        <v>N/A</v>
      </c>
      <c r="P215" s="289" t="str">
        <f t="shared" si="46"/>
        <v>N/A</v>
      </c>
      <c r="Q215" s="292" t="str">
        <f t="shared" si="47"/>
        <v>N/A</v>
      </c>
      <c r="R215" s="292" t="str">
        <f t="shared" si="48"/>
        <v>N/A</v>
      </c>
      <c r="S215" s="295" t="str">
        <f t="shared" si="49"/>
        <v>N/A</v>
      </c>
      <c r="T215" s="289" t="str">
        <f t="shared" si="50"/>
        <v>N/A</v>
      </c>
      <c r="U215" s="292" t="str">
        <f t="shared" si="51"/>
        <v>N/A</v>
      </c>
      <c r="V215" s="292" t="str">
        <f t="shared" si="52"/>
        <v>N/A</v>
      </c>
      <c r="W215" s="295" t="str">
        <f t="shared" si="53"/>
        <v>N/A</v>
      </c>
      <c r="X215" s="289" t="str">
        <f t="shared" si="54"/>
        <v>N/A</v>
      </c>
      <c r="Y215" s="292" t="str">
        <f t="shared" si="55"/>
        <v>N/A</v>
      </c>
      <c r="Z215" s="298" t="str">
        <f t="shared" si="56"/>
        <v>N/A</v>
      </c>
    </row>
    <row r="216" spans="1:26" x14ac:dyDescent="0.2">
      <c r="A216" s="32">
        <f t="shared" si="41"/>
        <v>160</v>
      </c>
      <c r="B216" s="148">
        <f>'AM19.Entity Input'!D177</f>
        <v>0</v>
      </c>
      <c r="C216" s="149">
        <f>'AM19.Entity Input'!F177</f>
        <v>0</v>
      </c>
      <c r="D216" s="149"/>
      <c r="E216" s="149">
        <f>'AM19.Entity Input'!G177</f>
        <v>0</v>
      </c>
      <c r="F216" s="286">
        <f>'AM19.Entity Input'!P177</f>
        <v>0</v>
      </c>
      <c r="G216" s="286">
        <f>'AM19.Entity Input'!AD177</f>
        <v>0</v>
      </c>
      <c r="H216" s="286">
        <f>'AM19.Entity Input'!AN177</f>
        <v>0</v>
      </c>
      <c r="I216" s="149">
        <f>'AM19.Entity Input'!X177</f>
        <v>0</v>
      </c>
      <c r="J216" s="149">
        <f>'AM19.Entity Input'!AH177</f>
        <v>0</v>
      </c>
      <c r="K216" s="149" t="str">
        <f t="shared" si="57"/>
        <v>N/A</v>
      </c>
      <c r="L216" s="289" t="str">
        <f t="shared" si="42"/>
        <v>N/A</v>
      </c>
      <c r="M216" s="292" t="str">
        <f t="shared" si="43"/>
        <v>N/A</v>
      </c>
      <c r="N216" s="292" t="str">
        <f t="shared" si="44"/>
        <v>N/A</v>
      </c>
      <c r="O216" s="149" t="str">
        <f t="shared" si="45"/>
        <v>N/A</v>
      </c>
      <c r="P216" s="289" t="str">
        <f t="shared" si="46"/>
        <v>N/A</v>
      </c>
      <c r="Q216" s="292" t="str">
        <f t="shared" si="47"/>
        <v>N/A</v>
      </c>
      <c r="R216" s="292" t="str">
        <f t="shared" si="48"/>
        <v>N/A</v>
      </c>
      <c r="S216" s="295" t="str">
        <f t="shared" si="49"/>
        <v>N/A</v>
      </c>
      <c r="T216" s="289" t="str">
        <f t="shared" si="50"/>
        <v>N/A</v>
      </c>
      <c r="U216" s="292" t="str">
        <f t="shared" si="51"/>
        <v>N/A</v>
      </c>
      <c r="V216" s="292" t="str">
        <f t="shared" si="52"/>
        <v>N/A</v>
      </c>
      <c r="W216" s="295" t="str">
        <f t="shared" si="53"/>
        <v>N/A</v>
      </c>
      <c r="X216" s="289" t="str">
        <f t="shared" si="54"/>
        <v>N/A</v>
      </c>
      <c r="Y216" s="292" t="str">
        <f t="shared" si="55"/>
        <v>N/A</v>
      </c>
      <c r="Z216" s="298" t="str">
        <f t="shared" si="56"/>
        <v>N/A</v>
      </c>
    </row>
    <row r="217" spans="1:26" x14ac:dyDescent="0.2">
      <c r="A217" s="32">
        <f t="shared" si="41"/>
        <v>161</v>
      </c>
      <c r="B217" s="148">
        <f>'AM19.Entity Input'!D178</f>
        <v>0</v>
      </c>
      <c r="C217" s="149">
        <f>'AM19.Entity Input'!F178</f>
        <v>0</v>
      </c>
      <c r="D217" s="149"/>
      <c r="E217" s="149">
        <f>'AM19.Entity Input'!G178</f>
        <v>0</v>
      </c>
      <c r="F217" s="286">
        <f>'AM19.Entity Input'!P178</f>
        <v>0</v>
      </c>
      <c r="G217" s="286">
        <f>'AM19.Entity Input'!AD178</f>
        <v>0</v>
      </c>
      <c r="H217" s="286">
        <f>'AM19.Entity Input'!AN178</f>
        <v>0</v>
      </c>
      <c r="I217" s="149">
        <f>'AM19.Entity Input'!X178</f>
        <v>0</v>
      </c>
      <c r="J217" s="149">
        <f>'AM19.Entity Input'!AH178</f>
        <v>0</v>
      </c>
      <c r="K217" s="149" t="str">
        <f t="shared" si="57"/>
        <v>N/A</v>
      </c>
      <c r="L217" s="289" t="str">
        <f t="shared" si="42"/>
        <v>N/A</v>
      </c>
      <c r="M217" s="292" t="str">
        <f t="shared" si="43"/>
        <v>N/A</v>
      </c>
      <c r="N217" s="292" t="str">
        <f t="shared" si="44"/>
        <v>N/A</v>
      </c>
      <c r="O217" s="149" t="str">
        <f t="shared" si="45"/>
        <v>N/A</v>
      </c>
      <c r="P217" s="289" t="str">
        <f t="shared" si="46"/>
        <v>N/A</v>
      </c>
      <c r="Q217" s="292" t="str">
        <f t="shared" si="47"/>
        <v>N/A</v>
      </c>
      <c r="R217" s="292" t="str">
        <f t="shared" si="48"/>
        <v>N/A</v>
      </c>
      <c r="S217" s="295" t="str">
        <f t="shared" si="49"/>
        <v>N/A</v>
      </c>
      <c r="T217" s="289" t="str">
        <f t="shared" si="50"/>
        <v>N/A</v>
      </c>
      <c r="U217" s="292" t="str">
        <f t="shared" si="51"/>
        <v>N/A</v>
      </c>
      <c r="V217" s="292" t="str">
        <f t="shared" si="52"/>
        <v>N/A</v>
      </c>
      <c r="W217" s="295" t="str">
        <f t="shared" si="53"/>
        <v>N/A</v>
      </c>
      <c r="X217" s="289" t="str">
        <f t="shared" si="54"/>
        <v>N/A</v>
      </c>
      <c r="Y217" s="292" t="str">
        <f t="shared" si="55"/>
        <v>N/A</v>
      </c>
      <c r="Z217" s="298" t="str">
        <f t="shared" si="56"/>
        <v>N/A</v>
      </c>
    </row>
    <row r="218" spans="1:26" x14ac:dyDescent="0.2">
      <c r="A218" s="32">
        <f t="shared" si="41"/>
        <v>162</v>
      </c>
      <c r="B218" s="148">
        <f>'AM19.Entity Input'!D179</f>
        <v>0</v>
      </c>
      <c r="C218" s="149">
        <f>'AM19.Entity Input'!F179</f>
        <v>0</v>
      </c>
      <c r="D218" s="149"/>
      <c r="E218" s="149">
        <f>'AM19.Entity Input'!G179</f>
        <v>0</v>
      </c>
      <c r="F218" s="286">
        <f>'AM19.Entity Input'!P179</f>
        <v>0</v>
      </c>
      <c r="G218" s="286">
        <f>'AM19.Entity Input'!AD179</f>
        <v>0</v>
      </c>
      <c r="H218" s="286">
        <f>'AM19.Entity Input'!AN179</f>
        <v>0</v>
      </c>
      <c r="I218" s="149">
        <f>'AM19.Entity Input'!X179</f>
        <v>0</v>
      </c>
      <c r="J218" s="149">
        <f>'AM19.Entity Input'!AH179</f>
        <v>0</v>
      </c>
      <c r="K218" s="149" t="str">
        <f t="shared" si="57"/>
        <v>N/A</v>
      </c>
      <c r="L218" s="289" t="str">
        <f t="shared" si="42"/>
        <v>N/A</v>
      </c>
      <c r="M218" s="292" t="str">
        <f t="shared" si="43"/>
        <v>N/A</v>
      </c>
      <c r="N218" s="292" t="str">
        <f t="shared" si="44"/>
        <v>N/A</v>
      </c>
      <c r="O218" s="149" t="str">
        <f t="shared" si="45"/>
        <v>N/A</v>
      </c>
      <c r="P218" s="289" t="str">
        <f t="shared" si="46"/>
        <v>N/A</v>
      </c>
      <c r="Q218" s="292" t="str">
        <f t="shared" si="47"/>
        <v>N/A</v>
      </c>
      <c r="R218" s="292" t="str">
        <f t="shared" si="48"/>
        <v>N/A</v>
      </c>
      <c r="S218" s="295" t="str">
        <f t="shared" si="49"/>
        <v>N/A</v>
      </c>
      <c r="T218" s="289" t="str">
        <f t="shared" si="50"/>
        <v>N/A</v>
      </c>
      <c r="U218" s="292" t="str">
        <f t="shared" si="51"/>
        <v>N/A</v>
      </c>
      <c r="V218" s="292" t="str">
        <f t="shared" si="52"/>
        <v>N/A</v>
      </c>
      <c r="W218" s="295" t="str">
        <f t="shared" si="53"/>
        <v>N/A</v>
      </c>
      <c r="X218" s="289" t="str">
        <f t="shared" si="54"/>
        <v>N/A</v>
      </c>
      <c r="Y218" s="292" t="str">
        <f t="shared" si="55"/>
        <v>N/A</v>
      </c>
      <c r="Z218" s="298" t="str">
        <f t="shared" si="56"/>
        <v>N/A</v>
      </c>
    </row>
    <row r="219" spans="1:26" x14ac:dyDescent="0.2">
      <c r="A219" s="32">
        <f t="shared" si="41"/>
        <v>163</v>
      </c>
      <c r="B219" s="148">
        <f>'AM19.Entity Input'!D180</f>
        <v>0</v>
      </c>
      <c r="C219" s="149">
        <f>'AM19.Entity Input'!F180</f>
        <v>0</v>
      </c>
      <c r="D219" s="149"/>
      <c r="E219" s="149">
        <f>'AM19.Entity Input'!G180</f>
        <v>0</v>
      </c>
      <c r="F219" s="286">
        <f>'AM19.Entity Input'!P180</f>
        <v>0</v>
      </c>
      <c r="G219" s="286">
        <f>'AM19.Entity Input'!AD180</f>
        <v>0</v>
      </c>
      <c r="H219" s="286">
        <f>'AM19.Entity Input'!AN180</f>
        <v>0</v>
      </c>
      <c r="I219" s="149">
        <f>'AM19.Entity Input'!X180</f>
        <v>0</v>
      </c>
      <c r="J219" s="149">
        <f>'AM19.Entity Input'!AH180</f>
        <v>0</v>
      </c>
      <c r="K219" s="149" t="str">
        <f t="shared" si="57"/>
        <v>N/A</v>
      </c>
      <c r="L219" s="289" t="str">
        <f t="shared" si="42"/>
        <v>N/A</v>
      </c>
      <c r="M219" s="292" t="str">
        <f t="shared" si="43"/>
        <v>N/A</v>
      </c>
      <c r="N219" s="292" t="str">
        <f t="shared" si="44"/>
        <v>N/A</v>
      </c>
      <c r="O219" s="149" t="str">
        <f t="shared" si="45"/>
        <v>N/A</v>
      </c>
      <c r="P219" s="289" t="str">
        <f t="shared" si="46"/>
        <v>N/A</v>
      </c>
      <c r="Q219" s="292" t="str">
        <f t="shared" si="47"/>
        <v>N/A</v>
      </c>
      <c r="R219" s="292" t="str">
        <f t="shared" si="48"/>
        <v>N/A</v>
      </c>
      <c r="S219" s="295" t="str">
        <f t="shared" si="49"/>
        <v>N/A</v>
      </c>
      <c r="T219" s="289" t="str">
        <f t="shared" si="50"/>
        <v>N/A</v>
      </c>
      <c r="U219" s="292" t="str">
        <f t="shared" si="51"/>
        <v>N/A</v>
      </c>
      <c r="V219" s="292" t="str">
        <f t="shared" si="52"/>
        <v>N/A</v>
      </c>
      <c r="W219" s="295" t="str">
        <f t="shared" si="53"/>
        <v>N/A</v>
      </c>
      <c r="X219" s="289" t="str">
        <f t="shared" si="54"/>
        <v>N/A</v>
      </c>
      <c r="Y219" s="292" t="str">
        <f t="shared" si="55"/>
        <v>N/A</v>
      </c>
      <c r="Z219" s="298" t="str">
        <f t="shared" si="56"/>
        <v>N/A</v>
      </c>
    </row>
    <row r="220" spans="1:26" x14ac:dyDescent="0.2">
      <c r="A220" s="32">
        <f t="shared" si="41"/>
        <v>164</v>
      </c>
      <c r="B220" s="148">
        <f>'AM19.Entity Input'!D181</f>
        <v>0</v>
      </c>
      <c r="C220" s="149">
        <f>'AM19.Entity Input'!F181</f>
        <v>0</v>
      </c>
      <c r="D220" s="149"/>
      <c r="E220" s="149">
        <f>'AM19.Entity Input'!G181</f>
        <v>0</v>
      </c>
      <c r="F220" s="286">
        <f>'AM19.Entity Input'!P181</f>
        <v>0</v>
      </c>
      <c r="G220" s="286">
        <f>'AM19.Entity Input'!AD181</f>
        <v>0</v>
      </c>
      <c r="H220" s="286">
        <f>'AM19.Entity Input'!AN181</f>
        <v>0</v>
      </c>
      <c r="I220" s="149">
        <f>'AM19.Entity Input'!X181</f>
        <v>0</v>
      </c>
      <c r="J220" s="149">
        <f>'AM19.Entity Input'!AH181</f>
        <v>0</v>
      </c>
      <c r="K220" s="149" t="str">
        <f t="shared" si="57"/>
        <v>N/A</v>
      </c>
      <c r="L220" s="289" t="str">
        <f t="shared" si="42"/>
        <v>N/A</v>
      </c>
      <c r="M220" s="292" t="str">
        <f t="shared" si="43"/>
        <v>N/A</v>
      </c>
      <c r="N220" s="292" t="str">
        <f t="shared" si="44"/>
        <v>N/A</v>
      </c>
      <c r="O220" s="149" t="str">
        <f t="shared" si="45"/>
        <v>N/A</v>
      </c>
      <c r="P220" s="289" t="str">
        <f t="shared" si="46"/>
        <v>N/A</v>
      </c>
      <c r="Q220" s="292" t="str">
        <f t="shared" si="47"/>
        <v>N/A</v>
      </c>
      <c r="R220" s="292" t="str">
        <f t="shared" si="48"/>
        <v>N/A</v>
      </c>
      <c r="S220" s="295" t="str">
        <f t="shared" si="49"/>
        <v>N/A</v>
      </c>
      <c r="T220" s="289" t="str">
        <f t="shared" si="50"/>
        <v>N/A</v>
      </c>
      <c r="U220" s="292" t="str">
        <f t="shared" si="51"/>
        <v>N/A</v>
      </c>
      <c r="V220" s="292" t="str">
        <f t="shared" si="52"/>
        <v>N/A</v>
      </c>
      <c r="W220" s="295" t="str">
        <f t="shared" si="53"/>
        <v>N/A</v>
      </c>
      <c r="X220" s="289" t="str">
        <f t="shared" si="54"/>
        <v>N/A</v>
      </c>
      <c r="Y220" s="292" t="str">
        <f t="shared" si="55"/>
        <v>N/A</v>
      </c>
      <c r="Z220" s="298" t="str">
        <f t="shared" si="56"/>
        <v>N/A</v>
      </c>
    </row>
    <row r="221" spans="1:26" x14ac:dyDescent="0.2">
      <c r="A221" s="32">
        <f t="shared" si="41"/>
        <v>165</v>
      </c>
      <c r="B221" s="148">
        <f>'AM19.Entity Input'!D182</f>
        <v>0</v>
      </c>
      <c r="C221" s="149">
        <f>'AM19.Entity Input'!F182</f>
        <v>0</v>
      </c>
      <c r="D221" s="149"/>
      <c r="E221" s="149">
        <f>'AM19.Entity Input'!G182</f>
        <v>0</v>
      </c>
      <c r="F221" s="286">
        <f>'AM19.Entity Input'!P182</f>
        <v>0</v>
      </c>
      <c r="G221" s="286">
        <f>'AM19.Entity Input'!AD182</f>
        <v>0</v>
      </c>
      <c r="H221" s="286">
        <f>'AM19.Entity Input'!AN182</f>
        <v>0</v>
      </c>
      <c r="I221" s="149">
        <f>'AM19.Entity Input'!X182</f>
        <v>0</v>
      </c>
      <c r="J221" s="149">
        <f>'AM19.Entity Input'!AH182</f>
        <v>0</v>
      </c>
      <c r="K221" s="149" t="str">
        <f t="shared" si="57"/>
        <v>N/A</v>
      </c>
      <c r="L221" s="289" t="str">
        <f t="shared" si="42"/>
        <v>N/A</v>
      </c>
      <c r="M221" s="292" t="str">
        <f t="shared" si="43"/>
        <v>N/A</v>
      </c>
      <c r="N221" s="292" t="str">
        <f t="shared" si="44"/>
        <v>N/A</v>
      </c>
      <c r="O221" s="149" t="str">
        <f t="shared" si="45"/>
        <v>N/A</v>
      </c>
      <c r="P221" s="289" t="str">
        <f t="shared" si="46"/>
        <v>N/A</v>
      </c>
      <c r="Q221" s="292" t="str">
        <f t="shared" si="47"/>
        <v>N/A</v>
      </c>
      <c r="R221" s="292" t="str">
        <f t="shared" si="48"/>
        <v>N/A</v>
      </c>
      <c r="S221" s="295" t="str">
        <f t="shared" si="49"/>
        <v>N/A</v>
      </c>
      <c r="T221" s="289" t="str">
        <f t="shared" si="50"/>
        <v>N/A</v>
      </c>
      <c r="U221" s="292" t="str">
        <f t="shared" si="51"/>
        <v>N/A</v>
      </c>
      <c r="V221" s="292" t="str">
        <f t="shared" si="52"/>
        <v>N/A</v>
      </c>
      <c r="W221" s="295" t="str">
        <f t="shared" si="53"/>
        <v>N/A</v>
      </c>
      <c r="X221" s="289" t="str">
        <f t="shared" si="54"/>
        <v>N/A</v>
      </c>
      <c r="Y221" s="292" t="str">
        <f t="shared" si="55"/>
        <v>N/A</v>
      </c>
      <c r="Z221" s="298" t="str">
        <f t="shared" si="56"/>
        <v>N/A</v>
      </c>
    </row>
    <row r="222" spans="1:26" x14ac:dyDescent="0.2">
      <c r="A222" s="32">
        <f t="shared" si="41"/>
        <v>166</v>
      </c>
      <c r="B222" s="148">
        <f>'AM19.Entity Input'!D183</f>
        <v>0</v>
      </c>
      <c r="C222" s="149">
        <f>'AM19.Entity Input'!F183</f>
        <v>0</v>
      </c>
      <c r="D222" s="149"/>
      <c r="E222" s="149">
        <f>'AM19.Entity Input'!G183</f>
        <v>0</v>
      </c>
      <c r="F222" s="286">
        <f>'AM19.Entity Input'!P183</f>
        <v>0</v>
      </c>
      <c r="G222" s="286">
        <f>'AM19.Entity Input'!AD183</f>
        <v>0</v>
      </c>
      <c r="H222" s="286">
        <f>'AM19.Entity Input'!AN183</f>
        <v>0</v>
      </c>
      <c r="I222" s="149">
        <f>'AM19.Entity Input'!X183</f>
        <v>0</v>
      </c>
      <c r="J222" s="149">
        <f>'AM19.Entity Input'!AH183</f>
        <v>0</v>
      </c>
      <c r="K222" s="149" t="str">
        <f t="shared" si="57"/>
        <v>N/A</v>
      </c>
      <c r="L222" s="289" t="str">
        <f t="shared" si="42"/>
        <v>N/A</v>
      </c>
      <c r="M222" s="292" t="str">
        <f t="shared" si="43"/>
        <v>N/A</v>
      </c>
      <c r="N222" s="292" t="str">
        <f t="shared" si="44"/>
        <v>N/A</v>
      </c>
      <c r="O222" s="149" t="str">
        <f t="shared" si="45"/>
        <v>N/A</v>
      </c>
      <c r="P222" s="289" t="str">
        <f t="shared" si="46"/>
        <v>N/A</v>
      </c>
      <c r="Q222" s="292" t="str">
        <f t="shared" si="47"/>
        <v>N/A</v>
      </c>
      <c r="R222" s="292" t="str">
        <f t="shared" si="48"/>
        <v>N/A</v>
      </c>
      <c r="S222" s="295" t="str">
        <f t="shared" si="49"/>
        <v>N/A</v>
      </c>
      <c r="T222" s="289" t="str">
        <f t="shared" si="50"/>
        <v>N/A</v>
      </c>
      <c r="U222" s="292" t="str">
        <f t="shared" si="51"/>
        <v>N/A</v>
      </c>
      <c r="V222" s="292" t="str">
        <f t="shared" si="52"/>
        <v>N/A</v>
      </c>
      <c r="W222" s="295" t="str">
        <f t="shared" si="53"/>
        <v>N/A</v>
      </c>
      <c r="X222" s="289" t="str">
        <f t="shared" si="54"/>
        <v>N/A</v>
      </c>
      <c r="Y222" s="292" t="str">
        <f t="shared" si="55"/>
        <v>N/A</v>
      </c>
      <c r="Z222" s="298" t="str">
        <f t="shared" si="56"/>
        <v>N/A</v>
      </c>
    </row>
    <row r="223" spans="1:26" x14ac:dyDescent="0.2">
      <c r="A223" s="32">
        <f t="shared" si="41"/>
        <v>167</v>
      </c>
      <c r="B223" s="148">
        <f>'AM19.Entity Input'!D184</f>
        <v>0</v>
      </c>
      <c r="C223" s="149">
        <f>'AM19.Entity Input'!F184</f>
        <v>0</v>
      </c>
      <c r="D223" s="149"/>
      <c r="E223" s="149">
        <f>'AM19.Entity Input'!G184</f>
        <v>0</v>
      </c>
      <c r="F223" s="286">
        <f>'AM19.Entity Input'!P184</f>
        <v>0</v>
      </c>
      <c r="G223" s="286">
        <f>'AM19.Entity Input'!AD184</f>
        <v>0</v>
      </c>
      <c r="H223" s="286">
        <f>'AM19.Entity Input'!AN184</f>
        <v>0</v>
      </c>
      <c r="I223" s="149">
        <f>'AM19.Entity Input'!X184</f>
        <v>0</v>
      </c>
      <c r="J223" s="149">
        <f>'AM19.Entity Input'!AH184</f>
        <v>0</v>
      </c>
      <c r="K223" s="149" t="str">
        <f t="shared" si="57"/>
        <v>N/A</v>
      </c>
      <c r="L223" s="289" t="str">
        <f t="shared" si="42"/>
        <v>N/A</v>
      </c>
      <c r="M223" s="292" t="str">
        <f t="shared" si="43"/>
        <v>N/A</v>
      </c>
      <c r="N223" s="292" t="str">
        <f t="shared" si="44"/>
        <v>N/A</v>
      </c>
      <c r="O223" s="149" t="str">
        <f t="shared" si="45"/>
        <v>N/A</v>
      </c>
      <c r="P223" s="289" t="str">
        <f t="shared" si="46"/>
        <v>N/A</v>
      </c>
      <c r="Q223" s="292" t="str">
        <f t="shared" si="47"/>
        <v>N/A</v>
      </c>
      <c r="R223" s="292" t="str">
        <f t="shared" si="48"/>
        <v>N/A</v>
      </c>
      <c r="S223" s="295" t="str">
        <f t="shared" si="49"/>
        <v>N/A</v>
      </c>
      <c r="T223" s="289" t="str">
        <f t="shared" si="50"/>
        <v>N/A</v>
      </c>
      <c r="U223" s="292" t="str">
        <f t="shared" si="51"/>
        <v>N/A</v>
      </c>
      <c r="V223" s="292" t="str">
        <f t="shared" si="52"/>
        <v>N/A</v>
      </c>
      <c r="W223" s="295" t="str">
        <f t="shared" si="53"/>
        <v>N/A</v>
      </c>
      <c r="X223" s="289" t="str">
        <f t="shared" si="54"/>
        <v>N/A</v>
      </c>
      <c r="Y223" s="292" t="str">
        <f t="shared" si="55"/>
        <v>N/A</v>
      </c>
      <c r="Z223" s="298" t="str">
        <f t="shared" si="56"/>
        <v>N/A</v>
      </c>
    </row>
    <row r="224" spans="1:26" x14ac:dyDescent="0.2">
      <c r="A224" s="32">
        <f t="shared" si="41"/>
        <v>168</v>
      </c>
      <c r="B224" s="148">
        <f>'AM19.Entity Input'!D185</f>
        <v>0</v>
      </c>
      <c r="C224" s="149">
        <f>'AM19.Entity Input'!F185</f>
        <v>0</v>
      </c>
      <c r="D224" s="149"/>
      <c r="E224" s="149">
        <f>'AM19.Entity Input'!G185</f>
        <v>0</v>
      </c>
      <c r="F224" s="286">
        <f>'AM19.Entity Input'!P185</f>
        <v>0</v>
      </c>
      <c r="G224" s="286">
        <f>'AM19.Entity Input'!AD185</f>
        <v>0</v>
      </c>
      <c r="H224" s="286">
        <f>'AM19.Entity Input'!AN185</f>
        <v>0</v>
      </c>
      <c r="I224" s="149">
        <f>'AM19.Entity Input'!X185</f>
        <v>0</v>
      </c>
      <c r="J224" s="149">
        <f>'AM19.Entity Input'!AH185</f>
        <v>0</v>
      </c>
      <c r="K224" s="149" t="str">
        <f t="shared" si="57"/>
        <v>N/A</v>
      </c>
      <c r="L224" s="289" t="str">
        <f t="shared" si="42"/>
        <v>N/A</v>
      </c>
      <c r="M224" s="292" t="str">
        <f t="shared" si="43"/>
        <v>N/A</v>
      </c>
      <c r="N224" s="292" t="str">
        <f t="shared" si="44"/>
        <v>N/A</v>
      </c>
      <c r="O224" s="149" t="str">
        <f t="shared" si="45"/>
        <v>N/A</v>
      </c>
      <c r="P224" s="289" t="str">
        <f t="shared" si="46"/>
        <v>N/A</v>
      </c>
      <c r="Q224" s="292" t="str">
        <f t="shared" si="47"/>
        <v>N/A</v>
      </c>
      <c r="R224" s="292" t="str">
        <f t="shared" si="48"/>
        <v>N/A</v>
      </c>
      <c r="S224" s="295" t="str">
        <f t="shared" si="49"/>
        <v>N/A</v>
      </c>
      <c r="T224" s="289" t="str">
        <f t="shared" si="50"/>
        <v>N/A</v>
      </c>
      <c r="U224" s="292" t="str">
        <f t="shared" si="51"/>
        <v>N/A</v>
      </c>
      <c r="V224" s="292" t="str">
        <f t="shared" si="52"/>
        <v>N/A</v>
      </c>
      <c r="W224" s="295" t="str">
        <f t="shared" si="53"/>
        <v>N/A</v>
      </c>
      <c r="X224" s="289" t="str">
        <f t="shared" si="54"/>
        <v>N/A</v>
      </c>
      <c r="Y224" s="292" t="str">
        <f t="shared" si="55"/>
        <v>N/A</v>
      </c>
      <c r="Z224" s="298" t="str">
        <f t="shared" si="56"/>
        <v>N/A</v>
      </c>
    </row>
    <row r="225" spans="1:26" x14ac:dyDescent="0.2">
      <c r="A225" s="32">
        <f t="shared" si="41"/>
        <v>169</v>
      </c>
      <c r="B225" s="148">
        <f>'AM19.Entity Input'!D186</f>
        <v>0</v>
      </c>
      <c r="C225" s="149">
        <f>'AM19.Entity Input'!F186</f>
        <v>0</v>
      </c>
      <c r="D225" s="149"/>
      <c r="E225" s="149">
        <f>'AM19.Entity Input'!G186</f>
        <v>0</v>
      </c>
      <c r="F225" s="286">
        <f>'AM19.Entity Input'!P186</f>
        <v>0</v>
      </c>
      <c r="G225" s="286">
        <f>'AM19.Entity Input'!AD186</f>
        <v>0</v>
      </c>
      <c r="H225" s="286">
        <f>'AM19.Entity Input'!AN186</f>
        <v>0</v>
      </c>
      <c r="I225" s="149">
        <f>'AM19.Entity Input'!X186</f>
        <v>0</v>
      </c>
      <c r="J225" s="149">
        <f>'AM19.Entity Input'!AH186</f>
        <v>0</v>
      </c>
      <c r="K225" s="149" t="str">
        <f t="shared" si="57"/>
        <v>N/A</v>
      </c>
      <c r="L225" s="289" t="str">
        <f t="shared" si="42"/>
        <v>N/A</v>
      </c>
      <c r="M225" s="292" t="str">
        <f t="shared" si="43"/>
        <v>N/A</v>
      </c>
      <c r="N225" s="292" t="str">
        <f t="shared" si="44"/>
        <v>N/A</v>
      </c>
      <c r="O225" s="149" t="str">
        <f t="shared" si="45"/>
        <v>N/A</v>
      </c>
      <c r="P225" s="289" t="str">
        <f t="shared" si="46"/>
        <v>N/A</v>
      </c>
      <c r="Q225" s="292" t="str">
        <f t="shared" si="47"/>
        <v>N/A</v>
      </c>
      <c r="R225" s="292" t="str">
        <f t="shared" si="48"/>
        <v>N/A</v>
      </c>
      <c r="S225" s="295" t="str">
        <f t="shared" si="49"/>
        <v>N/A</v>
      </c>
      <c r="T225" s="289" t="str">
        <f t="shared" si="50"/>
        <v>N/A</v>
      </c>
      <c r="U225" s="292" t="str">
        <f t="shared" si="51"/>
        <v>N/A</v>
      </c>
      <c r="V225" s="292" t="str">
        <f t="shared" si="52"/>
        <v>N/A</v>
      </c>
      <c r="W225" s="295" t="str">
        <f t="shared" si="53"/>
        <v>N/A</v>
      </c>
      <c r="X225" s="289" t="str">
        <f t="shared" si="54"/>
        <v>N/A</v>
      </c>
      <c r="Y225" s="292" t="str">
        <f t="shared" si="55"/>
        <v>N/A</v>
      </c>
      <c r="Z225" s="298" t="str">
        <f t="shared" si="56"/>
        <v>N/A</v>
      </c>
    </row>
    <row r="226" spans="1:26" x14ac:dyDescent="0.2">
      <c r="A226" s="32">
        <f t="shared" si="41"/>
        <v>170</v>
      </c>
      <c r="B226" s="148">
        <f>'AM19.Entity Input'!D187</f>
        <v>0</v>
      </c>
      <c r="C226" s="149">
        <f>'AM19.Entity Input'!F187</f>
        <v>0</v>
      </c>
      <c r="D226" s="149"/>
      <c r="E226" s="149">
        <f>'AM19.Entity Input'!G187</f>
        <v>0</v>
      </c>
      <c r="F226" s="286">
        <f>'AM19.Entity Input'!P187</f>
        <v>0</v>
      </c>
      <c r="G226" s="286">
        <f>'AM19.Entity Input'!AD187</f>
        <v>0</v>
      </c>
      <c r="H226" s="286">
        <f>'AM19.Entity Input'!AN187</f>
        <v>0</v>
      </c>
      <c r="I226" s="149">
        <f>'AM19.Entity Input'!X187</f>
        <v>0</v>
      </c>
      <c r="J226" s="149">
        <f>'AM19.Entity Input'!AH187</f>
        <v>0</v>
      </c>
      <c r="K226" s="149" t="str">
        <f t="shared" si="57"/>
        <v>N/A</v>
      </c>
      <c r="L226" s="289" t="str">
        <f t="shared" si="42"/>
        <v>N/A</v>
      </c>
      <c r="M226" s="292" t="str">
        <f t="shared" si="43"/>
        <v>N/A</v>
      </c>
      <c r="N226" s="292" t="str">
        <f t="shared" si="44"/>
        <v>N/A</v>
      </c>
      <c r="O226" s="149" t="str">
        <f t="shared" si="45"/>
        <v>N/A</v>
      </c>
      <c r="P226" s="289" t="str">
        <f t="shared" si="46"/>
        <v>N/A</v>
      </c>
      <c r="Q226" s="292" t="str">
        <f t="shared" si="47"/>
        <v>N/A</v>
      </c>
      <c r="R226" s="292" t="str">
        <f t="shared" si="48"/>
        <v>N/A</v>
      </c>
      <c r="S226" s="295" t="str">
        <f t="shared" si="49"/>
        <v>N/A</v>
      </c>
      <c r="T226" s="289" t="str">
        <f t="shared" si="50"/>
        <v>N/A</v>
      </c>
      <c r="U226" s="292" t="str">
        <f t="shared" si="51"/>
        <v>N/A</v>
      </c>
      <c r="V226" s="292" t="str">
        <f t="shared" si="52"/>
        <v>N/A</v>
      </c>
      <c r="W226" s="295" t="str">
        <f t="shared" si="53"/>
        <v>N/A</v>
      </c>
      <c r="X226" s="289" t="str">
        <f t="shared" si="54"/>
        <v>N/A</v>
      </c>
      <c r="Y226" s="292" t="str">
        <f t="shared" si="55"/>
        <v>N/A</v>
      </c>
      <c r="Z226" s="298" t="str">
        <f t="shared" si="56"/>
        <v>N/A</v>
      </c>
    </row>
    <row r="227" spans="1:26" x14ac:dyDescent="0.2">
      <c r="A227" s="32">
        <f t="shared" si="41"/>
        <v>171</v>
      </c>
      <c r="B227" s="148">
        <f>'AM19.Entity Input'!D188</f>
        <v>0</v>
      </c>
      <c r="C227" s="149">
        <f>'AM19.Entity Input'!F188</f>
        <v>0</v>
      </c>
      <c r="D227" s="149"/>
      <c r="E227" s="149">
        <f>'AM19.Entity Input'!G188</f>
        <v>0</v>
      </c>
      <c r="F227" s="286">
        <f>'AM19.Entity Input'!P188</f>
        <v>0</v>
      </c>
      <c r="G227" s="286">
        <f>'AM19.Entity Input'!AD188</f>
        <v>0</v>
      </c>
      <c r="H227" s="286">
        <f>'AM19.Entity Input'!AN188</f>
        <v>0</v>
      </c>
      <c r="I227" s="149">
        <f>'AM19.Entity Input'!X188</f>
        <v>0</v>
      </c>
      <c r="J227" s="149">
        <f>'AM19.Entity Input'!AH188</f>
        <v>0</v>
      </c>
      <c r="K227" s="149" t="str">
        <f t="shared" si="57"/>
        <v>N/A</v>
      </c>
      <c r="L227" s="289" t="str">
        <f t="shared" si="42"/>
        <v>N/A</v>
      </c>
      <c r="M227" s="292" t="str">
        <f t="shared" si="43"/>
        <v>N/A</v>
      </c>
      <c r="N227" s="292" t="str">
        <f t="shared" si="44"/>
        <v>N/A</v>
      </c>
      <c r="O227" s="149" t="str">
        <f t="shared" si="45"/>
        <v>N/A</v>
      </c>
      <c r="P227" s="289" t="str">
        <f t="shared" si="46"/>
        <v>N/A</v>
      </c>
      <c r="Q227" s="292" t="str">
        <f t="shared" si="47"/>
        <v>N/A</v>
      </c>
      <c r="R227" s="292" t="str">
        <f t="shared" si="48"/>
        <v>N/A</v>
      </c>
      <c r="S227" s="295" t="str">
        <f t="shared" si="49"/>
        <v>N/A</v>
      </c>
      <c r="T227" s="289" t="str">
        <f t="shared" si="50"/>
        <v>N/A</v>
      </c>
      <c r="U227" s="292" t="str">
        <f t="shared" si="51"/>
        <v>N/A</v>
      </c>
      <c r="V227" s="292" t="str">
        <f t="shared" si="52"/>
        <v>N/A</v>
      </c>
      <c r="W227" s="295" t="str">
        <f t="shared" si="53"/>
        <v>N/A</v>
      </c>
      <c r="X227" s="289" t="str">
        <f t="shared" si="54"/>
        <v>N/A</v>
      </c>
      <c r="Y227" s="292" t="str">
        <f t="shared" si="55"/>
        <v>N/A</v>
      </c>
      <c r="Z227" s="298" t="str">
        <f t="shared" si="56"/>
        <v>N/A</v>
      </c>
    </row>
    <row r="228" spans="1:26" x14ac:dyDescent="0.2">
      <c r="A228" s="32">
        <f t="shared" si="41"/>
        <v>172</v>
      </c>
      <c r="B228" s="148">
        <f>'AM19.Entity Input'!D189</f>
        <v>0</v>
      </c>
      <c r="C228" s="149">
        <f>'AM19.Entity Input'!F189</f>
        <v>0</v>
      </c>
      <c r="D228" s="149"/>
      <c r="E228" s="149">
        <f>'AM19.Entity Input'!G189</f>
        <v>0</v>
      </c>
      <c r="F228" s="286">
        <f>'AM19.Entity Input'!P189</f>
        <v>0</v>
      </c>
      <c r="G228" s="286">
        <f>'AM19.Entity Input'!AD189</f>
        <v>0</v>
      </c>
      <c r="H228" s="286">
        <f>'AM19.Entity Input'!AN189</f>
        <v>0</v>
      </c>
      <c r="I228" s="149">
        <f>'AM19.Entity Input'!X189</f>
        <v>0</v>
      </c>
      <c r="J228" s="149">
        <f>'AM19.Entity Input'!AH189</f>
        <v>0</v>
      </c>
      <c r="K228" s="149" t="str">
        <f t="shared" si="57"/>
        <v>N/A</v>
      </c>
      <c r="L228" s="289" t="str">
        <f t="shared" si="42"/>
        <v>N/A</v>
      </c>
      <c r="M228" s="292" t="str">
        <f t="shared" si="43"/>
        <v>N/A</v>
      </c>
      <c r="N228" s="292" t="str">
        <f t="shared" si="44"/>
        <v>N/A</v>
      </c>
      <c r="O228" s="149" t="str">
        <f t="shared" si="45"/>
        <v>N/A</v>
      </c>
      <c r="P228" s="289" t="str">
        <f t="shared" si="46"/>
        <v>N/A</v>
      </c>
      <c r="Q228" s="292" t="str">
        <f t="shared" si="47"/>
        <v>N/A</v>
      </c>
      <c r="R228" s="292" t="str">
        <f t="shared" si="48"/>
        <v>N/A</v>
      </c>
      <c r="S228" s="295" t="str">
        <f t="shared" si="49"/>
        <v>N/A</v>
      </c>
      <c r="T228" s="289" t="str">
        <f t="shared" si="50"/>
        <v>N/A</v>
      </c>
      <c r="U228" s="292" t="str">
        <f t="shared" si="51"/>
        <v>N/A</v>
      </c>
      <c r="V228" s="292" t="str">
        <f t="shared" si="52"/>
        <v>N/A</v>
      </c>
      <c r="W228" s="295" t="str">
        <f t="shared" si="53"/>
        <v>N/A</v>
      </c>
      <c r="X228" s="289" t="str">
        <f t="shared" si="54"/>
        <v>N/A</v>
      </c>
      <c r="Y228" s="292" t="str">
        <f t="shared" si="55"/>
        <v>N/A</v>
      </c>
      <c r="Z228" s="298" t="str">
        <f t="shared" si="56"/>
        <v>N/A</v>
      </c>
    </row>
    <row r="229" spans="1:26" x14ac:dyDescent="0.2">
      <c r="A229" s="32">
        <f t="shared" si="41"/>
        <v>173</v>
      </c>
      <c r="B229" s="148">
        <f>'AM19.Entity Input'!D190</f>
        <v>0</v>
      </c>
      <c r="C229" s="149">
        <f>'AM19.Entity Input'!F190</f>
        <v>0</v>
      </c>
      <c r="D229" s="149"/>
      <c r="E229" s="149">
        <f>'AM19.Entity Input'!G190</f>
        <v>0</v>
      </c>
      <c r="F229" s="286">
        <f>'AM19.Entity Input'!P190</f>
        <v>0</v>
      </c>
      <c r="G229" s="286">
        <f>'AM19.Entity Input'!AD190</f>
        <v>0</v>
      </c>
      <c r="H229" s="286">
        <f>'AM19.Entity Input'!AN190</f>
        <v>0</v>
      </c>
      <c r="I229" s="149">
        <f>'AM19.Entity Input'!X190</f>
        <v>0</v>
      </c>
      <c r="J229" s="149">
        <f>'AM19.Entity Input'!AH190</f>
        <v>0</v>
      </c>
      <c r="K229" s="149" t="str">
        <f t="shared" si="57"/>
        <v>N/A</v>
      </c>
      <c r="L229" s="289" t="str">
        <f t="shared" si="42"/>
        <v>N/A</v>
      </c>
      <c r="M229" s="292" t="str">
        <f t="shared" si="43"/>
        <v>N/A</v>
      </c>
      <c r="N229" s="292" t="str">
        <f t="shared" si="44"/>
        <v>N/A</v>
      </c>
      <c r="O229" s="149" t="str">
        <f t="shared" si="45"/>
        <v>N/A</v>
      </c>
      <c r="P229" s="289" t="str">
        <f t="shared" si="46"/>
        <v>N/A</v>
      </c>
      <c r="Q229" s="292" t="str">
        <f t="shared" si="47"/>
        <v>N/A</v>
      </c>
      <c r="R229" s="292" t="str">
        <f t="shared" si="48"/>
        <v>N/A</v>
      </c>
      <c r="S229" s="295" t="str">
        <f t="shared" si="49"/>
        <v>N/A</v>
      </c>
      <c r="T229" s="289" t="str">
        <f t="shared" si="50"/>
        <v>N/A</v>
      </c>
      <c r="U229" s="292" t="str">
        <f t="shared" si="51"/>
        <v>N/A</v>
      </c>
      <c r="V229" s="292" t="str">
        <f t="shared" si="52"/>
        <v>N/A</v>
      </c>
      <c r="W229" s="295" t="str">
        <f t="shared" si="53"/>
        <v>N/A</v>
      </c>
      <c r="X229" s="289" t="str">
        <f t="shared" si="54"/>
        <v>N/A</v>
      </c>
      <c r="Y229" s="292" t="str">
        <f t="shared" si="55"/>
        <v>N/A</v>
      </c>
      <c r="Z229" s="298" t="str">
        <f t="shared" si="56"/>
        <v>N/A</v>
      </c>
    </row>
    <row r="230" spans="1:26" x14ac:dyDescent="0.2">
      <c r="A230" s="32">
        <f t="shared" si="41"/>
        <v>174</v>
      </c>
      <c r="B230" s="148">
        <f>'AM19.Entity Input'!D191</f>
        <v>0</v>
      </c>
      <c r="C230" s="149">
        <f>'AM19.Entity Input'!F191</f>
        <v>0</v>
      </c>
      <c r="D230" s="149"/>
      <c r="E230" s="149">
        <f>'AM19.Entity Input'!G191</f>
        <v>0</v>
      </c>
      <c r="F230" s="286">
        <f>'AM19.Entity Input'!P191</f>
        <v>0</v>
      </c>
      <c r="G230" s="286">
        <f>'AM19.Entity Input'!AD191</f>
        <v>0</v>
      </c>
      <c r="H230" s="286">
        <f>'AM19.Entity Input'!AN191</f>
        <v>0</v>
      </c>
      <c r="I230" s="149">
        <f>'AM19.Entity Input'!X191</f>
        <v>0</v>
      </c>
      <c r="J230" s="149">
        <f>'AM19.Entity Input'!AH191</f>
        <v>0</v>
      </c>
      <c r="K230" s="149" t="str">
        <f t="shared" si="57"/>
        <v>N/A</v>
      </c>
      <c r="L230" s="289" t="str">
        <f t="shared" si="42"/>
        <v>N/A</v>
      </c>
      <c r="M230" s="292" t="str">
        <f t="shared" si="43"/>
        <v>N/A</v>
      </c>
      <c r="N230" s="292" t="str">
        <f t="shared" si="44"/>
        <v>N/A</v>
      </c>
      <c r="O230" s="149" t="str">
        <f t="shared" si="45"/>
        <v>N/A</v>
      </c>
      <c r="P230" s="289" t="str">
        <f t="shared" si="46"/>
        <v>N/A</v>
      </c>
      <c r="Q230" s="292" t="str">
        <f t="shared" si="47"/>
        <v>N/A</v>
      </c>
      <c r="R230" s="292" t="str">
        <f t="shared" si="48"/>
        <v>N/A</v>
      </c>
      <c r="S230" s="295" t="str">
        <f t="shared" si="49"/>
        <v>N/A</v>
      </c>
      <c r="T230" s="289" t="str">
        <f t="shared" si="50"/>
        <v>N/A</v>
      </c>
      <c r="U230" s="292" t="str">
        <f t="shared" si="51"/>
        <v>N/A</v>
      </c>
      <c r="V230" s="292" t="str">
        <f t="shared" si="52"/>
        <v>N/A</v>
      </c>
      <c r="W230" s="295" t="str">
        <f t="shared" si="53"/>
        <v>N/A</v>
      </c>
      <c r="X230" s="289" t="str">
        <f t="shared" si="54"/>
        <v>N/A</v>
      </c>
      <c r="Y230" s="292" t="str">
        <f t="shared" si="55"/>
        <v>N/A</v>
      </c>
      <c r="Z230" s="298" t="str">
        <f t="shared" si="56"/>
        <v>N/A</v>
      </c>
    </row>
    <row r="231" spans="1:26" x14ac:dyDescent="0.2">
      <c r="A231" s="32">
        <f t="shared" si="41"/>
        <v>175</v>
      </c>
      <c r="B231" s="148">
        <f>'AM19.Entity Input'!D192</f>
        <v>0</v>
      </c>
      <c r="C231" s="149">
        <f>'AM19.Entity Input'!F192</f>
        <v>0</v>
      </c>
      <c r="D231" s="149"/>
      <c r="E231" s="149">
        <f>'AM19.Entity Input'!G192</f>
        <v>0</v>
      </c>
      <c r="F231" s="286">
        <f>'AM19.Entity Input'!P192</f>
        <v>0</v>
      </c>
      <c r="G231" s="286">
        <f>'AM19.Entity Input'!AD192</f>
        <v>0</v>
      </c>
      <c r="H231" s="286">
        <f>'AM19.Entity Input'!AN192</f>
        <v>0</v>
      </c>
      <c r="I231" s="149">
        <f>'AM19.Entity Input'!X192</f>
        <v>0</v>
      </c>
      <c r="J231" s="149">
        <f>'AM19.Entity Input'!AH192</f>
        <v>0</v>
      </c>
      <c r="K231" s="149" t="str">
        <f t="shared" si="57"/>
        <v>N/A</v>
      </c>
      <c r="L231" s="289" t="str">
        <f t="shared" si="42"/>
        <v>N/A</v>
      </c>
      <c r="M231" s="292" t="str">
        <f t="shared" si="43"/>
        <v>N/A</v>
      </c>
      <c r="N231" s="292" t="str">
        <f t="shared" si="44"/>
        <v>N/A</v>
      </c>
      <c r="O231" s="149" t="str">
        <f t="shared" si="45"/>
        <v>N/A</v>
      </c>
      <c r="P231" s="289" t="str">
        <f t="shared" si="46"/>
        <v>N/A</v>
      </c>
      <c r="Q231" s="292" t="str">
        <f t="shared" si="47"/>
        <v>N/A</v>
      </c>
      <c r="R231" s="292" t="str">
        <f t="shared" si="48"/>
        <v>N/A</v>
      </c>
      <c r="S231" s="295" t="str">
        <f t="shared" si="49"/>
        <v>N/A</v>
      </c>
      <c r="T231" s="289" t="str">
        <f t="shared" si="50"/>
        <v>N/A</v>
      </c>
      <c r="U231" s="292" t="str">
        <f t="shared" si="51"/>
        <v>N/A</v>
      </c>
      <c r="V231" s="292" t="str">
        <f t="shared" si="52"/>
        <v>N/A</v>
      </c>
      <c r="W231" s="295" t="str">
        <f t="shared" si="53"/>
        <v>N/A</v>
      </c>
      <c r="X231" s="289" t="str">
        <f t="shared" si="54"/>
        <v>N/A</v>
      </c>
      <c r="Y231" s="292" t="str">
        <f t="shared" si="55"/>
        <v>N/A</v>
      </c>
      <c r="Z231" s="298" t="str">
        <f t="shared" si="56"/>
        <v>N/A</v>
      </c>
    </row>
    <row r="232" spans="1:26" x14ac:dyDescent="0.2">
      <c r="A232" s="32">
        <f t="shared" si="41"/>
        <v>176</v>
      </c>
      <c r="B232" s="148">
        <f>'AM19.Entity Input'!D193</f>
        <v>0</v>
      </c>
      <c r="C232" s="149">
        <f>'AM19.Entity Input'!F193</f>
        <v>0</v>
      </c>
      <c r="D232" s="149"/>
      <c r="E232" s="149">
        <f>'AM19.Entity Input'!G193</f>
        <v>0</v>
      </c>
      <c r="F232" s="286">
        <f>'AM19.Entity Input'!P193</f>
        <v>0</v>
      </c>
      <c r="G232" s="286">
        <f>'AM19.Entity Input'!AD193</f>
        <v>0</v>
      </c>
      <c r="H232" s="286">
        <f>'AM19.Entity Input'!AN193</f>
        <v>0</v>
      </c>
      <c r="I232" s="149">
        <f>'AM19.Entity Input'!X193</f>
        <v>0</v>
      </c>
      <c r="J232" s="149">
        <f>'AM19.Entity Input'!AH193</f>
        <v>0</v>
      </c>
      <c r="K232" s="149" t="str">
        <f t="shared" si="57"/>
        <v>N/A</v>
      </c>
      <c r="L232" s="289" t="str">
        <f t="shared" si="42"/>
        <v>N/A</v>
      </c>
      <c r="M232" s="292" t="str">
        <f t="shared" si="43"/>
        <v>N/A</v>
      </c>
      <c r="N232" s="292" t="str">
        <f t="shared" si="44"/>
        <v>N/A</v>
      </c>
      <c r="O232" s="149" t="str">
        <f t="shared" si="45"/>
        <v>N/A</v>
      </c>
      <c r="P232" s="289" t="str">
        <f t="shared" si="46"/>
        <v>N/A</v>
      </c>
      <c r="Q232" s="292" t="str">
        <f t="shared" si="47"/>
        <v>N/A</v>
      </c>
      <c r="R232" s="292" t="str">
        <f t="shared" si="48"/>
        <v>N/A</v>
      </c>
      <c r="S232" s="295" t="str">
        <f t="shared" si="49"/>
        <v>N/A</v>
      </c>
      <c r="T232" s="289" t="str">
        <f t="shared" si="50"/>
        <v>N/A</v>
      </c>
      <c r="U232" s="292" t="str">
        <f t="shared" si="51"/>
        <v>N/A</v>
      </c>
      <c r="V232" s="292" t="str">
        <f t="shared" si="52"/>
        <v>N/A</v>
      </c>
      <c r="W232" s="295" t="str">
        <f t="shared" si="53"/>
        <v>N/A</v>
      </c>
      <c r="X232" s="289" t="str">
        <f t="shared" si="54"/>
        <v>N/A</v>
      </c>
      <c r="Y232" s="292" t="str">
        <f t="shared" si="55"/>
        <v>N/A</v>
      </c>
      <c r="Z232" s="298" t="str">
        <f t="shared" si="56"/>
        <v>N/A</v>
      </c>
    </row>
    <row r="233" spans="1:26" x14ac:dyDescent="0.2">
      <c r="A233" s="32">
        <f t="shared" si="41"/>
        <v>177</v>
      </c>
      <c r="B233" s="148">
        <f>'AM19.Entity Input'!D194</f>
        <v>0</v>
      </c>
      <c r="C233" s="149">
        <f>'AM19.Entity Input'!F194</f>
        <v>0</v>
      </c>
      <c r="D233" s="149"/>
      <c r="E233" s="149">
        <f>'AM19.Entity Input'!G194</f>
        <v>0</v>
      </c>
      <c r="F233" s="286">
        <f>'AM19.Entity Input'!P194</f>
        <v>0</v>
      </c>
      <c r="G233" s="286">
        <f>'AM19.Entity Input'!AD194</f>
        <v>0</v>
      </c>
      <c r="H233" s="286">
        <f>'AM19.Entity Input'!AN194</f>
        <v>0</v>
      </c>
      <c r="I233" s="149">
        <f>'AM19.Entity Input'!X194</f>
        <v>0</v>
      </c>
      <c r="J233" s="149">
        <f>'AM19.Entity Input'!AH194</f>
        <v>0</v>
      </c>
      <c r="K233" s="149" t="str">
        <f t="shared" si="57"/>
        <v>N/A</v>
      </c>
      <c r="L233" s="289" t="str">
        <f t="shared" si="42"/>
        <v>N/A</v>
      </c>
      <c r="M233" s="292" t="str">
        <f t="shared" si="43"/>
        <v>N/A</v>
      </c>
      <c r="N233" s="292" t="str">
        <f t="shared" si="44"/>
        <v>N/A</v>
      </c>
      <c r="O233" s="149" t="str">
        <f t="shared" si="45"/>
        <v>N/A</v>
      </c>
      <c r="P233" s="289" t="str">
        <f t="shared" si="46"/>
        <v>N/A</v>
      </c>
      <c r="Q233" s="292" t="str">
        <f t="shared" si="47"/>
        <v>N/A</v>
      </c>
      <c r="R233" s="292" t="str">
        <f t="shared" si="48"/>
        <v>N/A</v>
      </c>
      <c r="S233" s="295" t="str">
        <f t="shared" si="49"/>
        <v>N/A</v>
      </c>
      <c r="T233" s="289" t="str">
        <f t="shared" si="50"/>
        <v>N/A</v>
      </c>
      <c r="U233" s="292" t="str">
        <f t="shared" si="51"/>
        <v>N/A</v>
      </c>
      <c r="V233" s="292" t="str">
        <f t="shared" si="52"/>
        <v>N/A</v>
      </c>
      <c r="W233" s="295" t="str">
        <f t="shared" si="53"/>
        <v>N/A</v>
      </c>
      <c r="X233" s="289" t="str">
        <f t="shared" si="54"/>
        <v>N/A</v>
      </c>
      <c r="Y233" s="292" t="str">
        <f t="shared" si="55"/>
        <v>N/A</v>
      </c>
      <c r="Z233" s="298" t="str">
        <f t="shared" si="56"/>
        <v>N/A</v>
      </c>
    </row>
    <row r="234" spans="1:26" x14ac:dyDescent="0.2">
      <c r="A234" s="32">
        <f t="shared" si="41"/>
        <v>178</v>
      </c>
      <c r="B234" s="148">
        <f>'AM19.Entity Input'!D195</f>
        <v>0</v>
      </c>
      <c r="C234" s="149">
        <f>'AM19.Entity Input'!F195</f>
        <v>0</v>
      </c>
      <c r="D234" s="149"/>
      <c r="E234" s="149">
        <f>'AM19.Entity Input'!G195</f>
        <v>0</v>
      </c>
      <c r="F234" s="286">
        <f>'AM19.Entity Input'!P195</f>
        <v>0</v>
      </c>
      <c r="G234" s="286">
        <f>'AM19.Entity Input'!AD195</f>
        <v>0</v>
      </c>
      <c r="H234" s="286">
        <f>'AM19.Entity Input'!AN195</f>
        <v>0</v>
      </c>
      <c r="I234" s="149">
        <f>'AM19.Entity Input'!X195</f>
        <v>0</v>
      </c>
      <c r="J234" s="149">
        <f>'AM19.Entity Input'!AH195</f>
        <v>0</v>
      </c>
      <c r="K234" s="149" t="str">
        <f t="shared" si="57"/>
        <v>N/A</v>
      </c>
      <c r="L234" s="289" t="str">
        <f t="shared" si="42"/>
        <v>N/A</v>
      </c>
      <c r="M234" s="292" t="str">
        <f t="shared" si="43"/>
        <v>N/A</v>
      </c>
      <c r="N234" s="292" t="str">
        <f t="shared" si="44"/>
        <v>N/A</v>
      </c>
      <c r="O234" s="149" t="str">
        <f t="shared" si="45"/>
        <v>N/A</v>
      </c>
      <c r="P234" s="289" t="str">
        <f t="shared" si="46"/>
        <v>N/A</v>
      </c>
      <c r="Q234" s="292" t="str">
        <f t="shared" si="47"/>
        <v>N/A</v>
      </c>
      <c r="R234" s="292" t="str">
        <f t="shared" si="48"/>
        <v>N/A</v>
      </c>
      <c r="S234" s="295" t="str">
        <f t="shared" si="49"/>
        <v>N/A</v>
      </c>
      <c r="T234" s="289" t="str">
        <f t="shared" si="50"/>
        <v>N/A</v>
      </c>
      <c r="U234" s="292" t="str">
        <f t="shared" si="51"/>
        <v>N/A</v>
      </c>
      <c r="V234" s="292" t="str">
        <f t="shared" si="52"/>
        <v>N/A</v>
      </c>
      <c r="W234" s="295" t="str">
        <f t="shared" si="53"/>
        <v>N/A</v>
      </c>
      <c r="X234" s="289" t="str">
        <f t="shared" si="54"/>
        <v>N/A</v>
      </c>
      <c r="Y234" s="292" t="str">
        <f t="shared" si="55"/>
        <v>N/A</v>
      </c>
      <c r="Z234" s="298" t="str">
        <f t="shared" si="56"/>
        <v>N/A</v>
      </c>
    </row>
    <row r="235" spans="1:26" x14ac:dyDescent="0.2">
      <c r="A235" s="32">
        <f t="shared" si="41"/>
        <v>179</v>
      </c>
      <c r="B235" s="148">
        <f>'AM19.Entity Input'!D196</f>
        <v>0</v>
      </c>
      <c r="C235" s="149">
        <f>'AM19.Entity Input'!F196</f>
        <v>0</v>
      </c>
      <c r="D235" s="149"/>
      <c r="E235" s="149">
        <f>'AM19.Entity Input'!G196</f>
        <v>0</v>
      </c>
      <c r="F235" s="286">
        <f>'AM19.Entity Input'!P196</f>
        <v>0</v>
      </c>
      <c r="G235" s="286">
        <f>'AM19.Entity Input'!AD196</f>
        <v>0</v>
      </c>
      <c r="H235" s="286">
        <f>'AM19.Entity Input'!AN196</f>
        <v>0</v>
      </c>
      <c r="I235" s="149">
        <f>'AM19.Entity Input'!X196</f>
        <v>0</v>
      </c>
      <c r="J235" s="149">
        <f>'AM19.Entity Input'!AH196</f>
        <v>0</v>
      </c>
      <c r="K235" s="149" t="str">
        <f t="shared" si="57"/>
        <v>N/A</v>
      </c>
      <c r="L235" s="289" t="str">
        <f t="shared" si="42"/>
        <v>N/A</v>
      </c>
      <c r="M235" s="292" t="str">
        <f t="shared" si="43"/>
        <v>N/A</v>
      </c>
      <c r="N235" s="292" t="str">
        <f t="shared" si="44"/>
        <v>N/A</v>
      </c>
      <c r="O235" s="149" t="str">
        <f t="shared" si="45"/>
        <v>N/A</v>
      </c>
      <c r="P235" s="289" t="str">
        <f t="shared" si="46"/>
        <v>N/A</v>
      </c>
      <c r="Q235" s="292" t="str">
        <f t="shared" si="47"/>
        <v>N/A</v>
      </c>
      <c r="R235" s="292" t="str">
        <f t="shared" si="48"/>
        <v>N/A</v>
      </c>
      <c r="S235" s="295" t="str">
        <f t="shared" si="49"/>
        <v>N/A</v>
      </c>
      <c r="T235" s="289" t="str">
        <f t="shared" si="50"/>
        <v>N/A</v>
      </c>
      <c r="U235" s="292" t="str">
        <f t="shared" si="51"/>
        <v>N/A</v>
      </c>
      <c r="V235" s="292" t="str">
        <f t="shared" si="52"/>
        <v>N/A</v>
      </c>
      <c r="W235" s="295" t="str">
        <f t="shared" si="53"/>
        <v>N/A</v>
      </c>
      <c r="X235" s="289" t="str">
        <f t="shared" si="54"/>
        <v>N/A</v>
      </c>
      <c r="Y235" s="292" t="str">
        <f t="shared" si="55"/>
        <v>N/A</v>
      </c>
      <c r="Z235" s="298" t="str">
        <f t="shared" si="56"/>
        <v>N/A</v>
      </c>
    </row>
    <row r="236" spans="1:26" x14ac:dyDescent="0.2">
      <c r="A236" s="32">
        <f t="shared" si="41"/>
        <v>180</v>
      </c>
      <c r="B236" s="148">
        <f>'AM19.Entity Input'!D197</f>
        <v>0</v>
      </c>
      <c r="C236" s="149">
        <f>'AM19.Entity Input'!F197</f>
        <v>0</v>
      </c>
      <c r="D236" s="149"/>
      <c r="E236" s="149">
        <f>'AM19.Entity Input'!G197</f>
        <v>0</v>
      </c>
      <c r="F236" s="286">
        <f>'AM19.Entity Input'!P197</f>
        <v>0</v>
      </c>
      <c r="G236" s="286">
        <f>'AM19.Entity Input'!AD197</f>
        <v>0</v>
      </c>
      <c r="H236" s="286">
        <f>'AM19.Entity Input'!AN197</f>
        <v>0</v>
      </c>
      <c r="I236" s="149">
        <f>'AM19.Entity Input'!X197</f>
        <v>0</v>
      </c>
      <c r="J236" s="149">
        <f>'AM19.Entity Input'!AH197</f>
        <v>0</v>
      </c>
      <c r="K236" s="149" t="str">
        <f t="shared" si="57"/>
        <v>N/A</v>
      </c>
      <c r="L236" s="289" t="str">
        <f t="shared" si="42"/>
        <v>N/A</v>
      </c>
      <c r="M236" s="292" t="str">
        <f t="shared" si="43"/>
        <v>N/A</v>
      </c>
      <c r="N236" s="292" t="str">
        <f t="shared" si="44"/>
        <v>N/A</v>
      </c>
      <c r="O236" s="149" t="str">
        <f t="shared" si="45"/>
        <v>N/A</v>
      </c>
      <c r="P236" s="289" t="str">
        <f t="shared" si="46"/>
        <v>N/A</v>
      </c>
      <c r="Q236" s="292" t="str">
        <f t="shared" si="47"/>
        <v>N/A</v>
      </c>
      <c r="R236" s="292" t="str">
        <f t="shared" si="48"/>
        <v>N/A</v>
      </c>
      <c r="S236" s="295" t="str">
        <f t="shared" si="49"/>
        <v>N/A</v>
      </c>
      <c r="T236" s="289" t="str">
        <f t="shared" si="50"/>
        <v>N/A</v>
      </c>
      <c r="U236" s="292" t="str">
        <f t="shared" si="51"/>
        <v>N/A</v>
      </c>
      <c r="V236" s="292" t="str">
        <f t="shared" si="52"/>
        <v>N/A</v>
      </c>
      <c r="W236" s="295" t="str">
        <f t="shared" si="53"/>
        <v>N/A</v>
      </c>
      <c r="X236" s="289" t="str">
        <f t="shared" si="54"/>
        <v>N/A</v>
      </c>
      <c r="Y236" s="292" t="str">
        <f t="shared" si="55"/>
        <v>N/A</v>
      </c>
      <c r="Z236" s="298" t="str">
        <f t="shared" si="56"/>
        <v>N/A</v>
      </c>
    </row>
    <row r="237" spans="1:26" x14ac:dyDescent="0.2">
      <c r="A237" s="32">
        <f t="shared" si="41"/>
        <v>181</v>
      </c>
      <c r="B237" s="148">
        <f>'AM19.Entity Input'!D198</f>
        <v>0</v>
      </c>
      <c r="C237" s="149">
        <f>'AM19.Entity Input'!F198</f>
        <v>0</v>
      </c>
      <c r="D237" s="149"/>
      <c r="E237" s="149">
        <f>'AM19.Entity Input'!G198</f>
        <v>0</v>
      </c>
      <c r="F237" s="286">
        <f>'AM19.Entity Input'!P198</f>
        <v>0</v>
      </c>
      <c r="G237" s="286">
        <f>'AM19.Entity Input'!AD198</f>
        <v>0</v>
      </c>
      <c r="H237" s="286">
        <f>'AM19.Entity Input'!AN198</f>
        <v>0</v>
      </c>
      <c r="I237" s="149">
        <f>'AM19.Entity Input'!X198</f>
        <v>0</v>
      </c>
      <c r="J237" s="149">
        <f>'AM19.Entity Input'!AH198</f>
        <v>0</v>
      </c>
      <c r="K237" s="149" t="str">
        <f t="shared" si="57"/>
        <v>N/A</v>
      </c>
      <c r="L237" s="289" t="str">
        <f t="shared" si="42"/>
        <v>N/A</v>
      </c>
      <c r="M237" s="292" t="str">
        <f t="shared" si="43"/>
        <v>N/A</v>
      </c>
      <c r="N237" s="292" t="str">
        <f t="shared" si="44"/>
        <v>N/A</v>
      </c>
      <c r="O237" s="149" t="str">
        <f t="shared" si="45"/>
        <v>N/A</v>
      </c>
      <c r="P237" s="289" t="str">
        <f t="shared" si="46"/>
        <v>N/A</v>
      </c>
      <c r="Q237" s="292" t="str">
        <f t="shared" si="47"/>
        <v>N/A</v>
      </c>
      <c r="R237" s="292" t="str">
        <f t="shared" si="48"/>
        <v>N/A</v>
      </c>
      <c r="S237" s="295" t="str">
        <f t="shared" si="49"/>
        <v>N/A</v>
      </c>
      <c r="T237" s="289" t="str">
        <f t="shared" si="50"/>
        <v>N/A</v>
      </c>
      <c r="U237" s="292" t="str">
        <f t="shared" si="51"/>
        <v>N/A</v>
      </c>
      <c r="V237" s="292" t="str">
        <f t="shared" si="52"/>
        <v>N/A</v>
      </c>
      <c r="W237" s="295" t="str">
        <f t="shared" si="53"/>
        <v>N/A</v>
      </c>
      <c r="X237" s="289" t="str">
        <f t="shared" si="54"/>
        <v>N/A</v>
      </c>
      <c r="Y237" s="292" t="str">
        <f t="shared" si="55"/>
        <v>N/A</v>
      </c>
      <c r="Z237" s="298" t="str">
        <f t="shared" si="56"/>
        <v>N/A</v>
      </c>
    </row>
    <row r="238" spans="1:26" x14ac:dyDescent="0.2">
      <c r="A238" s="32">
        <f t="shared" si="41"/>
        <v>182</v>
      </c>
      <c r="B238" s="148">
        <f>'AM19.Entity Input'!D199</f>
        <v>0</v>
      </c>
      <c r="C238" s="149">
        <f>'AM19.Entity Input'!F199</f>
        <v>0</v>
      </c>
      <c r="D238" s="149"/>
      <c r="E238" s="149">
        <f>'AM19.Entity Input'!G199</f>
        <v>0</v>
      </c>
      <c r="F238" s="286">
        <f>'AM19.Entity Input'!P199</f>
        <v>0</v>
      </c>
      <c r="G238" s="286">
        <f>'AM19.Entity Input'!AD199</f>
        <v>0</v>
      </c>
      <c r="H238" s="286">
        <f>'AM19.Entity Input'!AN199</f>
        <v>0</v>
      </c>
      <c r="I238" s="149">
        <f>'AM19.Entity Input'!X199</f>
        <v>0</v>
      </c>
      <c r="J238" s="149">
        <f>'AM19.Entity Input'!AH199</f>
        <v>0</v>
      </c>
      <c r="K238" s="149" t="str">
        <f t="shared" si="57"/>
        <v>N/A</v>
      </c>
      <c r="L238" s="289" t="str">
        <f t="shared" si="42"/>
        <v>N/A</v>
      </c>
      <c r="M238" s="292" t="str">
        <f t="shared" si="43"/>
        <v>N/A</v>
      </c>
      <c r="N238" s="292" t="str">
        <f t="shared" si="44"/>
        <v>N/A</v>
      </c>
      <c r="O238" s="149" t="str">
        <f t="shared" si="45"/>
        <v>N/A</v>
      </c>
      <c r="P238" s="289" t="str">
        <f t="shared" si="46"/>
        <v>N/A</v>
      </c>
      <c r="Q238" s="292" t="str">
        <f t="shared" si="47"/>
        <v>N/A</v>
      </c>
      <c r="R238" s="292" t="str">
        <f t="shared" si="48"/>
        <v>N/A</v>
      </c>
      <c r="S238" s="295" t="str">
        <f t="shared" si="49"/>
        <v>N/A</v>
      </c>
      <c r="T238" s="289" t="str">
        <f t="shared" si="50"/>
        <v>N/A</v>
      </c>
      <c r="U238" s="292" t="str">
        <f t="shared" si="51"/>
        <v>N/A</v>
      </c>
      <c r="V238" s="292" t="str">
        <f t="shared" si="52"/>
        <v>N/A</v>
      </c>
      <c r="W238" s="295" t="str">
        <f t="shared" si="53"/>
        <v>N/A</v>
      </c>
      <c r="X238" s="289" t="str">
        <f t="shared" si="54"/>
        <v>N/A</v>
      </c>
      <c r="Y238" s="292" t="str">
        <f t="shared" si="55"/>
        <v>N/A</v>
      </c>
      <c r="Z238" s="298" t="str">
        <f t="shared" si="56"/>
        <v>N/A</v>
      </c>
    </row>
    <row r="239" spans="1:26" x14ac:dyDescent="0.2">
      <c r="A239" s="32">
        <f t="shared" si="41"/>
        <v>183</v>
      </c>
      <c r="B239" s="148">
        <f>'AM19.Entity Input'!D200</f>
        <v>0</v>
      </c>
      <c r="C239" s="149">
        <f>'AM19.Entity Input'!F200</f>
        <v>0</v>
      </c>
      <c r="D239" s="149"/>
      <c r="E239" s="149">
        <f>'AM19.Entity Input'!G200</f>
        <v>0</v>
      </c>
      <c r="F239" s="286">
        <f>'AM19.Entity Input'!P200</f>
        <v>0</v>
      </c>
      <c r="G239" s="286">
        <f>'AM19.Entity Input'!AD200</f>
        <v>0</v>
      </c>
      <c r="H239" s="286">
        <f>'AM19.Entity Input'!AN200</f>
        <v>0</v>
      </c>
      <c r="I239" s="149">
        <f>'AM19.Entity Input'!X200</f>
        <v>0</v>
      </c>
      <c r="J239" s="149">
        <f>'AM19.Entity Input'!AH200</f>
        <v>0</v>
      </c>
      <c r="K239" s="149" t="str">
        <f t="shared" si="57"/>
        <v>N/A</v>
      </c>
      <c r="L239" s="289" t="str">
        <f t="shared" si="42"/>
        <v>N/A</v>
      </c>
      <c r="M239" s="292" t="str">
        <f t="shared" si="43"/>
        <v>N/A</v>
      </c>
      <c r="N239" s="292" t="str">
        <f t="shared" si="44"/>
        <v>N/A</v>
      </c>
      <c r="O239" s="149" t="str">
        <f t="shared" si="45"/>
        <v>N/A</v>
      </c>
      <c r="P239" s="289" t="str">
        <f t="shared" si="46"/>
        <v>N/A</v>
      </c>
      <c r="Q239" s="292" t="str">
        <f t="shared" si="47"/>
        <v>N/A</v>
      </c>
      <c r="R239" s="292" t="str">
        <f t="shared" si="48"/>
        <v>N/A</v>
      </c>
      <c r="S239" s="295" t="str">
        <f t="shared" si="49"/>
        <v>N/A</v>
      </c>
      <c r="T239" s="289" t="str">
        <f t="shared" si="50"/>
        <v>N/A</v>
      </c>
      <c r="U239" s="292" t="str">
        <f t="shared" si="51"/>
        <v>N/A</v>
      </c>
      <c r="V239" s="292" t="str">
        <f t="shared" si="52"/>
        <v>N/A</v>
      </c>
      <c r="W239" s="295" t="str">
        <f t="shared" si="53"/>
        <v>N/A</v>
      </c>
      <c r="X239" s="289" t="str">
        <f t="shared" si="54"/>
        <v>N/A</v>
      </c>
      <c r="Y239" s="292" t="str">
        <f t="shared" si="55"/>
        <v>N/A</v>
      </c>
      <c r="Z239" s="298" t="str">
        <f t="shared" si="56"/>
        <v>N/A</v>
      </c>
    </row>
    <row r="240" spans="1:26" x14ac:dyDescent="0.2">
      <c r="A240" s="32">
        <f t="shared" si="41"/>
        <v>184</v>
      </c>
      <c r="B240" s="148">
        <f>'AM19.Entity Input'!D201</f>
        <v>0</v>
      </c>
      <c r="C240" s="149">
        <f>'AM19.Entity Input'!F201</f>
        <v>0</v>
      </c>
      <c r="D240" s="149"/>
      <c r="E240" s="149">
        <f>'AM19.Entity Input'!G201</f>
        <v>0</v>
      </c>
      <c r="F240" s="286">
        <f>'AM19.Entity Input'!P201</f>
        <v>0</v>
      </c>
      <c r="G240" s="286">
        <f>'AM19.Entity Input'!AD201</f>
        <v>0</v>
      </c>
      <c r="H240" s="286">
        <f>'AM19.Entity Input'!AN201</f>
        <v>0</v>
      </c>
      <c r="I240" s="149">
        <f>'AM19.Entity Input'!X201</f>
        <v>0</v>
      </c>
      <c r="J240" s="149">
        <f>'AM19.Entity Input'!AH201</f>
        <v>0</v>
      </c>
      <c r="K240" s="149" t="str">
        <f t="shared" si="57"/>
        <v>N/A</v>
      </c>
      <c r="L240" s="289" t="str">
        <f t="shared" si="42"/>
        <v>N/A</v>
      </c>
      <c r="M240" s="292" t="str">
        <f t="shared" si="43"/>
        <v>N/A</v>
      </c>
      <c r="N240" s="292" t="str">
        <f t="shared" si="44"/>
        <v>N/A</v>
      </c>
      <c r="O240" s="149" t="str">
        <f t="shared" si="45"/>
        <v>N/A</v>
      </c>
      <c r="P240" s="289" t="str">
        <f t="shared" si="46"/>
        <v>N/A</v>
      </c>
      <c r="Q240" s="292" t="str">
        <f t="shared" si="47"/>
        <v>N/A</v>
      </c>
      <c r="R240" s="292" t="str">
        <f t="shared" si="48"/>
        <v>N/A</v>
      </c>
      <c r="S240" s="295" t="str">
        <f t="shared" si="49"/>
        <v>N/A</v>
      </c>
      <c r="T240" s="289" t="str">
        <f t="shared" si="50"/>
        <v>N/A</v>
      </c>
      <c r="U240" s="292" t="str">
        <f t="shared" si="51"/>
        <v>N/A</v>
      </c>
      <c r="V240" s="292" t="str">
        <f t="shared" si="52"/>
        <v>N/A</v>
      </c>
      <c r="W240" s="295" t="str">
        <f t="shared" si="53"/>
        <v>N/A</v>
      </c>
      <c r="X240" s="289" t="str">
        <f t="shared" si="54"/>
        <v>N/A</v>
      </c>
      <c r="Y240" s="292" t="str">
        <f t="shared" si="55"/>
        <v>N/A</v>
      </c>
      <c r="Z240" s="298" t="str">
        <f t="shared" si="56"/>
        <v>N/A</v>
      </c>
    </row>
    <row r="241" spans="1:26" x14ac:dyDescent="0.2">
      <c r="A241" s="32">
        <f t="shared" si="41"/>
        <v>185</v>
      </c>
      <c r="B241" s="148">
        <f>'AM19.Entity Input'!D202</f>
        <v>0</v>
      </c>
      <c r="C241" s="149">
        <f>'AM19.Entity Input'!F202</f>
        <v>0</v>
      </c>
      <c r="D241" s="149"/>
      <c r="E241" s="149">
        <f>'AM19.Entity Input'!G202</f>
        <v>0</v>
      </c>
      <c r="F241" s="286">
        <f>'AM19.Entity Input'!P202</f>
        <v>0</v>
      </c>
      <c r="G241" s="286">
        <f>'AM19.Entity Input'!AD202</f>
        <v>0</v>
      </c>
      <c r="H241" s="286">
        <f>'AM19.Entity Input'!AN202</f>
        <v>0</v>
      </c>
      <c r="I241" s="149">
        <f>'AM19.Entity Input'!X202</f>
        <v>0</v>
      </c>
      <c r="J241" s="149">
        <f>'AM19.Entity Input'!AH202</f>
        <v>0</v>
      </c>
      <c r="K241" s="149" t="str">
        <f t="shared" si="57"/>
        <v>N/A</v>
      </c>
      <c r="L241" s="289" t="str">
        <f t="shared" si="42"/>
        <v>N/A</v>
      </c>
      <c r="M241" s="292" t="str">
        <f t="shared" si="43"/>
        <v>N/A</v>
      </c>
      <c r="N241" s="292" t="str">
        <f t="shared" si="44"/>
        <v>N/A</v>
      </c>
      <c r="O241" s="149" t="str">
        <f t="shared" si="45"/>
        <v>N/A</v>
      </c>
      <c r="P241" s="289" t="str">
        <f t="shared" si="46"/>
        <v>N/A</v>
      </c>
      <c r="Q241" s="292" t="str">
        <f t="shared" si="47"/>
        <v>N/A</v>
      </c>
      <c r="R241" s="292" t="str">
        <f t="shared" si="48"/>
        <v>N/A</v>
      </c>
      <c r="S241" s="295" t="str">
        <f t="shared" si="49"/>
        <v>N/A</v>
      </c>
      <c r="T241" s="289" t="str">
        <f t="shared" si="50"/>
        <v>N/A</v>
      </c>
      <c r="U241" s="292" t="str">
        <f t="shared" si="51"/>
        <v>N/A</v>
      </c>
      <c r="V241" s="292" t="str">
        <f t="shared" si="52"/>
        <v>N/A</v>
      </c>
      <c r="W241" s="295" t="str">
        <f t="shared" si="53"/>
        <v>N/A</v>
      </c>
      <c r="X241" s="289" t="str">
        <f t="shared" si="54"/>
        <v>N/A</v>
      </c>
      <c r="Y241" s="292" t="str">
        <f t="shared" si="55"/>
        <v>N/A</v>
      </c>
      <c r="Z241" s="298" t="str">
        <f t="shared" si="56"/>
        <v>N/A</v>
      </c>
    </row>
    <row r="242" spans="1:26" x14ac:dyDescent="0.2">
      <c r="A242" s="32">
        <f t="shared" si="41"/>
        <v>186</v>
      </c>
      <c r="B242" s="148">
        <f>'AM19.Entity Input'!D203</f>
        <v>0</v>
      </c>
      <c r="C242" s="149">
        <f>'AM19.Entity Input'!F203</f>
        <v>0</v>
      </c>
      <c r="D242" s="149"/>
      <c r="E242" s="149">
        <f>'AM19.Entity Input'!G203</f>
        <v>0</v>
      </c>
      <c r="F242" s="286">
        <f>'AM19.Entity Input'!P203</f>
        <v>0</v>
      </c>
      <c r="G242" s="286">
        <f>'AM19.Entity Input'!AD203</f>
        <v>0</v>
      </c>
      <c r="H242" s="286">
        <f>'AM19.Entity Input'!AN203</f>
        <v>0</v>
      </c>
      <c r="I242" s="149">
        <f>'AM19.Entity Input'!X203</f>
        <v>0</v>
      </c>
      <c r="J242" s="149">
        <f>'AM19.Entity Input'!AH203</f>
        <v>0</v>
      </c>
      <c r="K242" s="149" t="str">
        <f t="shared" si="57"/>
        <v>N/A</v>
      </c>
      <c r="L242" s="289" t="str">
        <f t="shared" si="42"/>
        <v>N/A</v>
      </c>
      <c r="M242" s="292" t="str">
        <f t="shared" si="43"/>
        <v>N/A</v>
      </c>
      <c r="N242" s="292" t="str">
        <f t="shared" si="44"/>
        <v>N/A</v>
      </c>
      <c r="O242" s="149" t="str">
        <f t="shared" si="45"/>
        <v>N/A</v>
      </c>
      <c r="P242" s="289" t="str">
        <f t="shared" si="46"/>
        <v>N/A</v>
      </c>
      <c r="Q242" s="292" t="str">
        <f t="shared" si="47"/>
        <v>N/A</v>
      </c>
      <c r="R242" s="292" t="str">
        <f t="shared" si="48"/>
        <v>N/A</v>
      </c>
      <c r="S242" s="295" t="str">
        <f t="shared" si="49"/>
        <v>N/A</v>
      </c>
      <c r="T242" s="289" t="str">
        <f t="shared" si="50"/>
        <v>N/A</v>
      </c>
      <c r="U242" s="292" t="str">
        <f t="shared" si="51"/>
        <v>N/A</v>
      </c>
      <c r="V242" s="292" t="str">
        <f t="shared" si="52"/>
        <v>N/A</v>
      </c>
      <c r="W242" s="295" t="str">
        <f t="shared" si="53"/>
        <v>N/A</v>
      </c>
      <c r="X242" s="289" t="str">
        <f t="shared" si="54"/>
        <v>N/A</v>
      </c>
      <c r="Y242" s="292" t="str">
        <f t="shared" si="55"/>
        <v>N/A</v>
      </c>
      <c r="Z242" s="298" t="str">
        <f t="shared" si="56"/>
        <v>N/A</v>
      </c>
    </row>
    <row r="243" spans="1:26" x14ac:dyDescent="0.2">
      <c r="A243" s="32">
        <f t="shared" si="41"/>
        <v>187</v>
      </c>
      <c r="B243" s="148">
        <f>'AM19.Entity Input'!D204</f>
        <v>0</v>
      </c>
      <c r="C243" s="149">
        <f>'AM19.Entity Input'!F204</f>
        <v>0</v>
      </c>
      <c r="D243" s="149"/>
      <c r="E243" s="149">
        <f>'AM19.Entity Input'!G204</f>
        <v>0</v>
      </c>
      <c r="F243" s="286">
        <f>'AM19.Entity Input'!P204</f>
        <v>0</v>
      </c>
      <c r="G243" s="286">
        <f>'AM19.Entity Input'!AD204</f>
        <v>0</v>
      </c>
      <c r="H243" s="286">
        <f>'AM19.Entity Input'!AN204</f>
        <v>0</v>
      </c>
      <c r="I243" s="149">
        <f>'AM19.Entity Input'!X204</f>
        <v>0</v>
      </c>
      <c r="J243" s="149">
        <f>'AM19.Entity Input'!AH204</f>
        <v>0</v>
      </c>
      <c r="K243" s="149" t="str">
        <f t="shared" si="57"/>
        <v>N/A</v>
      </c>
      <c r="L243" s="289" t="str">
        <f t="shared" si="42"/>
        <v>N/A</v>
      </c>
      <c r="M243" s="292" t="str">
        <f t="shared" si="43"/>
        <v>N/A</v>
      </c>
      <c r="N243" s="292" t="str">
        <f t="shared" si="44"/>
        <v>N/A</v>
      </c>
      <c r="O243" s="149" t="str">
        <f t="shared" si="45"/>
        <v>N/A</v>
      </c>
      <c r="P243" s="289" t="str">
        <f t="shared" si="46"/>
        <v>N/A</v>
      </c>
      <c r="Q243" s="292" t="str">
        <f t="shared" si="47"/>
        <v>N/A</v>
      </c>
      <c r="R243" s="292" t="str">
        <f t="shared" si="48"/>
        <v>N/A</v>
      </c>
      <c r="S243" s="295" t="str">
        <f t="shared" si="49"/>
        <v>N/A</v>
      </c>
      <c r="T243" s="289" t="str">
        <f t="shared" si="50"/>
        <v>N/A</v>
      </c>
      <c r="U243" s="292" t="str">
        <f t="shared" si="51"/>
        <v>N/A</v>
      </c>
      <c r="V243" s="292" t="str">
        <f t="shared" si="52"/>
        <v>N/A</v>
      </c>
      <c r="W243" s="295" t="str">
        <f t="shared" si="53"/>
        <v>N/A</v>
      </c>
      <c r="X243" s="289" t="str">
        <f t="shared" si="54"/>
        <v>N/A</v>
      </c>
      <c r="Y243" s="292" t="str">
        <f t="shared" si="55"/>
        <v>N/A</v>
      </c>
      <c r="Z243" s="298" t="str">
        <f t="shared" si="56"/>
        <v>N/A</v>
      </c>
    </row>
    <row r="244" spans="1:26" x14ac:dyDescent="0.2">
      <c r="A244" s="32">
        <f t="shared" si="41"/>
        <v>188</v>
      </c>
      <c r="B244" s="148">
        <f>'AM19.Entity Input'!D205</f>
        <v>0</v>
      </c>
      <c r="C244" s="149">
        <f>'AM19.Entity Input'!F205</f>
        <v>0</v>
      </c>
      <c r="D244" s="149"/>
      <c r="E244" s="149">
        <f>'AM19.Entity Input'!G205</f>
        <v>0</v>
      </c>
      <c r="F244" s="286">
        <f>'AM19.Entity Input'!P205</f>
        <v>0</v>
      </c>
      <c r="G244" s="286">
        <f>'AM19.Entity Input'!AD205</f>
        <v>0</v>
      </c>
      <c r="H244" s="286">
        <f>'AM19.Entity Input'!AN205</f>
        <v>0</v>
      </c>
      <c r="I244" s="149">
        <f>'AM19.Entity Input'!X205</f>
        <v>0</v>
      </c>
      <c r="J244" s="149">
        <f>'AM19.Entity Input'!AH205</f>
        <v>0</v>
      </c>
      <c r="K244" s="149" t="str">
        <f t="shared" si="57"/>
        <v>N/A</v>
      </c>
      <c r="L244" s="289" t="str">
        <f t="shared" si="42"/>
        <v>N/A</v>
      </c>
      <c r="M244" s="292" t="str">
        <f t="shared" si="43"/>
        <v>N/A</v>
      </c>
      <c r="N244" s="292" t="str">
        <f t="shared" si="44"/>
        <v>N/A</v>
      </c>
      <c r="O244" s="149" t="str">
        <f t="shared" si="45"/>
        <v>N/A</v>
      </c>
      <c r="P244" s="289" t="str">
        <f t="shared" si="46"/>
        <v>N/A</v>
      </c>
      <c r="Q244" s="292" t="str">
        <f t="shared" si="47"/>
        <v>N/A</v>
      </c>
      <c r="R244" s="292" t="str">
        <f t="shared" si="48"/>
        <v>N/A</v>
      </c>
      <c r="S244" s="295" t="str">
        <f t="shared" si="49"/>
        <v>N/A</v>
      </c>
      <c r="T244" s="289" t="str">
        <f t="shared" si="50"/>
        <v>N/A</v>
      </c>
      <c r="U244" s="292" t="str">
        <f t="shared" si="51"/>
        <v>N/A</v>
      </c>
      <c r="V244" s="292" t="str">
        <f t="shared" si="52"/>
        <v>N/A</v>
      </c>
      <c r="W244" s="295" t="str">
        <f t="shared" si="53"/>
        <v>N/A</v>
      </c>
      <c r="X244" s="289" t="str">
        <f t="shared" si="54"/>
        <v>N/A</v>
      </c>
      <c r="Y244" s="292" t="str">
        <f t="shared" si="55"/>
        <v>N/A</v>
      </c>
      <c r="Z244" s="298" t="str">
        <f t="shared" si="56"/>
        <v>N/A</v>
      </c>
    </row>
    <row r="245" spans="1:26" x14ac:dyDescent="0.2">
      <c r="A245" s="32">
        <f t="shared" si="41"/>
        <v>189</v>
      </c>
      <c r="B245" s="148">
        <f>'AM19.Entity Input'!D206</f>
        <v>0</v>
      </c>
      <c r="C245" s="149">
        <f>'AM19.Entity Input'!F206</f>
        <v>0</v>
      </c>
      <c r="D245" s="149"/>
      <c r="E245" s="149">
        <f>'AM19.Entity Input'!G206</f>
        <v>0</v>
      </c>
      <c r="F245" s="286">
        <f>'AM19.Entity Input'!P206</f>
        <v>0</v>
      </c>
      <c r="G245" s="286">
        <f>'AM19.Entity Input'!AD206</f>
        <v>0</v>
      </c>
      <c r="H245" s="286">
        <f>'AM19.Entity Input'!AN206</f>
        <v>0</v>
      </c>
      <c r="I245" s="149">
        <f>'AM19.Entity Input'!X206</f>
        <v>0</v>
      </c>
      <c r="J245" s="149">
        <f>'AM19.Entity Input'!AH206</f>
        <v>0</v>
      </c>
      <c r="K245" s="149" t="str">
        <f t="shared" si="57"/>
        <v>N/A</v>
      </c>
      <c r="L245" s="289" t="str">
        <f t="shared" si="42"/>
        <v>N/A</v>
      </c>
      <c r="M245" s="292" t="str">
        <f t="shared" si="43"/>
        <v>N/A</v>
      </c>
      <c r="N245" s="292" t="str">
        <f t="shared" si="44"/>
        <v>N/A</v>
      </c>
      <c r="O245" s="149" t="str">
        <f t="shared" si="45"/>
        <v>N/A</v>
      </c>
      <c r="P245" s="289" t="str">
        <f t="shared" si="46"/>
        <v>N/A</v>
      </c>
      <c r="Q245" s="292" t="str">
        <f t="shared" si="47"/>
        <v>N/A</v>
      </c>
      <c r="R245" s="292" t="str">
        <f t="shared" si="48"/>
        <v>N/A</v>
      </c>
      <c r="S245" s="295" t="str">
        <f t="shared" si="49"/>
        <v>N/A</v>
      </c>
      <c r="T245" s="289" t="str">
        <f t="shared" si="50"/>
        <v>N/A</v>
      </c>
      <c r="U245" s="292" t="str">
        <f t="shared" si="51"/>
        <v>N/A</v>
      </c>
      <c r="V245" s="292" t="str">
        <f t="shared" si="52"/>
        <v>N/A</v>
      </c>
      <c r="W245" s="295" t="str">
        <f t="shared" si="53"/>
        <v>N/A</v>
      </c>
      <c r="X245" s="289" t="str">
        <f t="shared" si="54"/>
        <v>N/A</v>
      </c>
      <c r="Y245" s="292" t="str">
        <f t="shared" si="55"/>
        <v>N/A</v>
      </c>
      <c r="Z245" s="298" t="str">
        <f t="shared" si="56"/>
        <v>N/A</v>
      </c>
    </row>
    <row r="246" spans="1:26" x14ac:dyDescent="0.2">
      <c r="A246" s="32">
        <f t="shared" si="41"/>
        <v>190</v>
      </c>
      <c r="B246" s="148">
        <f>'AM19.Entity Input'!D207</f>
        <v>0</v>
      </c>
      <c r="C246" s="149">
        <f>'AM19.Entity Input'!F207</f>
        <v>0</v>
      </c>
      <c r="D246" s="149"/>
      <c r="E246" s="149">
        <f>'AM19.Entity Input'!G207</f>
        <v>0</v>
      </c>
      <c r="F246" s="286">
        <f>'AM19.Entity Input'!P207</f>
        <v>0</v>
      </c>
      <c r="G246" s="286">
        <f>'AM19.Entity Input'!AD207</f>
        <v>0</v>
      </c>
      <c r="H246" s="286">
        <f>'AM19.Entity Input'!AN207</f>
        <v>0</v>
      </c>
      <c r="I246" s="149">
        <f>'AM19.Entity Input'!X207</f>
        <v>0</v>
      </c>
      <c r="J246" s="149">
        <f>'AM19.Entity Input'!AH207</f>
        <v>0</v>
      </c>
      <c r="K246" s="149" t="str">
        <f t="shared" si="57"/>
        <v>N/A</v>
      </c>
      <c r="L246" s="289" t="str">
        <f t="shared" si="42"/>
        <v>N/A</v>
      </c>
      <c r="M246" s="292" t="str">
        <f t="shared" si="43"/>
        <v>N/A</v>
      </c>
      <c r="N246" s="292" t="str">
        <f t="shared" si="44"/>
        <v>N/A</v>
      </c>
      <c r="O246" s="149" t="str">
        <f t="shared" si="45"/>
        <v>N/A</v>
      </c>
      <c r="P246" s="289" t="str">
        <f t="shared" si="46"/>
        <v>N/A</v>
      </c>
      <c r="Q246" s="292" t="str">
        <f t="shared" si="47"/>
        <v>N/A</v>
      </c>
      <c r="R246" s="292" t="str">
        <f t="shared" si="48"/>
        <v>N/A</v>
      </c>
      <c r="S246" s="295" t="str">
        <f t="shared" si="49"/>
        <v>N/A</v>
      </c>
      <c r="T246" s="289" t="str">
        <f t="shared" si="50"/>
        <v>N/A</v>
      </c>
      <c r="U246" s="292" t="str">
        <f t="shared" si="51"/>
        <v>N/A</v>
      </c>
      <c r="V246" s="292" t="str">
        <f t="shared" si="52"/>
        <v>N/A</v>
      </c>
      <c r="W246" s="295" t="str">
        <f t="shared" si="53"/>
        <v>N/A</v>
      </c>
      <c r="X246" s="289" t="str">
        <f t="shared" si="54"/>
        <v>N/A</v>
      </c>
      <c r="Y246" s="292" t="str">
        <f t="shared" si="55"/>
        <v>N/A</v>
      </c>
      <c r="Z246" s="298" t="str">
        <f t="shared" si="56"/>
        <v>N/A</v>
      </c>
    </row>
    <row r="247" spans="1:26" x14ac:dyDescent="0.2">
      <c r="A247" s="32">
        <f t="shared" si="41"/>
        <v>191</v>
      </c>
      <c r="B247" s="148">
        <f>'AM19.Entity Input'!D208</f>
        <v>0</v>
      </c>
      <c r="C247" s="149">
        <f>'AM19.Entity Input'!F208</f>
        <v>0</v>
      </c>
      <c r="D247" s="149"/>
      <c r="E247" s="149">
        <f>'AM19.Entity Input'!G208</f>
        <v>0</v>
      </c>
      <c r="F247" s="286">
        <f>'AM19.Entity Input'!P208</f>
        <v>0</v>
      </c>
      <c r="G247" s="286">
        <f>'AM19.Entity Input'!AD208</f>
        <v>0</v>
      </c>
      <c r="H247" s="286">
        <f>'AM19.Entity Input'!AN208</f>
        <v>0</v>
      </c>
      <c r="I247" s="149">
        <f>'AM19.Entity Input'!X208</f>
        <v>0</v>
      </c>
      <c r="J247" s="149">
        <f>'AM19.Entity Input'!AH208</f>
        <v>0</v>
      </c>
      <c r="K247" s="149" t="str">
        <f t="shared" si="57"/>
        <v>N/A</v>
      </c>
      <c r="L247" s="289" t="str">
        <f t="shared" si="42"/>
        <v>N/A</v>
      </c>
      <c r="M247" s="292" t="str">
        <f t="shared" si="43"/>
        <v>N/A</v>
      </c>
      <c r="N247" s="292" t="str">
        <f t="shared" si="44"/>
        <v>N/A</v>
      </c>
      <c r="O247" s="149" t="str">
        <f t="shared" si="45"/>
        <v>N/A</v>
      </c>
      <c r="P247" s="289" t="str">
        <f t="shared" si="46"/>
        <v>N/A</v>
      </c>
      <c r="Q247" s="292" t="str">
        <f t="shared" si="47"/>
        <v>N/A</v>
      </c>
      <c r="R247" s="292" t="str">
        <f t="shared" si="48"/>
        <v>N/A</v>
      </c>
      <c r="S247" s="295" t="str">
        <f t="shared" si="49"/>
        <v>N/A</v>
      </c>
      <c r="T247" s="289" t="str">
        <f t="shared" si="50"/>
        <v>N/A</v>
      </c>
      <c r="U247" s="292" t="str">
        <f t="shared" si="51"/>
        <v>N/A</v>
      </c>
      <c r="V247" s="292" t="str">
        <f t="shared" si="52"/>
        <v>N/A</v>
      </c>
      <c r="W247" s="295" t="str">
        <f t="shared" si="53"/>
        <v>N/A</v>
      </c>
      <c r="X247" s="289" t="str">
        <f t="shared" si="54"/>
        <v>N/A</v>
      </c>
      <c r="Y247" s="292" t="str">
        <f t="shared" si="55"/>
        <v>N/A</v>
      </c>
      <c r="Z247" s="298" t="str">
        <f t="shared" si="56"/>
        <v>N/A</v>
      </c>
    </row>
    <row r="248" spans="1:26" x14ac:dyDescent="0.2">
      <c r="A248" s="32">
        <f t="shared" si="41"/>
        <v>192</v>
      </c>
      <c r="B248" s="148">
        <f>'AM19.Entity Input'!D209</f>
        <v>0</v>
      </c>
      <c r="C248" s="149">
        <f>'AM19.Entity Input'!F209</f>
        <v>0</v>
      </c>
      <c r="D248" s="149"/>
      <c r="E248" s="149">
        <f>'AM19.Entity Input'!G209</f>
        <v>0</v>
      </c>
      <c r="F248" s="286">
        <f>'AM19.Entity Input'!P209</f>
        <v>0</v>
      </c>
      <c r="G248" s="286">
        <f>'AM19.Entity Input'!AD209</f>
        <v>0</v>
      </c>
      <c r="H248" s="286">
        <f>'AM19.Entity Input'!AN209</f>
        <v>0</v>
      </c>
      <c r="I248" s="149">
        <f>'AM19.Entity Input'!X209</f>
        <v>0</v>
      </c>
      <c r="J248" s="149">
        <f>'AM19.Entity Input'!AH209</f>
        <v>0</v>
      </c>
      <c r="K248" s="149" t="str">
        <f t="shared" si="57"/>
        <v>N/A</v>
      </c>
      <c r="L248" s="289" t="str">
        <f t="shared" si="42"/>
        <v>N/A</v>
      </c>
      <c r="M248" s="292" t="str">
        <f t="shared" si="43"/>
        <v>N/A</v>
      </c>
      <c r="N248" s="292" t="str">
        <f t="shared" si="44"/>
        <v>N/A</v>
      </c>
      <c r="O248" s="149" t="str">
        <f t="shared" si="45"/>
        <v>N/A</v>
      </c>
      <c r="P248" s="289" t="str">
        <f t="shared" si="46"/>
        <v>N/A</v>
      </c>
      <c r="Q248" s="292" t="str">
        <f t="shared" si="47"/>
        <v>N/A</v>
      </c>
      <c r="R248" s="292" t="str">
        <f t="shared" si="48"/>
        <v>N/A</v>
      </c>
      <c r="S248" s="295" t="str">
        <f t="shared" si="49"/>
        <v>N/A</v>
      </c>
      <c r="T248" s="289" t="str">
        <f t="shared" si="50"/>
        <v>N/A</v>
      </c>
      <c r="U248" s="292" t="str">
        <f t="shared" si="51"/>
        <v>N/A</v>
      </c>
      <c r="V248" s="292" t="str">
        <f t="shared" si="52"/>
        <v>N/A</v>
      </c>
      <c r="W248" s="295" t="str">
        <f t="shared" si="53"/>
        <v>N/A</v>
      </c>
      <c r="X248" s="289" t="str">
        <f t="shared" si="54"/>
        <v>N/A</v>
      </c>
      <c r="Y248" s="292" t="str">
        <f t="shared" si="55"/>
        <v>N/A</v>
      </c>
      <c r="Z248" s="298" t="str">
        <f t="shared" si="56"/>
        <v>N/A</v>
      </c>
    </row>
    <row r="249" spans="1:26" x14ac:dyDescent="0.2">
      <c r="A249" s="32">
        <f t="shared" si="41"/>
        <v>193</v>
      </c>
      <c r="B249" s="148">
        <f>'AM19.Entity Input'!D210</f>
        <v>0</v>
      </c>
      <c r="C249" s="149">
        <f>'AM19.Entity Input'!F210</f>
        <v>0</v>
      </c>
      <c r="D249" s="149"/>
      <c r="E249" s="149">
        <f>'AM19.Entity Input'!G210</f>
        <v>0</v>
      </c>
      <c r="F249" s="286">
        <f>'AM19.Entity Input'!P210</f>
        <v>0</v>
      </c>
      <c r="G249" s="286">
        <f>'AM19.Entity Input'!AD210</f>
        <v>0</v>
      </c>
      <c r="H249" s="286">
        <f>'AM19.Entity Input'!AN210</f>
        <v>0</v>
      </c>
      <c r="I249" s="149">
        <f>'AM19.Entity Input'!X210</f>
        <v>0</v>
      </c>
      <c r="J249" s="149">
        <f>'AM19.Entity Input'!AH210</f>
        <v>0</v>
      </c>
      <c r="K249" s="149" t="str">
        <f t="shared" si="57"/>
        <v>N/A</v>
      </c>
      <c r="L249" s="289" t="str">
        <f t="shared" si="42"/>
        <v>N/A</v>
      </c>
      <c r="M249" s="292" t="str">
        <f t="shared" si="43"/>
        <v>N/A</v>
      </c>
      <c r="N249" s="292" t="str">
        <f t="shared" si="44"/>
        <v>N/A</v>
      </c>
      <c r="O249" s="149" t="str">
        <f t="shared" si="45"/>
        <v>N/A</v>
      </c>
      <c r="P249" s="289" t="str">
        <f t="shared" si="46"/>
        <v>N/A</v>
      </c>
      <c r="Q249" s="292" t="str">
        <f t="shared" si="47"/>
        <v>N/A</v>
      </c>
      <c r="R249" s="292" t="str">
        <f t="shared" si="48"/>
        <v>N/A</v>
      </c>
      <c r="S249" s="295" t="str">
        <f t="shared" si="49"/>
        <v>N/A</v>
      </c>
      <c r="T249" s="289" t="str">
        <f t="shared" si="50"/>
        <v>N/A</v>
      </c>
      <c r="U249" s="292" t="str">
        <f t="shared" si="51"/>
        <v>N/A</v>
      </c>
      <c r="V249" s="292" t="str">
        <f t="shared" si="52"/>
        <v>N/A</v>
      </c>
      <c r="W249" s="295" t="str">
        <f t="shared" si="53"/>
        <v>N/A</v>
      </c>
      <c r="X249" s="289" t="str">
        <f t="shared" si="54"/>
        <v>N/A</v>
      </c>
      <c r="Y249" s="292" t="str">
        <f t="shared" si="55"/>
        <v>N/A</v>
      </c>
      <c r="Z249" s="298" t="str">
        <f t="shared" si="56"/>
        <v>N/A</v>
      </c>
    </row>
    <row r="250" spans="1:26" x14ac:dyDescent="0.2">
      <c r="A250" s="32">
        <f t="shared" ref="A250:A256" si="58">A249+1</f>
        <v>194</v>
      </c>
      <c r="B250" s="148">
        <f>'AM19.Entity Input'!D211</f>
        <v>0</v>
      </c>
      <c r="C250" s="149">
        <f>'AM19.Entity Input'!F211</f>
        <v>0</v>
      </c>
      <c r="D250" s="149"/>
      <c r="E250" s="149">
        <f>'AM19.Entity Input'!G211</f>
        <v>0</v>
      </c>
      <c r="F250" s="286">
        <f>'AM19.Entity Input'!P211</f>
        <v>0</v>
      </c>
      <c r="G250" s="286">
        <f>'AM19.Entity Input'!AD211</f>
        <v>0</v>
      </c>
      <c r="H250" s="286">
        <f>'AM19.Entity Input'!AN211</f>
        <v>0</v>
      </c>
      <c r="I250" s="149">
        <f>'AM19.Entity Input'!X211</f>
        <v>0</v>
      </c>
      <c r="J250" s="149">
        <f>'AM19.Entity Input'!AH211</f>
        <v>0</v>
      </c>
      <c r="K250" s="149" t="str">
        <f t="shared" si="57"/>
        <v>N/A</v>
      </c>
      <c r="L250" s="289" t="str">
        <f t="shared" ref="L250:L256" si="59">IFERROR(VLOOKUP($E250,$A:$V,8+IF($K250="Revenue",1,IF(K250="Carrying Value",2,0)),FALSE),"N/A")</f>
        <v>N/A</v>
      </c>
      <c r="M250" s="292" t="str">
        <f t="shared" ref="M250:M256" si="60">IF(L250="N/A","N/A",MAX(0,IF(OR(K250="XS Scalar",K250="Pure Scalar"),$H250*L250,IF(K250="Carrying Value",L250*$G250,$F250*L250))))</f>
        <v>N/A</v>
      </c>
      <c r="N250" s="292" t="str">
        <f t="shared" ref="N250:N256" si="61">IF(L250="N/A","N/A",IF(K250="XS Scalar",$G250-($H250-$M250),$G250))</f>
        <v>N/A</v>
      </c>
      <c r="O250" s="149" t="str">
        <f t="shared" ref="O250:O256" si="62">IFERROR(VLOOKUP($E250,$A:$V,11,FALSE),"N/A")</f>
        <v>N/A</v>
      </c>
      <c r="P250" s="289" t="str">
        <f t="shared" ref="P250:P256" si="63">IFERROR(VLOOKUP($E250,$A:$V,12+IF(O250="Revenue",1,IF(O250="Carrying Value",2,0)),FALSE),"N/A")</f>
        <v>N/A</v>
      </c>
      <c r="Q250" s="292" t="str">
        <f t="shared" ref="Q250:Q256" si="64">IF(P250="N/A","N/A",MAX(0,IF(OR(O250="XS Scalar",O250="Pure Scalar"),$H250*P250,IF(O250="Carrying Value",P250*$G250,$F250*P250))))</f>
        <v>N/A</v>
      </c>
      <c r="R250" s="292" t="str">
        <f t="shared" ref="R250:R256" si="65">IF(P250="N/A","N/A",IF(O250="XS Scalar",$G250-($H250-$M250),$G250))</f>
        <v>N/A</v>
      </c>
      <c r="S250" s="295" t="str">
        <f t="shared" ref="S250:S256" si="66">IFERROR(VLOOKUP($E250,$A:$V,15,FALSE),"N/A")</f>
        <v>N/A</v>
      </c>
      <c r="T250" s="289" t="str">
        <f t="shared" ref="T250:T256" si="67">IFERROR(VLOOKUP($E250,$A:$V,16+IF(S250="Revenue",1,IF(S250="Carrying Value",2,0)),FALSE),"N/A")</f>
        <v>N/A</v>
      </c>
      <c r="U250" s="292" t="str">
        <f t="shared" ref="U250:U256" si="68">IF(T250="N/A","N/A",MAX(0,IF(OR(S250="XS Scalar",S250="Pure Scalar"),$H250*T250,IF(S250="Carrying Value",T250*$G250,$F250*T250))))</f>
        <v>N/A</v>
      </c>
      <c r="V250" s="292" t="str">
        <f t="shared" ref="V250:V256" si="69">IF(T250="N/A","N/A",IF(S250="XS Scalar",$G250-($H250-$M250),$G250))</f>
        <v>N/A</v>
      </c>
      <c r="W250" s="295" t="str">
        <f t="shared" ref="W250:W256" si="70">IFERROR(VLOOKUP($E250,$A:$V,19,FALSE),"N/A")</f>
        <v>N/A</v>
      </c>
      <c r="X250" s="289" t="str">
        <f t="shared" ref="X250:X256" si="71">IFERROR(VLOOKUP($E250,$A:$V,20+IF(W250="Revenue",1,IF(W250="Carrying Value",2,0)),FALSE),"N/A")</f>
        <v>N/A</v>
      </c>
      <c r="Y250" s="292" t="str">
        <f t="shared" ref="Y250:Y256" si="72">IF(X250="N/A","N/A",MAX(0,IF(OR(W250="XS Scalar",W250="Pure Scalar"),$H250*X250,IF(W250="Carrying Value",X250*$G250,$F250*X250))))</f>
        <v>N/A</v>
      </c>
      <c r="Z250" s="298" t="str">
        <f t="shared" ref="Z250:Z256" si="73">IF(X250="N/A","N/A",IF(W250="XS Scalar",$G250-($H250-$M250),$G250))</f>
        <v>N/A</v>
      </c>
    </row>
    <row r="251" spans="1:26" x14ac:dyDescent="0.2">
      <c r="A251" s="32">
        <f t="shared" si="58"/>
        <v>195</v>
      </c>
      <c r="B251" s="148">
        <f>'AM19.Entity Input'!D212</f>
        <v>0</v>
      </c>
      <c r="C251" s="149">
        <f>'AM19.Entity Input'!F212</f>
        <v>0</v>
      </c>
      <c r="D251" s="149"/>
      <c r="E251" s="149">
        <f>'AM19.Entity Input'!G212</f>
        <v>0</v>
      </c>
      <c r="F251" s="286">
        <f>'AM19.Entity Input'!P212</f>
        <v>0</v>
      </c>
      <c r="G251" s="286">
        <f>'AM19.Entity Input'!AD212</f>
        <v>0</v>
      </c>
      <c r="H251" s="286">
        <f>'AM19.Entity Input'!AN212</f>
        <v>0</v>
      </c>
      <c r="I251" s="149">
        <f>'AM19.Entity Input'!X212</f>
        <v>0</v>
      </c>
      <c r="J251" s="149">
        <f>'AM19.Entity Input'!AH212</f>
        <v>0</v>
      </c>
      <c r="K251" s="149" t="str">
        <f t="shared" ref="K251:K256" si="74">IFERROR(VLOOKUP($E251,$A:$V,7,FALSE),"N/A")</f>
        <v>N/A</v>
      </c>
      <c r="L251" s="289" t="str">
        <f t="shared" si="59"/>
        <v>N/A</v>
      </c>
      <c r="M251" s="292" t="str">
        <f t="shared" si="60"/>
        <v>N/A</v>
      </c>
      <c r="N251" s="292" t="str">
        <f t="shared" si="61"/>
        <v>N/A</v>
      </c>
      <c r="O251" s="149" t="str">
        <f t="shared" si="62"/>
        <v>N/A</v>
      </c>
      <c r="P251" s="289" t="str">
        <f t="shared" si="63"/>
        <v>N/A</v>
      </c>
      <c r="Q251" s="292" t="str">
        <f t="shared" si="64"/>
        <v>N/A</v>
      </c>
      <c r="R251" s="292" t="str">
        <f t="shared" si="65"/>
        <v>N/A</v>
      </c>
      <c r="S251" s="295" t="str">
        <f t="shared" si="66"/>
        <v>N/A</v>
      </c>
      <c r="T251" s="289" t="str">
        <f t="shared" si="67"/>
        <v>N/A</v>
      </c>
      <c r="U251" s="292" t="str">
        <f t="shared" si="68"/>
        <v>N/A</v>
      </c>
      <c r="V251" s="292" t="str">
        <f t="shared" si="69"/>
        <v>N/A</v>
      </c>
      <c r="W251" s="295" t="str">
        <f t="shared" si="70"/>
        <v>N/A</v>
      </c>
      <c r="X251" s="289" t="str">
        <f t="shared" si="71"/>
        <v>N/A</v>
      </c>
      <c r="Y251" s="292" t="str">
        <f t="shared" si="72"/>
        <v>N/A</v>
      </c>
      <c r="Z251" s="298" t="str">
        <f t="shared" si="73"/>
        <v>N/A</v>
      </c>
    </row>
    <row r="252" spans="1:26" x14ac:dyDescent="0.2">
      <c r="A252" s="32">
        <f t="shared" si="58"/>
        <v>196</v>
      </c>
      <c r="B252" s="148">
        <f>'AM19.Entity Input'!D213</f>
        <v>0</v>
      </c>
      <c r="C252" s="149">
        <f>'AM19.Entity Input'!F213</f>
        <v>0</v>
      </c>
      <c r="D252" s="149"/>
      <c r="E252" s="149">
        <f>'AM19.Entity Input'!G213</f>
        <v>0</v>
      </c>
      <c r="F252" s="286">
        <f>'AM19.Entity Input'!P213</f>
        <v>0</v>
      </c>
      <c r="G252" s="286">
        <f>'AM19.Entity Input'!AD213</f>
        <v>0</v>
      </c>
      <c r="H252" s="286">
        <f>'AM19.Entity Input'!AN213</f>
        <v>0</v>
      </c>
      <c r="I252" s="149">
        <f>'AM19.Entity Input'!X213</f>
        <v>0</v>
      </c>
      <c r="J252" s="149">
        <f>'AM19.Entity Input'!AH213</f>
        <v>0</v>
      </c>
      <c r="K252" s="149" t="str">
        <f t="shared" si="74"/>
        <v>N/A</v>
      </c>
      <c r="L252" s="289" t="str">
        <f t="shared" si="59"/>
        <v>N/A</v>
      </c>
      <c r="M252" s="292" t="str">
        <f t="shared" si="60"/>
        <v>N/A</v>
      </c>
      <c r="N252" s="292" t="str">
        <f t="shared" si="61"/>
        <v>N/A</v>
      </c>
      <c r="O252" s="149" t="str">
        <f t="shared" si="62"/>
        <v>N/A</v>
      </c>
      <c r="P252" s="289" t="str">
        <f t="shared" si="63"/>
        <v>N/A</v>
      </c>
      <c r="Q252" s="292" t="str">
        <f t="shared" si="64"/>
        <v>N/A</v>
      </c>
      <c r="R252" s="292" t="str">
        <f t="shared" si="65"/>
        <v>N/A</v>
      </c>
      <c r="S252" s="295" t="str">
        <f t="shared" si="66"/>
        <v>N/A</v>
      </c>
      <c r="T252" s="289" t="str">
        <f t="shared" si="67"/>
        <v>N/A</v>
      </c>
      <c r="U252" s="292" t="str">
        <f t="shared" si="68"/>
        <v>N/A</v>
      </c>
      <c r="V252" s="292" t="str">
        <f t="shared" si="69"/>
        <v>N/A</v>
      </c>
      <c r="W252" s="295" t="str">
        <f t="shared" si="70"/>
        <v>N/A</v>
      </c>
      <c r="X252" s="289" t="str">
        <f t="shared" si="71"/>
        <v>N/A</v>
      </c>
      <c r="Y252" s="292" t="str">
        <f t="shared" si="72"/>
        <v>N/A</v>
      </c>
      <c r="Z252" s="298" t="str">
        <f t="shared" si="73"/>
        <v>N/A</v>
      </c>
    </row>
    <row r="253" spans="1:26" x14ac:dyDescent="0.2">
      <c r="A253" s="32">
        <f t="shared" si="58"/>
        <v>197</v>
      </c>
      <c r="B253" s="148">
        <f>'AM19.Entity Input'!D214</f>
        <v>0</v>
      </c>
      <c r="C253" s="149">
        <f>'AM19.Entity Input'!F214</f>
        <v>0</v>
      </c>
      <c r="D253" s="149"/>
      <c r="E253" s="149">
        <f>'AM19.Entity Input'!G214</f>
        <v>0</v>
      </c>
      <c r="F253" s="286">
        <f>'AM19.Entity Input'!P214</f>
        <v>0</v>
      </c>
      <c r="G253" s="286">
        <f>'AM19.Entity Input'!AD214</f>
        <v>0</v>
      </c>
      <c r="H253" s="286">
        <f>'AM19.Entity Input'!AN214</f>
        <v>0</v>
      </c>
      <c r="I253" s="149">
        <f>'AM19.Entity Input'!X214</f>
        <v>0</v>
      </c>
      <c r="J253" s="149">
        <f>'AM19.Entity Input'!AH214</f>
        <v>0</v>
      </c>
      <c r="K253" s="149" t="str">
        <f t="shared" si="74"/>
        <v>N/A</v>
      </c>
      <c r="L253" s="289" t="str">
        <f t="shared" si="59"/>
        <v>N/A</v>
      </c>
      <c r="M253" s="292" t="str">
        <f t="shared" si="60"/>
        <v>N/A</v>
      </c>
      <c r="N253" s="292" t="str">
        <f t="shared" si="61"/>
        <v>N/A</v>
      </c>
      <c r="O253" s="149" t="str">
        <f t="shared" si="62"/>
        <v>N/A</v>
      </c>
      <c r="P253" s="289" t="str">
        <f t="shared" si="63"/>
        <v>N/A</v>
      </c>
      <c r="Q253" s="292" t="str">
        <f t="shared" si="64"/>
        <v>N/A</v>
      </c>
      <c r="R253" s="292" t="str">
        <f t="shared" si="65"/>
        <v>N/A</v>
      </c>
      <c r="S253" s="295" t="str">
        <f t="shared" si="66"/>
        <v>N/A</v>
      </c>
      <c r="T253" s="289" t="str">
        <f t="shared" si="67"/>
        <v>N/A</v>
      </c>
      <c r="U253" s="292" t="str">
        <f t="shared" si="68"/>
        <v>N/A</v>
      </c>
      <c r="V253" s="292" t="str">
        <f t="shared" si="69"/>
        <v>N/A</v>
      </c>
      <c r="W253" s="295" t="str">
        <f t="shared" si="70"/>
        <v>N/A</v>
      </c>
      <c r="X253" s="289" t="str">
        <f t="shared" si="71"/>
        <v>N/A</v>
      </c>
      <c r="Y253" s="292" t="str">
        <f t="shared" si="72"/>
        <v>N/A</v>
      </c>
      <c r="Z253" s="298" t="str">
        <f t="shared" si="73"/>
        <v>N/A</v>
      </c>
    </row>
    <row r="254" spans="1:26" x14ac:dyDescent="0.2">
      <c r="A254" s="32">
        <f t="shared" si="58"/>
        <v>198</v>
      </c>
      <c r="B254" s="148">
        <f>'AM19.Entity Input'!D215</f>
        <v>0</v>
      </c>
      <c r="C254" s="149">
        <f>'AM19.Entity Input'!F215</f>
        <v>0</v>
      </c>
      <c r="D254" s="149"/>
      <c r="E254" s="149">
        <f>'AM19.Entity Input'!G215</f>
        <v>0</v>
      </c>
      <c r="F254" s="286">
        <f>'AM19.Entity Input'!P215</f>
        <v>0</v>
      </c>
      <c r="G254" s="286">
        <f>'AM19.Entity Input'!AD215</f>
        <v>0</v>
      </c>
      <c r="H254" s="286">
        <f>'AM19.Entity Input'!AN215</f>
        <v>0</v>
      </c>
      <c r="I254" s="149">
        <f>'AM19.Entity Input'!X215</f>
        <v>0</v>
      </c>
      <c r="J254" s="149">
        <f>'AM19.Entity Input'!AH215</f>
        <v>0</v>
      </c>
      <c r="K254" s="149" t="str">
        <f t="shared" si="74"/>
        <v>N/A</v>
      </c>
      <c r="L254" s="289" t="str">
        <f t="shared" si="59"/>
        <v>N/A</v>
      </c>
      <c r="M254" s="292" t="str">
        <f t="shared" si="60"/>
        <v>N/A</v>
      </c>
      <c r="N254" s="292" t="str">
        <f t="shared" si="61"/>
        <v>N/A</v>
      </c>
      <c r="O254" s="149" t="str">
        <f t="shared" si="62"/>
        <v>N/A</v>
      </c>
      <c r="P254" s="289" t="str">
        <f t="shared" si="63"/>
        <v>N/A</v>
      </c>
      <c r="Q254" s="292" t="str">
        <f t="shared" si="64"/>
        <v>N/A</v>
      </c>
      <c r="R254" s="292" t="str">
        <f t="shared" si="65"/>
        <v>N/A</v>
      </c>
      <c r="S254" s="295" t="str">
        <f t="shared" si="66"/>
        <v>N/A</v>
      </c>
      <c r="T254" s="289" t="str">
        <f t="shared" si="67"/>
        <v>N/A</v>
      </c>
      <c r="U254" s="292" t="str">
        <f t="shared" si="68"/>
        <v>N/A</v>
      </c>
      <c r="V254" s="292" t="str">
        <f t="shared" si="69"/>
        <v>N/A</v>
      </c>
      <c r="W254" s="295" t="str">
        <f t="shared" si="70"/>
        <v>N/A</v>
      </c>
      <c r="X254" s="289" t="str">
        <f t="shared" si="71"/>
        <v>N/A</v>
      </c>
      <c r="Y254" s="292" t="str">
        <f t="shared" si="72"/>
        <v>N/A</v>
      </c>
      <c r="Z254" s="298" t="str">
        <f t="shared" si="73"/>
        <v>N/A</v>
      </c>
    </row>
    <row r="255" spans="1:26" x14ac:dyDescent="0.2">
      <c r="A255" s="32">
        <f t="shared" si="58"/>
        <v>199</v>
      </c>
      <c r="B255" s="148">
        <f>'AM19.Entity Input'!D216</f>
        <v>0</v>
      </c>
      <c r="C255" s="149">
        <f>'AM19.Entity Input'!F216</f>
        <v>0</v>
      </c>
      <c r="D255" s="149"/>
      <c r="E255" s="149">
        <f>'AM19.Entity Input'!G216</f>
        <v>0</v>
      </c>
      <c r="F255" s="286">
        <f>'AM19.Entity Input'!P216</f>
        <v>0</v>
      </c>
      <c r="G255" s="286">
        <f>'AM19.Entity Input'!AD216</f>
        <v>0</v>
      </c>
      <c r="H255" s="286">
        <f>'AM19.Entity Input'!AN216</f>
        <v>0</v>
      </c>
      <c r="I255" s="149">
        <f>'AM19.Entity Input'!X216</f>
        <v>0</v>
      </c>
      <c r="J255" s="149">
        <f>'AM19.Entity Input'!AH216</f>
        <v>0</v>
      </c>
      <c r="K255" s="149" t="str">
        <f t="shared" si="74"/>
        <v>N/A</v>
      </c>
      <c r="L255" s="289" t="str">
        <f t="shared" si="59"/>
        <v>N/A</v>
      </c>
      <c r="M255" s="292" t="str">
        <f t="shared" si="60"/>
        <v>N/A</v>
      </c>
      <c r="N255" s="292" t="str">
        <f t="shared" si="61"/>
        <v>N/A</v>
      </c>
      <c r="O255" s="149" t="str">
        <f t="shared" si="62"/>
        <v>N/A</v>
      </c>
      <c r="P255" s="289" t="str">
        <f t="shared" si="63"/>
        <v>N/A</v>
      </c>
      <c r="Q255" s="292" t="str">
        <f t="shared" si="64"/>
        <v>N/A</v>
      </c>
      <c r="R255" s="292" t="str">
        <f t="shared" si="65"/>
        <v>N/A</v>
      </c>
      <c r="S255" s="295" t="str">
        <f t="shared" si="66"/>
        <v>N/A</v>
      </c>
      <c r="T255" s="289" t="str">
        <f t="shared" si="67"/>
        <v>N/A</v>
      </c>
      <c r="U255" s="292" t="str">
        <f t="shared" si="68"/>
        <v>N/A</v>
      </c>
      <c r="V255" s="292" t="str">
        <f t="shared" si="69"/>
        <v>N/A</v>
      </c>
      <c r="W255" s="295" t="str">
        <f t="shared" si="70"/>
        <v>N/A</v>
      </c>
      <c r="X255" s="289" t="str">
        <f t="shared" si="71"/>
        <v>N/A</v>
      </c>
      <c r="Y255" s="292" t="str">
        <f t="shared" si="72"/>
        <v>N/A</v>
      </c>
      <c r="Z255" s="298" t="str">
        <f t="shared" si="73"/>
        <v>N/A</v>
      </c>
    </row>
    <row r="256" spans="1:26" x14ac:dyDescent="0.2">
      <c r="A256" s="32">
        <f t="shared" si="58"/>
        <v>200</v>
      </c>
      <c r="B256" s="150">
        <f>'AM19.Entity Input'!D217</f>
        <v>0</v>
      </c>
      <c r="C256" s="151">
        <f>'AM19.Entity Input'!F217</f>
        <v>0</v>
      </c>
      <c r="D256" s="151"/>
      <c r="E256" s="151">
        <f>'AM19.Entity Input'!G217</f>
        <v>0</v>
      </c>
      <c r="F256" s="287">
        <f>'AM19.Entity Input'!P217</f>
        <v>0</v>
      </c>
      <c r="G256" s="287">
        <f>'AM19.Entity Input'!AD217</f>
        <v>0</v>
      </c>
      <c r="H256" s="287">
        <f>'AM19.Entity Input'!AN217</f>
        <v>0</v>
      </c>
      <c r="I256" s="151">
        <f>'AM19.Entity Input'!X217</f>
        <v>0</v>
      </c>
      <c r="J256" s="151">
        <f>'AM19.Entity Input'!AH217</f>
        <v>0</v>
      </c>
      <c r="K256" s="151" t="str">
        <f t="shared" si="74"/>
        <v>N/A</v>
      </c>
      <c r="L256" s="290" t="str">
        <f t="shared" si="59"/>
        <v>N/A</v>
      </c>
      <c r="M256" s="293" t="str">
        <f t="shared" si="60"/>
        <v>N/A</v>
      </c>
      <c r="N256" s="293" t="str">
        <f t="shared" si="61"/>
        <v>N/A</v>
      </c>
      <c r="O256" s="151" t="str">
        <f t="shared" si="62"/>
        <v>N/A</v>
      </c>
      <c r="P256" s="290" t="str">
        <f t="shared" si="63"/>
        <v>N/A</v>
      </c>
      <c r="Q256" s="293" t="str">
        <f t="shared" si="64"/>
        <v>N/A</v>
      </c>
      <c r="R256" s="293" t="str">
        <f t="shared" si="65"/>
        <v>N/A</v>
      </c>
      <c r="S256" s="296" t="str">
        <f t="shared" si="66"/>
        <v>N/A</v>
      </c>
      <c r="T256" s="290" t="str">
        <f t="shared" si="67"/>
        <v>N/A</v>
      </c>
      <c r="U256" s="293" t="str">
        <f t="shared" si="68"/>
        <v>N/A</v>
      </c>
      <c r="V256" s="293" t="str">
        <f t="shared" si="69"/>
        <v>N/A</v>
      </c>
      <c r="W256" s="296" t="str">
        <f t="shared" si="70"/>
        <v>N/A</v>
      </c>
      <c r="X256" s="290" t="str">
        <f t="shared" si="71"/>
        <v>N/A</v>
      </c>
      <c r="Y256" s="293" t="str">
        <f t="shared" si="72"/>
        <v>N/A</v>
      </c>
      <c r="Z256" s="299" t="str">
        <f t="shared" si="73"/>
        <v>N/A</v>
      </c>
    </row>
  </sheetData>
  <sheetProtection sheet="1" objects="1" scenarios="1" formatCells="0" formatColumns="0" formatRows="0"/>
  <mergeCells count="6">
    <mergeCell ref="K6:N6"/>
    <mergeCell ref="O6:R6"/>
    <mergeCell ref="A7:A8"/>
    <mergeCell ref="S6:V6"/>
    <mergeCell ref="G6:J6"/>
    <mergeCell ref="C6:F6"/>
  </mergeCells>
  <pageMargins left="0.7" right="0.7" top="0.75" bottom="0.75" header="0.3" footer="0.3"/>
  <pageSetup paperSize="5"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R58"/>
  <sheetViews>
    <sheetView zoomScaleNormal="100" workbookViewId="0">
      <selection activeCell="A21" sqref="A21"/>
    </sheetView>
  </sheetViews>
  <sheetFormatPr defaultColWidth="9.140625" defaultRowHeight="12.75" x14ac:dyDescent="0.2"/>
  <cols>
    <col min="1" max="1" width="18.42578125" style="36" customWidth="1"/>
    <col min="2" max="2" width="52.7109375" style="36" bestFit="1" customWidth="1"/>
    <col min="3" max="3" width="6.7109375" style="36" customWidth="1"/>
    <col min="4" max="18" width="10.7109375" style="36" customWidth="1"/>
    <col min="19" max="16384" width="9.140625" style="36"/>
  </cols>
  <sheetData>
    <row r="1" spans="1:18" x14ac:dyDescent="0.2">
      <c r="A1" s="60" t="str">
        <f>IF(OR(ISBLANK('AM19.Entity Input'!D6),'AM19.Entity Input'!D6="-"),"&lt;IAIG's Name&gt;", 'AM19.Entity Input'!D6)</f>
        <v>&lt;IAIG's Name&gt;</v>
      </c>
      <c r="B1" s="190"/>
      <c r="C1" s="190"/>
      <c r="D1" s="190"/>
      <c r="E1" s="190"/>
      <c r="F1" s="190"/>
      <c r="G1" s="190"/>
      <c r="H1" s="190"/>
      <c r="I1" s="190"/>
      <c r="J1" s="190"/>
      <c r="K1" s="190"/>
      <c r="L1" s="190"/>
      <c r="M1" s="190"/>
      <c r="N1" s="190"/>
      <c r="O1" s="190"/>
      <c r="P1" s="190"/>
      <c r="Q1" s="190"/>
      <c r="R1" s="221" t="str">
        <f ca="1">HYPERLINK("#"&amp;CELL("address",Version),Version)</f>
        <v>IAIS 2019 Aggregation Method Additional Data Collection-(20190429)</v>
      </c>
    </row>
    <row r="2" spans="1:18" x14ac:dyDescent="0.2">
      <c r="A2" s="39" t="str">
        <f>IF(ISBLANK('AM19.Entity Input'!D10),"&lt;Currency&gt;",'AM19.Entity Input'!D10&amp;" - ("&amp;IF(ISBLANK('AM19.Entity Input'!D11),"&lt;Unit&gt;",'AM19.Entity Input'!D11)&amp;")")</f>
        <v>&lt;Currency&gt;</v>
      </c>
      <c r="B2" s="191"/>
      <c r="C2" s="53" t="s">
        <v>514</v>
      </c>
      <c r="D2" s="192"/>
      <c r="E2" s="23"/>
      <c r="F2" s="23"/>
      <c r="G2" s="23"/>
      <c r="H2" s="23"/>
      <c r="I2" s="23"/>
      <c r="J2" s="23"/>
      <c r="K2" s="23"/>
      <c r="L2" s="23"/>
      <c r="M2" s="23"/>
      <c r="N2" s="23"/>
      <c r="O2" s="23"/>
      <c r="P2" s="23"/>
      <c r="Q2" s="23"/>
      <c r="R2" s="222" t="str">
        <f>IF(ISBLANK('AM19.Entity Input'!D8),"&lt;Reporting Date&gt;","Year "&amp;YEAR('AM19.Entity Input'!D8))&amp;IF(SUM('AM19.Entity Input'!D12)&gt;1," - v"&amp;'AM19.Entity Input'!D12,"")</f>
        <v>&lt;Reporting Date&gt;</v>
      </c>
    </row>
    <row r="3" spans="1:18" ht="10.5" customHeight="1" thickBot="1" x14ac:dyDescent="0.25">
      <c r="A3" s="41"/>
    </row>
    <row r="4" spans="1:18" x14ac:dyDescent="0.2">
      <c r="B4" s="341" t="s">
        <v>561</v>
      </c>
      <c r="C4" s="343"/>
      <c r="D4" s="229" t="s">
        <v>539</v>
      </c>
      <c r="E4" s="230"/>
      <c r="F4" s="231"/>
      <c r="G4" s="229" t="s">
        <v>538</v>
      </c>
      <c r="H4" s="230"/>
      <c r="I4" s="231"/>
      <c r="J4" s="229" t="s">
        <v>535</v>
      </c>
      <c r="K4" s="230"/>
      <c r="L4" s="231"/>
      <c r="M4" s="229" t="s">
        <v>536</v>
      </c>
      <c r="N4" s="230"/>
      <c r="O4" s="231"/>
      <c r="P4" s="229" t="s">
        <v>537</v>
      </c>
      <c r="Q4" s="230"/>
      <c r="R4" s="231"/>
    </row>
    <row r="5" spans="1:18" ht="25.5" x14ac:dyDescent="0.2">
      <c r="B5" s="342"/>
      <c r="C5" s="344"/>
      <c r="D5" s="160" t="s">
        <v>292</v>
      </c>
      <c r="E5" s="196" t="s">
        <v>293</v>
      </c>
      <c r="F5" s="161" t="s">
        <v>298</v>
      </c>
      <c r="G5" s="160" t="s">
        <v>291</v>
      </c>
      <c r="H5" s="75" t="s">
        <v>229</v>
      </c>
      <c r="I5" s="161" t="s">
        <v>230</v>
      </c>
      <c r="J5" s="160" t="s">
        <v>291</v>
      </c>
      <c r="K5" s="75" t="s">
        <v>229</v>
      </c>
      <c r="L5" s="161" t="s">
        <v>230</v>
      </c>
      <c r="M5" s="160" t="s">
        <v>291</v>
      </c>
      <c r="N5" s="75" t="s">
        <v>229</v>
      </c>
      <c r="O5" s="161" t="s">
        <v>230</v>
      </c>
      <c r="P5" s="160" t="s">
        <v>291</v>
      </c>
      <c r="Q5" s="75" t="s">
        <v>229</v>
      </c>
      <c r="R5" s="161" t="s">
        <v>230</v>
      </c>
    </row>
    <row r="6" spans="1:18" x14ac:dyDescent="0.2">
      <c r="B6" s="73"/>
      <c r="C6" s="43" t="s">
        <v>422</v>
      </c>
      <c r="D6" s="44">
        <v>1</v>
      </c>
      <c r="E6" s="44">
        <f>1+D6</f>
        <v>2</v>
      </c>
      <c r="F6" s="44">
        <f t="shared" ref="F6" si="0">1+E6</f>
        <v>3</v>
      </c>
      <c r="G6" s="44">
        <f t="shared" ref="G6" si="1">1+F6</f>
        <v>4</v>
      </c>
      <c r="H6" s="44">
        <f t="shared" ref="H6" si="2">1+G6</f>
        <v>5</v>
      </c>
      <c r="I6" s="44">
        <f t="shared" ref="I6" si="3">1+H6</f>
        <v>6</v>
      </c>
      <c r="J6" s="44">
        <f t="shared" ref="J6" si="4">1+I6</f>
        <v>7</v>
      </c>
      <c r="K6" s="44">
        <f t="shared" ref="K6" si="5">1+J6</f>
        <v>8</v>
      </c>
      <c r="L6" s="44">
        <f t="shared" ref="L6" si="6">1+K6</f>
        <v>9</v>
      </c>
      <c r="M6" s="44">
        <f t="shared" ref="M6" si="7">1+L6</f>
        <v>10</v>
      </c>
      <c r="N6" s="44">
        <f t="shared" ref="N6" si="8">1+M6</f>
        <v>11</v>
      </c>
      <c r="O6" s="44">
        <f t="shared" ref="O6" si="9">1+N6</f>
        <v>12</v>
      </c>
      <c r="P6" s="44">
        <f t="shared" ref="P6" si="10">1+O6</f>
        <v>13</v>
      </c>
      <c r="Q6" s="44">
        <f t="shared" ref="Q6" si="11">1+P6</f>
        <v>14</v>
      </c>
      <c r="R6" s="235">
        <f t="shared" ref="R6" si="12">1+Q6</f>
        <v>15</v>
      </c>
    </row>
    <row r="7" spans="1:18" x14ac:dyDescent="0.2">
      <c r="B7" s="75" t="s">
        <v>245</v>
      </c>
      <c r="C7" s="35">
        <v>1</v>
      </c>
      <c r="D7" s="162">
        <f>SUMIFS(D$15:D$55,$A$15:$A$55,$B7)</f>
        <v>0</v>
      </c>
      <c r="E7" s="89">
        <f>SUMIFS(E$15:E$55,$A$15:$A$55,$B7)</f>
        <v>0</v>
      </c>
      <c r="F7" s="163" t="str">
        <f>IF(E7=0,"",D7/E7)</f>
        <v/>
      </c>
      <c r="G7" s="162">
        <f>SUMIFS(G$15:G$55,$A$15:$A$55,$B7)</f>
        <v>0</v>
      </c>
      <c r="H7" s="89">
        <f>SUMIFS(H$15:H$55,$A$15:$A$55,$B7)</f>
        <v>0</v>
      </c>
      <c r="I7" s="163" t="str">
        <f>IF(H7=0,"",G7/H7)</f>
        <v/>
      </c>
      <c r="J7" s="162">
        <f>SUMIFS(J$15:J$55,$A$15:$A$55,$B7)</f>
        <v>0</v>
      </c>
      <c r="K7" s="89">
        <f>SUMIFS(K$15:K$55,$A$15:$A$55,$B7)</f>
        <v>0</v>
      </c>
      <c r="L7" s="163" t="str">
        <f>IF(K7=0,"",J7/K7)</f>
        <v/>
      </c>
      <c r="M7" s="162">
        <f>SUMIFS(M$15:M$55,$A$15:$A$55,$B7)</f>
        <v>0</v>
      </c>
      <c r="N7" s="89">
        <f>SUMIFS(N$15:N$55,$A$15:$A$55,$B7)</f>
        <v>0</v>
      </c>
      <c r="O7" s="163" t="str">
        <f>IF(N7=0,"",M7/N7)</f>
        <v/>
      </c>
      <c r="P7" s="162">
        <f>SUMIFS(P$15:P$55,$A$15:$A$55,$B7)</f>
        <v>0</v>
      </c>
      <c r="Q7" s="89">
        <f>SUMIFS(Q$15:Q$55,$A$15:$A$55,$B7)</f>
        <v>0</v>
      </c>
      <c r="R7" s="163" t="str">
        <f>IF(Q7=0,"",P7/Q7)</f>
        <v/>
      </c>
    </row>
    <row r="8" spans="1:18" x14ac:dyDescent="0.2">
      <c r="B8" s="75" t="s">
        <v>246</v>
      </c>
      <c r="C8" s="35">
        <v>2</v>
      </c>
      <c r="D8" s="164">
        <f>D9-D7</f>
        <v>0</v>
      </c>
      <c r="E8" s="45">
        <f>E9-E7</f>
        <v>0</v>
      </c>
      <c r="F8" s="165" t="str">
        <f>IF(E8=0,"",D8/E8)</f>
        <v/>
      </c>
      <c r="G8" s="164">
        <f>G9-G7</f>
        <v>0</v>
      </c>
      <c r="H8" s="45">
        <f>H9-H7</f>
        <v>0</v>
      </c>
      <c r="I8" s="165" t="str">
        <f>IF(H8=0,"",G8/H8)</f>
        <v/>
      </c>
      <c r="J8" s="164">
        <f>J9-J7</f>
        <v>0</v>
      </c>
      <c r="K8" s="45">
        <f>K9-K7</f>
        <v>0</v>
      </c>
      <c r="L8" s="165" t="str">
        <f>IF(K8=0,"",J8/K8)</f>
        <v/>
      </c>
      <c r="M8" s="164">
        <f>M9-M7</f>
        <v>0</v>
      </c>
      <c r="N8" s="45">
        <f>N9-N7</f>
        <v>0</v>
      </c>
      <c r="O8" s="165" t="str">
        <f>IF(N8=0,"",M8/N8)</f>
        <v/>
      </c>
      <c r="P8" s="164">
        <f>P9-P7</f>
        <v>0</v>
      </c>
      <c r="Q8" s="45">
        <f>Q9-Q7</f>
        <v>0</v>
      </c>
      <c r="R8" s="165" t="str">
        <f>IF(Q8=0,"",P8/Q8)</f>
        <v/>
      </c>
    </row>
    <row r="9" spans="1:18" x14ac:dyDescent="0.2">
      <c r="B9" s="75" t="s">
        <v>329</v>
      </c>
      <c r="C9" s="32">
        <v>3</v>
      </c>
      <c r="D9" s="164">
        <f>SUM(D15:D55)</f>
        <v>0</v>
      </c>
      <c r="E9" s="45">
        <f>SUM(E15:E55)</f>
        <v>0</v>
      </c>
      <c r="F9" s="165" t="str">
        <f>IF(E9=0,"",D9/E9)</f>
        <v/>
      </c>
      <c r="G9" s="164">
        <f>SUM(G15:G55)</f>
        <v>0</v>
      </c>
      <c r="H9" s="45">
        <f>SUM(H15:H55)</f>
        <v>0</v>
      </c>
      <c r="I9" s="165" t="str">
        <f>IF(H9=0,"",G9/H9)</f>
        <v/>
      </c>
      <c r="J9" s="164">
        <f>SUM(J15:J55)</f>
        <v>0</v>
      </c>
      <c r="K9" s="45">
        <f>SUM(K15:K55)</f>
        <v>0</v>
      </c>
      <c r="L9" s="165" t="str">
        <f>IF(K9=0,"",J9/K9)</f>
        <v/>
      </c>
      <c r="M9" s="164">
        <f>SUM(M15:M55)</f>
        <v>0</v>
      </c>
      <c r="N9" s="45">
        <f>SUM(N15:N55)</f>
        <v>0</v>
      </c>
      <c r="O9" s="165" t="str">
        <f>IF(N9=0,"",M9/N9)</f>
        <v/>
      </c>
      <c r="P9" s="164">
        <f>SUM(P15:P55)</f>
        <v>0</v>
      </c>
      <c r="Q9" s="45">
        <f>SUM(Q15:Q55)</f>
        <v>0</v>
      </c>
      <c r="R9" s="165" t="str">
        <f>IF(Q9=0,"",P9/Q9)</f>
        <v/>
      </c>
    </row>
    <row r="10" spans="1:18" ht="13.5" thickBot="1" x14ac:dyDescent="0.25">
      <c r="B10" s="75" t="s">
        <v>525</v>
      </c>
      <c r="C10" s="33">
        <v>4</v>
      </c>
      <c r="D10" s="166">
        <f>D9+'AM19.Summary'!$G$18</f>
        <v>0</v>
      </c>
      <c r="E10" s="167">
        <f>E9</f>
        <v>0</v>
      </c>
      <c r="F10" s="168" t="str">
        <f>IF(E10=0,"",D10/E10)</f>
        <v/>
      </c>
      <c r="G10" s="166">
        <f>G9+'AM19.Summary'!$G$18</f>
        <v>0</v>
      </c>
      <c r="H10" s="167">
        <f>H9</f>
        <v>0</v>
      </c>
      <c r="I10" s="168" t="str">
        <f>IF(H10=0,"",G10/H10)</f>
        <v/>
      </c>
      <c r="J10" s="166">
        <f>J9+'AM19.Summary'!$G$18</f>
        <v>0</v>
      </c>
      <c r="K10" s="167">
        <f>K9</f>
        <v>0</v>
      </c>
      <c r="L10" s="168" t="str">
        <f>IF(K10=0,"",J10/K10)</f>
        <v/>
      </c>
      <c r="M10" s="166">
        <f>M9+'AM19.Summary'!$G$18</f>
        <v>0</v>
      </c>
      <c r="N10" s="167">
        <f>N9</f>
        <v>0</v>
      </c>
      <c r="O10" s="168" t="str">
        <f>IF(N10=0,"",M10/N10)</f>
        <v/>
      </c>
      <c r="P10" s="166">
        <f>P9+'AM19.Summary'!$G$18</f>
        <v>0</v>
      </c>
      <c r="Q10" s="167">
        <f>Q9</f>
        <v>0</v>
      </c>
      <c r="R10" s="168" t="str">
        <f>IF(Q10=0,"",P10/Q10)</f>
        <v/>
      </c>
    </row>
    <row r="11" spans="1:18" ht="12.75" customHeight="1" thickBot="1" x14ac:dyDescent="0.25"/>
    <row r="12" spans="1:18" ht="12.75" customHeight="1" x14ac:dyDescent="0.2">
      <c r="A12" s="339" t="s">
        <v>534</v>
      </c>
      <c r="B12" s="341" t="s">
        <v>337</v>
      </c>
      <c r="C12" s="237"/>
      <c r="D12" s="229" t="s">
        <v>539</v>
      </c>
      <c r="E12" s="230"/>
      <c r="F12" s="231"/>
      <c r="G12" s="229" t="s">
        <v>538</v>
      </c>
      <c r="H12" s="230"/>
      <c r="I12" s="231"/>
      <c r="J12" s="229" t="s">
        <v>535</v>
      </c>
      <c r="K12" s="230"/>
      <c r="L12" s="231"/>
      <c r="M12" s="229" t="s">
        <v>536</v>
      </c>
      <c r="N12" s="230"/>
      <c r="O12" s="231"/>
      <c r="P12" s="229" t="s">
        <v>537</v>
      </c>
      <c r="Q12" s="230"/>
      <c r="R12" s="231"/>
    </row>
    <row r="13" spans="1:18" ht="25.5" x14ac:dyDescent="0.2">
      <c r="A13" s="340" t="s">
        <v>348</v>
      </c>
      <c r="B13" s="342"/>
      <c r="C13" s="238"/>
      <c r="D13" s="57" t="s">
        <v>292</v>
      </c>
      <c r="E13" s="11" t="s">
        <v>293</v>
      </c>
      <c r="F13" s="153" t="s">
        <v>298</v>
      </c>
      <c r="G13" s="57" t="s">
        <v>291</v>
      </c>
      <c r="H13" s="11" t="s">
        <v>440</v>
      </c>
      <c r="I13" s="153" t="s">
        <v>441</v>
      </c>
      <c r="J13" s="57" t="s">
        <v>291</v>
      </c>
      <c r="K13" s="11" t="s">
        <v>440</v>
      </c>
      <c r="L13" s="153" t="s">
        <v>441</v>
      </c>
      <c r="M13" s="57" t="s">
        <v>291</v>
      </c>
      <c r="N13" s="11" t="s">
        <v>440</v>
      </c>
      <c r="O13" s="153" t="s">
        <v>441</v>
      </c>
      <c r="P13" s="57" t="s">
        <v>291</v>
      </c>
      <c r="Q13" s="11" t="s">
        <v>440</v>
      </c>
      <c r="R13" s="153" t="s">
        <v>441</v>
      </c>
    </row>
    <row r="14" spans="1:18" x14ac:dyDescent="0.2">
      <c r="A14" s="195"/>
      <c r="B14" s="236"/>
      <c r="C14" s="43" t="s">
        <v>500</v>
      </c>
      <c r="D14" s="44">
        <v>1</v>
      </c>
      <c r="E14" s="44">
        <f>1+D14</f>
        <v>2</v>
      </c>
      <c r="F14" s="44">
        <f t="shared" ref="F14" si="13">1+E14</f>
        <v>3</v>
      </c>
      <c r="G14" s="44">
        <f t="shared" ref="G14" si="14">1+F14</f>
        <v>4</v>
      </c>
      <c r="H14" s="44">
        <f t="shared" ref="H14" si="15">1+G14</f>
        <v>5</v>
      </c>
      <c r="I14" s="44">
        <f t="shared" ref="I14" si="16">1+H14</f>
        <v>6</v>
      </c>
      <c r="J14" s="44">
        <f t="shared" ref="J14" si="17">1+I14</f>
        <v>7</v>
      </c>
      <c r="K14" s="44">
        <f t="shared" ref="K14" si="18">1+J14</f>
        <v>8</v>
      </c>
      <c r="L14" s="44">
        <f t="shared" ref="L14" si="19">1+K14</f>
        <v>9</v>
      </c>
      <c r="M14" s="44">
        <f t="shared" ref="M14" si="20">1+L14</f>
        <v>10</v>
      </c>
      <c r="N14" s="44">
        <f t="shared" ref="N14" si="21">1+M14</f>
        <v>11</v>
      </c>
      <c r="O14" s="44">
        <f t="shared" ref="O14" si="22">1+N14</f>
        <v>12</v>
      </c>
      <c r="P14" s="44">
        <f t="shared" ref="P14" si="23">1+O14</f>
        <v>13</v>
      </c>
      <c r="Q14" s="44">
        <f t="shared" ref="Q14" si="24">1+P14</f>
        <v>14</v>
      </c>
      <c r="R14" s="235">
        <f t="shared" ref="R14" si="25">1+Q14</f>
        <v>15</v>
      </c>
    </row>
    <row r="15" spans="1:18" x14ac:dyDescent="0.2">
      <c r="A15" s="194" t="str">
        <f>VLOOKUP(B15,'AM19.Param'!C:D,2,FALSE)</f>
        <v>Non-Insurance</v>
      </c>
      <c r="B15" s="10" t="str">
        <f>'AM19.Scaling Options'!A9</f>
        <v>Non-Insurer Holding Company</v>
      </c>
      <c r="C15" s="35">
        <v>1</v>
      </c>
      <c r="D15" s="154">
        <f>SUMIFS('AM19.Scaling Options'!G$57:G$256,'AM19.Scaling Options'!$E$57:$E$256,$B15)</f>
        <v>0</v>
      </c>
      <c r="E15" s="152">
        <f>SUMIFS('AM19.Scaling Options'!H$57:H$256,'AM19.Scaling Options'!$E$57:$E$256,$B15)</f>
        <v>0</v>
      </c>
      <c r="F15" s="155" t="str">
        <f>IF(E15=0,"",D15/E15)</f>
        <v/>
      </c>
      <c r="G15" s="154">
        <f>SUMIFS('AM19.Scaling Options'!$N$57:$N$256,'AM19.Scaling Options'!$E$57:$E$256,$B15)</f>
        <v>0</v>
      </c>
      <c r="H15" s="152">
        <f>SUMIFS('AM19.Scaling Options'!$M$57:$M$256,'AM19.Scaling Options'!$E$57:$E$256,$B15)</f>
        <v>0</v>
      </c>
      <c r="I15" s="155" t="str">
        <f t="shared" ref="I15" si="26">IF(OR(H15=0,H15=""),"",G15/H15)</f>
        <v/>
      </c>
      <c r="J15" s="154">
        <f>SUMIFS('AM19.Scaling Options'!$R$57:$R$256,'AM19.Scaling Options'!$E$57:$E$256,$B15)</f>
        <v>0</v>
      </c>
      <c r="K15" s="152">
        <f>SUMIFS('AM19.Scaling Options'!$Q$57:$Q$256,'AM19.Scaling Options'!$E$57:$E$256,$B15)</f>
        <v>0</v>
      </c>
      <c r="L15" s="155" t="str">
        <f t="shared" ref="L15" si="27">IF(OR(K15=0,K15=""),"",J15/K15)</f>
        <v/>
      </c>
      <c r="M15" s="154">
        <f>SUMIFS('AM19.Scaling Options'!$V$57:$V$256,'AM19.Scaling Options'!$E$57:$E$256,$B15)</f>
        <v>0</v>
      </c>
      <c r="N15" s="152">
        <f>SUMIFS('AM19.Scaling Options'!$U$57:$U$256,'AM19.Scaling Options'!$E$57:$E$256,$B15)</f>
        <v>0</v>
      </c>
      <c r="O15" s="155" t="str">
        <f t="shared" ref="O15" si="28">IF(OR(N15=0,N15=""),"",M15/N15)</f>
        <v/>
      </c>
      <c r="P15" s="154">
        <f>SUMIFS('AM19.Scaling Options'!$Z$57:$Z$256,'AM19.Scaling Options'!$E$57:$E$256,$B15)</f>
        <v>0</v>
      </c>
      <c r="Q15" s="152">
        <f>SUMIFS('AM19.Scaling Options'!$Y$57:$Y$256,'AM19.Scaling Options'!$E$57:$E$256,$B15)</f>
        <v>0</v>
      </c>
      <c r="R15" s="155" t="str">
        <f t="shared" ref="R15" si="29">IF(OR(Q15=0,Q15=""),"",P15/Q15)</f>
        <v/>
      </c>
    </row>
    <row r="16" spans="1:18" x14ac:dyDescent="0.2">
      <c r="A16" s="10" t="str">
        <f>VLOOKUP(B16,'AM19.Param'!C:D,2,FALSE)</f>
        <v>Insurance</v>
      </c>
      <c r="B16" s="10" t="str">
        <f>'AM19.Scaling Options'!A10</f>
        <v>Australia - All</v>
      </c>
      <c r="C16" s="35">
        <f>C15+1</f>
        <v>2</v>
      </c>
      <c r="D16" s="58">
        <f>SUMIFS('AM19.Scaling Options'!G$57:G$256,'AM19.Scaling Options'!$E$57:$E$256,$B16)</f>
        <v>0</v>
      </c>
      <c r="E16" s="54">
        <f>SUMIFS('AM19.Scaling Options'!H$57:H$256,'AM19.Scaling Options'!$E$57:$E$256,$B16)</f>
        <v>0</v>
      </c>
      <c r="F16" s="156" t="str">
        <f>IF(E16=0,"",D16/E16)</f>
        <v/>
      </c>
      <c r="G16" s="58">
        <f>SUMIFS('AM19.Scaling Options'!$N$57:$N$256,'AM19.Scaling Options'!$E$57:$E$256,$B16)</f>
        <v>0</v>
      </c>
      <c r="H16" s="54">
        <f>SUMIFS('AM19.Scaling Options'!$M$57:$M$256,'AM19.Scaling Options'!$E$57:$E$256,$B16)</f>
        <v>0</v>
      </c>
      <c r="I16" s="156" t="str">
        <f t="shared" ref="I16:I26" si="30">IF(OR(H16=0,H16=""),"",G16/H16)</f>
        <v/>
      </c>
      <c r="J16" s="58">
        <f>SUMIFS('AM19.Scaling Options'!$R$57:$R$256,'AM19.Scaling Options'!$E$57:$E$256,$B16)</f>
        <v>0</v>
      </c>
      <c r="K16" s="54">
        <f>SUMIFS('AM19.Scaling Options'!$Q$57:$Q$256,'AM19.Scaling Options'!$E$57:$E$256,$B16)</f>
        <v>0</v>
      </c>
      <c r="L16" s="156" t="str">
        <f t="shared" ref="L16:L26" si="31">IF(OR(K16=0,K16=""),"",J16/K16)</f>
        <v/>
      </c>
      <c r="M16" s="58">
        <f>SUMIFS('AM19.Scaling Options'!$V$57:$V$256,'AM19.Scaling Options'!$E$57:$E$256,$B16)</f>
        <v>0</v>
      </c>
      <c r="N16" s="54">
        <f>SUMIFS('AM19.Scaling Options'!$U$57:$U$256,'AM19.Scaling Options'!$E$57:$E$256,$B16)</f>
        <v>0</v>
      </c>
      <c r="O16" s="156" t="str">
        <f t="shared" ref="O16:O26" si="32">IF(OR(N16=0,N16=""),"",M16/N16)</f>
        <v/>
      </c>
      <c r="P16" s="58">
        <f>SUMIFS('AM19.Scaling Options'!$Z$57:$Z$256,'AM19.Scaling Options'!$E$57:$E$256,$B16)</f>
        <v>0</v>
      </c>
      <c r="Q16" s="54">
        <f>SUMIFS('AM19.Scaling Options'!$Y$57:$Y$256,'AM19.Scaling Options'!$E$57:$E$256,$B16)</f>
        <v>0</v>
      </c>
      <c r="R16" s="156" t="str">
        <f t="shared" ref="R16:R26" si="33">IF(OR(Q16=0,Q16=""),"",P16/Q16)</f>
        <v/>
      </c>
    </row>
    <row r="17" spans="1:18" x14ac:dyDescent="0.2">
      <c r="A17" s="10" t="str">
        <f>VLOOKUP(B17,'AM19.Param'!C:D,2,FALSE)</f>
        <v>Insurance</v>
      </c>
      <c r="B17" s="10" t="str">
        <f>'AM19.Scaling Options'!A11</f>
        <v>Bermuda - Commercial Insurers</v>
      </c>
      <c r="C17" s="35">
        <f t="shared" ref="C17:C58" si="34">C16+1</f>
        <v>3</v>
      </c>
      <c r="D17" s="58">
        <f>SUMIFS('AM19.Scaling Options'!G$57:G$256,'AM19.Scaling Options'!$E$57:$E$256,$B17)</f>
        <v>0</v>
      </c>
      <c r="E17" s="54">
        <f>SUMIFS('AM19.Scaling Options'!H$57:H$256,'AM19.Scaling Options'!$E$57:$E$256,$B17)</f>
        <v>0</v>
      </c>
      <c r="F17" s="156" t="str">
        <f>IF(E17=0,"",D17/E17)</f>
        <v/>
      </c>
      <c r="G17" s="58">
        <f>SUMIFS('AM19.Scaling Options'!$N$57:$N$256,'AM19.Scaling Options'!$E$57:$E$256,$B17)</f>
        <v>0</v>
      </c>
      <c r="H17" s="54">
        <f>SUMIFS('AM19.Scaling Options'!$M$57:$M$256,'AM19.Scaling Options'!$E$57:$E$256,$B17)</f>
        <v>0</v>
      </c>
      <c r="I17" s="156" t="str">
        <f t="shared" si="30"/>
        <v/>
      </c>
      <c r="J17" s="58">
        <f>SUMIFS('AM19.Scaling Options'!$R$57:$R$256,'AM19.Scaling Options'!$E$57:$E$256,$B17)</f>
        <v>0</v>
      </c>
      <c r="K17" s="54">
        <f>SUMIFS('AM19.Scaling Options'!$Q$57:$Q$256,'AM19.Scaling Options'!$E$57:$E$256,$B17)</f>
        <v>0</v>
      </c>
      <c r="L17" s="156" t="str">
        <f t="shared" si="31"/>
        <v/>
      </c>
      <c r="M17" s="58">
        <f>SUMIFS('AM19.Scaling Options'!$V$57:$V$256,'AM19.Scaling Options'!$E$57:$E$256,$B17)</f>
        <v>0</v>
      </c>
      <c r="N17" s="54">
        <f>SUMIFS('AM19.Scaling Options'!$U$57:$U$256,'AM19.Scaling Options'!$E$57:$E$256,$B17)</f>
        <v>0</v>
      </c>
      <c r="O17" s="156" t="str">
        <f t="shared" si="32"/>
        <v/>
      </c>
      <c r="P17" s="58">
        <f>SUMIFS('AM19.Scaling Options'!$Z$57:$Z$256,'AM19.Scaling Options'!$E$57:$E$256,$B17)</f>
        <v>0</v>
      </c>
      <c r="Q17" s="54">
        <f>SUMIFS('AM19.Scaling Options'!$Y$57:$Y$256,'AM19.Scaling Options'!$E$57:$E$256,$B17)</f>
        <v>0</v>
      </c>
      <c r="R17" s="156" t="str">
        <f t="shared" si="33"/>
        <v/>
      </c>
    </row>
    <row r="18" spans="1:18" x14ac:dyDescent="0.2">
      <c r="A18" s="10" t="str">
        <f>VLOOKUP(B18,'AM19.Param'!C:D,2,FALSE)</f>
        <v>Insurance</v>
      </c>
      <c r="B18" s="10" t="str">
        <f>'AM19.Scaling Options'!A12</f>
        <v>Bermuda - Other</v>
      </c>
      <c r="C18" s="35">
        <f t="shared" si="34"/>
        <v>4</v>
      </c>
      <c r="D18" s="58">
        <f>SUMIFS('AM19.Scaling Options'!G$57:G$256,'AM19.Scaling Options'!$E$57:$E$256,$B18)</f>
        <v>0</v>
      </c>
      <c r="E18" s="54">
        <f>SUMIFS('AM19.Scaling Options'!H$57:H$256,'AM19.Scaling Options'!$E$57:$E$256,$B18)</f>
        <v>0</v>
      </c>
      <c r="F18" s="156" t="str">
        <f>IF(E18=0,"",D18/E18)</f>
        <v/>
      </c>
      <c r="G18" s="58">
        <f>SUMIFS('AM19.Scaling Options'!$N$57:$N$256,'AM19.Scaling Options'!$E$57:$E$256,$B18)</f>
        <v>0</v>
      </c>
      <c r="H18" s="54">
        <f>SUMIFS('AM19.Scaling Options'!$M$57:$M$256,'AM19.Scaling Options'!$E$57:$E$256,$B18)</f>
        <v>0</v>
      </c>
      <c r="I18" s="156" t="str">
        <f t="shared" si="30"/>
        <v/>
      </c>
      <c r="J18" s="58">
        <f>SUMIFS('AM19.Scaling Options'!$R$57:$R$256,'AM19.Scaling Options'!$E$57:$E$256,$B18)</f>
        <v>0</v>
      </c>
      <c r="K18" s="54">
        <f>SUMIFS('AM19.Scaling Options'!$Q$57:$Q$256,'AM19.Scaling Options'!$E$57:$E$256,$B18)</f>
        <v>0</v>
      </c>
      <c r="L18" s="156" t="str">
        <f t="shared" si="31"/>
        <v/>
      </c>
      <c r="M18" s="58">
        <f>SUMIFS('AM19.Scaling Options'!$V$57:$V$256,'AM19.Scaling Options'!$E$57:$E$256,$B18)</f>
        <v>0</v>
      </c>
      <c r="N18" s="54">
        <f>SUMIFS('AM19.Scaling Options'!$U$57:$U$256,'AM19.Scaling Options'!$E$57:$E$256,$B18)</f>
        <v>0</v>
      </c>
      <c r="O18" s="156" t="str">
        <f t="shared" si="32"/>
        <v/>
      </c>
      <c r="P18" s="58">
        <f>SUMIFS('AM19.Scaling Options'!$Z$57:$Z$256,'AM19.Scaling Options'!$E$57:$E$256,$B18)</f>
        <v>0</v>
      </c>
      <c r="Q18" s="54">
        <f>SUMIFS('AM19.Scaling Options'!$Y$57:$Y$256,'AM19.Scaling Options'!$E$57:$E$256,$B18)</f>
        <v>0</v>
      </c>
      <c r="R18" s="156" t="str">
        <f t="shared" si="33"/>
        <v/>
      </c>
    </row>
    <row r="19" spans="1:18" x14ac:dyDescent="0.2">
      <c r="A19" s="10" t="str">
        <f>VLOOKUP(B19,'AM19.Param'!C:D,2,FALSE)</f>
        <v>Insurance</v>
      </c>
      <c r="B19" s="10" t="str">
        <f>'AM19.Scaling Options'!A13</f>
        <v>Brazil</v>
      </c>
      <c r="C19" s="35">
        <f t="shared" si="34"/>
        <v>5</v>
      </c>
      <c r="D19" s="58">
        <f>SUMIFS('AM19.Scaling Options'!G$57:G$256,'AM19.Scaling Options'!$E$57:$E$256,$B19)</f>
        <v>0</v>
      </c>
      <c r="E19" s="54">
        <f>SUMIFS('AM19.Scaling Options'!H$57:H$256,'AM19.Scaling Options'!$E$57:$E$256,$B19)</f>
        <v>0</v>
      </c>
      <c r="F19" s="156" t="str">
        <f t="shared" ref="F19:F26" si="35">IF(E19=0,"",D19/E19)</f>
        <v/>
      </c>
      <c r="G19" s="58">
        <f>SUMIFS('AM19.Scaling Options'!$N$57:$N$256,'AM19.Scaling Options'!$E$57:$E$256,$B19)</f>
        <v>0</v>
      </c>
      <c r="H19" s="54">
        <f>SUMIFS('AM19.Scaling Options'!$M$57:$M$256,'AM19.Scaling Options'!$E$57:$E$256,$B19)</f>
        <v>0</v>
      </c>
      <c r="I19" s="156" t="str">
        <f t="shared" si="30"/>
        <v/>
      </c>
      <c r="J19" s="58">
        <f>SUMIFS('AM19.Scaling Options'!$R$57:$R$256,'AM19.Scaling Options'!$E$57:$E$256,$B19)</f>
        <v>0</v>
      </c>
      <c r="K19" s="54">
        <f>SUMIFS('AM19.Scaling Options'!$Q$57:$Q$256,'AM19.Scaling Options'!$E$57:$E$256,$B19)</f>
        <v>0</v>
      </c>
      <c r="L19" s="156" t="str">
        <f t="shared" si="31"/>
        <v/>
      </c>
      <c r="M19" s="58">
        <f>SUMIFS('AM19.Scaling Options'!$V$57:$V$256,'AM19.Scaling Options'!$E$57:$E$256,$B19)</f>
        <v>0</v>
      </c>
      <c r="N19" s="54">
        <f>SUMIFS('AM19.Scaling Options'!$U$57:$U$256,'AM19.Scaling Options'!$E$57:$E$256,$B19)</f>
        <v>0</v>
      </c>
      <c r="O19" s="156" t="str">
        <f t="shared" si="32"/>
        <v/>
      </c>
      <c r="P19" s="58">
        <f>SUMIFS('AM19.Scaling Options'!$Z$57:$Z$256,'AM19.Scaling Options'!$E$57:$E$256,$B19)</f>
        <v>0</v>
      </c>
      <c r="Q19" s="54">
        <f>SUMIFS('AM19.Scaling Options'!$Y$57:$Y$256,'AM19.Scaling Options'!$E$57:$E$256,$B19)</f>
        <v>0</v>
      </c>
      <c r="R19" s="156" t="str">
        <f t="shared" si="33"/>
        <v/>
      </c>
    </row>
    <row r="20" spans="1:18" x14ac:dyDescent="0.2">
      <c r="A20" s="10" t="str">
        <f>VLOOKUP(B20,'AM19.Param'!C:D,2,FALSE)</f>
        <v>Insurance</v>
      </c>
      <c r="B20" s="10" t="str">
        <f>'AM19.Scaling Options'!A14</f>
        <v>Canada - Life</v>
      </c>
      <c r="C20" s="35">
        <f t="shared" si="34"/>
        <v>6</v>
      </c>
      <c r="D20" s="58">
        <f>SUMIFS('AM19.Scaling Options'!G$57:G$256,'AM19.Scaling Options'!$E$57:$E$256,$B20)</f>
        <v>0</v>
      </c>
      <c r="E20" s="54">
        <f>SUMIFS('AM19.Scaling Options'!H$57:H$256,'AM19.Scaling Options'!$E$57:$E$256,$B20)</f>
        <v>0</v>
      </c>
      <c r="F20" s="156" t="str">
        <f t="shared" si="35"/>
        <v/>
      </c>
      <c r="G20" s="58">
        <f>SUMIFS('AM19.Scaling Options'!$N$57:$N$256,'AM19.Scaling Options'!$E$57:$E$256,$B20)</f>
        <v>0</v>
      </c>
      <c r="H20" s="54">
        <f>SUMIFS('AM19.Scaling Options'!$M$57:$M$256,'AM19.Scaling Options'!$E$57:$E$256,$B20)</f>
        <v>0</v>
      </c>
      <c r="I20" s="156" t="str">
        <f t="shared" si="30"/>
        <v/>
      </c>
      <c r="J20" s="58">
        <f>SUMIFS('AM19.Scaling Options'!$R$57:$R$256,'AM19.Scaling Options'!$E$57:$E$256,$B20)</f>
        <v>0</v>
      </c>
      <c r="K20" s="54">
        <f>SUMIFS('AM19.Scaling Options'!$Q$57:$Q$256,'AM19.Scaling Options'!$E$57:$E$256,$B20)</f>
        <v>0</v>
      </c>
      <c r="L20" s="156" t="str">
        <f t="shared" si="31"/>
        <v/>
      </c>
      <c r="M20" s="58">
        <f>SUMIFS('AM19.Scaling Options'!$V$57:$V$256,'AM19.Scaling Options'!$E$57:$E$256,$B20)</f>
        <v>0</v>
      </c>
      <c r="N20" s="54">
        <f>SUMIFS('AM19.Scaling Options'!$U$57:$U$256,'AM19.Scaling Options'!$E$57:$E$256,$B20)</f>
        <v>0</v>
      </c>
      <c r="O20" s="156" t="str">
        <f t="shared" si="32"/>
        <v/>
      </c>
      <c r="P20" s="58">
        <f>SUMIFS('AM19.Scaling Options'!$Z$57:$Z$256,'AM19.Scaling Options'!$E$57:$E$256,$B20)</f>
        <v>0</v>
      </c>
      <c r="Q20" s="54">
        <f>SUMIFS('AM19.Scaling Options'!$Y$57:$Y$256,'AM19.Scaling Options'!$E$57:$E$256,$B20)</f>
        <v>0</v>
      </c>
      <c r="R20" s="156" t="str">
        <f t="shared" si="33"/>
        <v/>
      </c>
    </row>
    <row r="21" spans="1:18" x14ac:dyDescent="0.2">
      <c r="A21" s="10" t="str">
        <f>VLOOKUP(B21,'AM19.Param'!C:D,2,FALSE)</f>
        <v>Insurance</v>
      </c>
      <c r="B21" s="10" t="str">
        <f>'AM19.Scaling Options'!A15</f>
        <v>Canadian -  P&amp;C</v>
      </c>
      <c r="C21" s="35">
        <f t="shared" si="34"/>
        <v>7</v>
      </c>
      <c r="D21" s="58">
        <f>SUMIFS('AM19.Scaling Options'!G$57:G$256,'AM19.Scaling Options'!$E$57:$E$256,$B21)</f>
        <v>0</v>
      </c>
      <c r="E21" s="54">
        <f>SUMIFS('AM19.Scaling Options'!H$57:H$256,'AM19.Scaling Options'!$E$57:$E$256,$B21)</f>
        <v>0</v>
      </c>
      <c r="F21" s="156" t="str">
        <f t="shared" si="35"/>
        <v/>
      </c>
      <c r="G21" s="58">
        <f>SUMIFS('AM19.Scaling Options'!$N$57:$N$256,'AM19.Scaling Options'!$E$57:$E$256,$B21)</f>
        <v>0</v>
      </c>
      <c r="H21" s="54">
        <f>SUMIFS('AM19.Scaling Options'!$M$57:$M$256,'AM19.Scaling Options'!$E$57:$E$256,$B21)</f>
        <v>0</v>
      </c>
      <c r="I21" s="156" t="str">
        <f t="shared" si="30"/>
        <v/>
      </c>
      <c r="J21" s="58">
        <f>SUMIFS('AM19.Scaling Options'!$R$57:$R$256,'AM19.Scaling Options'!$E$57:$E$256,$B21)</f>
        <v>0</v>
      </c>
      <c r="K21" s="54">
        <f>SUMIFS('AM19.Scaling Options'!$Q$57:$Q$256,'AM19.Scaling Options'!$E$57:$E$256,$B21)</f>
        <v>0</v>
      </c>
      <c r="L21" s="156" t="str">
        <f t="shared" si="31"/>
        <v/>
      </c>
      <c r="M21" s="58">
        <f>SUMIFS('AM19.Scaling Options'!$V$57:$V$256,'AM19.Scaling Options'!$E$57:$E$256,$B21)</f>
        <v>0</v>
      </c>
      <c r="N21" s="54">
        <f>SUMIFS('AM19.Scaling Options'!$U$57:$U$256,'AM19.Scaling Options'!$E$57:$E$256,$B21)</f>
        <v>0</v>
      </c>
      <c r="O21" s="156" t="str">
        <f t="shared" si="32"/>
        <v/>
      </c>
      <c r="P21" s="58">
        <f>SUMIFS('AM19.Scaling Options'!$Z$57:$Z$256,'AM19.Scaling Options'!$E$57:$E$256,$B21)</f>
        <v>0</v>
      </c>
      <c r="Q21" s="54">
        <f>SUMIFS('AM19.Scaling Options'!$Y$57:$Y$256,'AM19.Scaling Options'!$E$57:$E$256,$B21)</f>
        <v>0</v>
      </c>
      <c r="R21" s="156" t="str">
        <f t="shared" si="33"/>
        <v/>
      </c>
    </row>
    <row r="22" spans="1:18" x14ac:dyDescent="0.2">
      <c r="A22" s="10" t="str">
        <f>VLOOKUP(B22,'AM19.Param'!C:D,2,FALSE)</f>
        <v>Insurance</v>
      </c>
      <c r="B22" s="10" t="str">
        <f>'AM19.Scaling Options'!A16</f>
        <v>Chile</v>
      </c>
      <c r="C22" s="35">
        <f t="shared" si="34"/>
        <v>8</v>
      </c>
      <c r="D22" s="58">
        <f>SUMIFS('AM19.Scaling Options'!G$57:G$256,'AM19.Scaling Options'!$E$57:$E$256,$B22)</f>
        <v>0</v>
      </c>
      <c r="E22" s="54">
        <f>SUMIFS('AM19.Scaling Options'!H$57:H$256,'AM19.Scaling Options'!$E$57:$E$256,$B22)</f>
        <v>0</v>
      </c>
      <c r="F22" s="156" t="str">
        <f t="shared" si="35"/>
        <v/>
      </c>
      <c r="G22" s="58">
        <f>SUMIFS('AM19.Scaling Options'!$N$57:$N$256,'AM19.Scaling Options'!$E$57:$E$256,$B22)</f>
        <v>0</v>
      </c>
      <c r="H22" s="54">
        <f>SUMIFS('AM19.Scaling Options'!$M$57:$M$256,'AM19.Scaling Options'!$E$57:$E$256,$B22)</f>
        <v>0</v>
      </c>
      <c r="I22" s="156" t="str">
        <f t="shared" si="30"/>
        <v/>
      </c>
      <c r="J22" s="58">
        <f>SUMIFS('AM19.Scaling Options'!$R$57:$R$256,'AM19.Scaling Options'!$E$57:$E$256,$B22)</f>
        <v>0</v>
      </c>
      <c r="K22" s="54">
        <f>SUMIFS('AM19.Scaling Options'!$Q$57:$Q$256,'AM19.Scaling Options'!$E$57:$E$256,$B22)</f>
        <v>0</v>
      </c>
      <c r="L22" s="156" t="str">
        <f t="shared" si="31"/>
        <v/>
      </c>
      <c r="M22" s="58">
        <f>SUMIFS('AM19.Scaling Options'!$V$57:$V$256,'AM19.Scaling Options'!$E$57:$E$256,$B22)</f>
        <v>0</v>
      </c>
      <c r="N22" s="54">
        <f>SUMIFS('AM19.Scaling Options'!$U$57:$U$256,'AM19.Scaling Options'!$E$57:$E$256,$B22)</f>
        <v>0</v>
      </c>
      <c r="O22" s="156" t="str">
        <f t="shared" si="32"/>
        <v/>
      </c>
      <c r="P22" s="58">
        <f>SUMIFS('AM19.Scaling Options'!$Z$57:$Z$256,'AM19.Scaling Options'!$E$57:$E$256,$B22)</f>
        <v>0</v>
      </c>
      <c r="Q22" s="54">
        <f>SUMIFS('AM19.Scaling Options'!$Y$57:$Y$256,'AM19.Scaling Options'!$E$57:$E$256,$B22)</f>
        <v>0</v>
      </c>
      <c r="R22" s="156" t="str">
        <f t="shared" si="33"/>
        <v/>
      </c>
    </row>
    <row r="23" spans="1:18" x14ac:dyDescent="0.2">
      <c r="A23" s="10" t="str">
        <f>VLOOKUP(B23,'AM19.Param'!C:D,2,FALSE)</f>
        <v>Insurance</v>
      </c>
      <c r="B23" s="10" t="str">
        <f>'AM19.Scaling Options'!A17</f>
        <v>China</v>
      </c>
      <c r="C23" s="35">
        <f t="shared" si="34"/>
        <v>9</v>
      </c>
      <c r="D23" s="58">
        <f>SUMIFS('AM19.Scaling Options'!G$57:G$256,'AM19.Scaling Options'!$E$57:$E$256,$B23)</f>
        <v>0</v>
      </c>
      <c r="E23" s="54">
        <f>SUMIFS('AM19.Scaling Options'!H$57:H$256,'AM19.Scaling Options'!$E$57:$E$256,$B23)</f>
        <v>0</v>
      </c>
      <c r="F23" s="156" t="str">
        <f t="shared" si="35"/>
        <v/>
      </c>
      <c r="G23" s="58">
        <f>SUMIFS('AM19.Scaling Options'!$N$57:$N$256,'AM19.Scaling Options'!$E$57:$E$256,$B23)</f>
        <v>0</v>
      </c>
      <c r="H23" s="54">
        <f>SUMIFS('AM19.Scaling Options'!$M$57:$M$256,'AM19.Scaling Options'!$E$57:$E$256,$B23)</f>
        <v>0</v>
      </c>
      <c r="I23" s="156" t="str">
        <f t="shared" si="30"/>
        <v/>
      </c>
      <c r="J23" s="58">
        <f>SUMIFS('AM19.Scaling Options'!$R$57:$R$256,'AM19.Scaling Options'!$E$57:$E$256,$B23)</f>
        <v>0</v>
      </c>
      <c r="K23" s="54">
        <f>SUMIFS('AM19.Scaling Options'!$Q$57:$Q$256,'AM19.Scaling Options'!$E$57:$E$256,$B23)</f>
        <v>0</v>
      </c>
      <c r="L23" s="156" t="str">
        <f t="shared" si="31"/>
        <v/>
      </c>
      <c r="M23" s="58">
        <f>SUMIFS('AM19.Scaling Options'!$V$57:$V$256,'AM19.Scaling Options'!$E$57:$E$256,$B23)</f>
        <v>0</v>
      </c>
      <c r="N23" s="54">
        <f>SUMIFS('AM19.Scaling Options'!$U$57:$U$256,'AM19.Scaling Options'!$E$57:$E$256,$B23)</f>
        <v>0</v>
      </c>
      <c r="O23" s="156" t="str">
        <f t="shared" si="32"/>
        <v/>
      </c>
      <c r="P23" s="58">
        <f>SUMIFS('AM19.Scaling Options'!$Z$57:$Z$256,'AM19.Scaling Options'!$E$57:$E$256,$B23)</f>
        <v>0</v>
      </c>
      <c r="Q23" s="54">
        <f>SUMIFS('AM19.Scaling Options'!$Y$57:$Y$256,'AM19.Scaling Options'!$E$57:$E$256,$B23)</f>
        <v>0</v>
      </c>
      <c r="R23" s="156" t="str">
        <f t="shared" si="33"/>
        <v/>
      </c>
    </row>
    <row r="24" spans="1:18" x14ac:dyDescent="0.2">
      <c r="A24" s="10" t="str">
        <f>VLOOKUP(B24,'AM19.Param'!C:D,2,FALSE)</f>
        <v>Insurance</v>
      </c>
      <c r="B24" s="10" t="str">
        <f>'AM19.Scaling Options'!A18</f>
        <v>Chinese Taipei - All</v>
      </c>
      <c r="C24" s="35">
        <f t="shared" si="34"/>
        <v>10</v>
      </c>
      <c r="D24" s="58">
        <f>SUMIFS('AM19.Scaling Options'!G$57:G$256,'AM19.Scaling Options'!$E$57:$E$256,$B24)</f>
        <v>0</v>
      </c>
      <c r="E24" s="54">
        <f>SUMIFS('AM19.Scaling Options'!H$57:H$256,'AM19.Scaling Options'!$E$57:$E$256,$B24)</f>
        <v>0</v>
      </c>
      <c r="F24" s="156" t="str">
        <f t="shared" si="35"/>
        <v/>
      </c>
      <c r="G24" s="58">
        <f>SUMIFS('AM19.Scaling Options'!$N$57:$N$256,'AM19.Scaling Options'!$E$57:$E$256,$B24)</f>
        <v>0</v>
      </c>
      <c r="H24" s="54">
        <f>SUMIFS('AM19.Scaling Options'!$M$57:$M$256,'AM19.Scaling Options'!$E$57:$E$256,$B24)</f>
        <v>0</v>
      </c>
      <c r="I24" s="156" t="str">
        <f t="shared" si="30"/>
        <v/>
      </c>
      <c r="J24" s="58">
        <f>SUMIFS('AM19.Scaling Options'!$R$57:$R$256,'AM19.Scaling Options'!$E$57:$E$256,$B24)</f>
        <v>0</v>
      </c>
      <c r="K24" s="54">
        <f>SUMIFS('AM19.Scaling Options'!$Q$57:$Q$256,'AM19.Scaling Options'!$E$57:$E$256,$B24)</f>
        <v>0</v>
      </c>
      <c r="L24" s="156" t="str">
        <f t="shared" si="31"/>
        <v/>
      </c>
      <c r="M24" s="58">
        <f>SUMIFS('AM19.Scaling Options'!$V$57:$V$256,'AM19.Scaling Options'!$E$57:$E$256,$B24)</f>
        <v>0</v>
      </c>
      <c r="N24" s="54">
        <f>SUMIFS('AM19.Scaling Options'!$U$57:$U$256,'AM19.Scaling Options'!$E$57:$E$256,$B24)</f>
        <v>0</v>
      </c>
      <c r="O24" s="156" t="str">
        <f t="shared" si="32"/>
        <v/>
      </c>
      <c r="P24" s="58">
        <f>SUMIFS('AM19.Scaling Options'!$Z$57:$Z$256,'AM19.Scaling Options'!$E$57:$E$256,$B24)</f>
        <v>0</v>
      </c>
      <c r="Q24" s="54">
        <f>SUMIFS('AM19.Scaling Options'!$Y$57:$Y$256,'AM19.Scaling Options'!$E$57:$E$256,$B24)</f>
        <v>0</v>
      </c>
      <c r="R24" s="156" t="str">
        <f t="shared" si="33"/>
        <v/>
      </c>
    </row>
    <row r="25" spans="1:18" x14ac:dyDescent="0.2">
      <c r="A25" s="10" t="str">
        <f>VLOOKUP(B25,'AM19.Param'!C:D,2,FALSE)</f>
        <v>Insurance</v>
      </c>
      <c r="B25" s="10" t="str">
        <f>'AM19.Scaling Options'!A19</f>
        <v>Hong Kong - Life</v>
      </c>
      <c r="C25" s="35">
        <f t="shared" si="34"/>
        <v>11</v>
      </c>
      <c r="D25" s="58">
        <f>SUMIFS('AM19.Scaling Options'!G$57:G$256,'AM19.Scaling Options'!$E$57:$E$256,$B25)</f>
        <v>0</v>
      </c>
      <c r="E25" s="54">
        <f>SUMIFS('AM19.Scaling Options'!H$57:H$256,'AM19.Scaling Options'!$E$57:$E$256,$B25)</f>
        <v>0</v>
      </c>
      <c r="F25" s="156" t="str">
        <f t="shared" si="35"/>
        <v/>
      </c>
      <c r="G25" s="58">
        <f>SUMIFS('AM19.Scaling Options'!$N$57:$N$256,'AM19.Scaling Options'!$E$57:$E$256,$B25)</f>
        <v>0</v>
      </c>
      <c r="H25" s="54">
        <f>SUMIFS('AM19.Scaling Options'!$M$57:$M$256,'AM19.Scaling Options'!$E$57:$E$256,$B25)</f>
        <v>0</v>
      </c>
      <c r="I25" s="156" t="str">
        <f t="shared" si="30"/>
        <v/>
      </c>
      <c r="J25" s="58">
        <f>SUMIFS('AM19.Scaling Options'!$R$57:$R$256,'AM19.Scaling Options'!$E$57:$E$256,$B25)</f>
        <v>0</v>
      </c>
      <c r="K25" s="54">
        <f>SUMIFS('AM19.Scaling Options'!$Q$57:$Q$256,'AM19.Scaling Options'!$E$57:$E$256,$B25)</f>
        <v>0</v>
      </c>
      <c r="L25" s="156" t="str">
        <f t="shared" si="31"/>
        <v/>
      </c>
      <c r="M25" s="58">
        <f>SUMIFS('AM19.Scaling Options'!$V$57:$V$256,'AM19.Scaling Options'!$E$57:$E$256,$B25)</f>
        <v>0</v>
      </c>
      <c r="N25" s="54">
        <f>SUMIFS('AM19.Scaling Options'!$U$57:$U$256,'AM19.Scaling Options'!$E$57:$E$256,$B25)</f>
        <v>0</v>
      </c>
      <c r="O25" s="156" t="str">
        <f t="shared" si="32"/>
        <v/>
      </c>
      <c r="P25" s="58">
        <f>SUMIFS('AM19.Scaling Options'!$Z$57:$Z$256,'AM19.Scaling Options'!$E$57:$E$256,$B25)</f>
        <v>0</v>
      </c>
      <c r="Q25" s="54">
        <f>SUMIFS('AM19.Scaling Options'!$Y$57:$Y$256,'AM19.Scaling Options'!$E$57:$E$256,$B25)</f>
        <v>0</v>
      </c>
      <c r="R25" s="156" t="str">
        <f t="shared" si="33"/>
        <v/>
      </c>
    </row>
    <row r="26" spans="1:18" x14ac:dyDescent="0.2">
      <c r="A26" s="10" t="str">
        <f>VLOOKUP(B26,'AM19.Param'!C:D,2,FALSE)</f>
        <v>Insurance</v>
      </c>
      <c r="B26" s="10" t="str">
        <f>'AM19.Scaling Options'!A20</f>
        <v>Hong Kong - Non-Life</v>
      </c>
      <c r="C26" s="35">
        <f t="shared" si="34"/>
        <v>12</v>
      </c>
      <c r="D26" s="58">
        <f>SUMIFS('AM19.Scaling Options'!G$57:G$256,'AM19.Scaling Options'!$E$57:$E$256,$B26)</f>
        <v>0</v>
      </c>
      <c r="E26" s="54">
        <f>SUMIFS('AM19.Scaling Options'!H$57:H$256,'AM19.Scaling Options'!$E$57:$E$256,$B26)</f>
        <v>0</v>
      </c>
      <c r="F26" s="156" t="str">
        <f t="shared" si="35"/>
        <v/>
      </c>
      <c r="G26" s="58">
        <f>SUMIFS('AM19.Scaling Options'!$N$57:$N$256,'AM19.Scaling Options'!$E$57:$E$256,$B26)</f>
        <v>0</v>
      </c>
      <c r="H26" s="54">
        <f>SUMIFS('AM19.Scaling Options'!$M$57:$M$256,'AM19.Scaling Options'!$E$57:$E$256,$B26)</f>
        <v>0</v>
      </c>
      <c r="I26" s="156" t="str">
        <f t="shared" si="30"/>
        <v/>
      </c>
      <c r="J26" s="58">
        <f>SUMIFS('AM19.Scaling Options'!$R$57:$R$256,'AM19.Scaling Options'!$E$57:$E$256,$B26)</f>
        <v>0</v>
      </c>
      <c r="K26" s="54">
        <f>SUMIFS('AM19.Scaling Options'!$Q$57:$Q$256,'AM19.Scaling Options'!$E$57:$E$256,$B26)</f>
        <v>0</v>
      </c>
      <c r="L26" s="156" t="str">
        <f t="shared" si="31"/>
        <v/>
      </c>
      <c r="M26" s="58">
        <f>SUMIFS('AM19.Scaling Options'!$V$57:$V$256,'AM19.Scaling Options'!$E$57:$E$256,$B26)</f>
        <v>0</v>
      </c>
      <c r="N26" s="54">
        <f>SUMIFS('AM19.Scaling Options'!$U$57:$U$256,'AM19.Scaling Options'!$E$57:$E$256,$B26)</f>
        <v>0</v>
      </c>
      <c r="O26" s="156" t="str">
        <f t="shared" si="32"/>
        <v/>
      </c>
      <c r="P26" s="58">
        <f>SUMIFS('AM19.Scaling Options'!$Z$57:$Z$256,'AM19.Scaling Options'!$E$57:$E$256,$B26)</f>
        <v>0</v>
      </c>
      <c r="Q26" s="54">
        <f>SUMIFS('AM19.Scaling Options'!$Y$57:$Y$256,'AM19.Scaling Options'!$E$57:$E$256,$B26)</f>
        <v>0</v>
      </c>
      <c r="R26" s="156" t="str">
        <f t="shared" si="33"/>
        <v/>
      </c>
    </row>
    <row r="27" spans="1:18" x14ac:dyDescent="0.2">
      <c r="A27" s="10" t="str">
        <f>VLOOKUP(B27,'AM19.Param'!C:D,2,FALSE)</f>
        <v>Insurance</v>
      </c>
      <c r="B27" s="10" t="str">
        <f>'AM19.Scaling Options'!A21</f>
        <v>India</v>
      </c>
      <c r="C27" s="35">
        <f t="shared" si="34"/>
        <v>13</v>
      </c>
      <c r="D27" s="58">
        <f>SUMIFS('AM19.Scaling Options'!G$57:G$256,'AM19.Scaling Options'!$E$57:$E$256,$B27)</f>
        <v>0</v>
      </c>
      <c r="E27" s="54">
        <f>SUMIFS('AM19.Scaling Options'!H$57:H$256,'AM19.Scaling Options'!$E$57:$E$256,$B27)</f>
        <v>0</v>
      </c>
      <c r="F27" s="156" t="str">
        <f t="shared" ref="F27:F50" si="36">IF(E27=0,"",D27/E27)</f>
        <v/>
      </c>
      <c r="G27" s="58">
        <f>SUMIFS('AM19.Scaling Options'!$N$57:$N$256,'AM19.Scaling Options'!$E$57:$E$256,$B27)</f>
        <v>0</v>
      </c>
      <c r="H27" s="54">
        <f>SUMIFS('AM19.Scaling Options'!$M$57:$M$256,'AM19.Scaling Options'!$E$57:$E$256,$B27)</f>
        <v>0</v>
      </c>
      <c r="I27" s="156" t="str">
        <f t="shared" ref="I27:I50" si="37">IF(OR(H27=0,H27=""),"",G27/H27)</f>
        <v/>
      </c>
      <c r="J27" s="58">
        <f>SUMIFS('AM19.Scaling Options'!$R$57:$R$256,'AM19.Scaling Options'!$E$57:$E$256,$B27)</f>
        <v>0</v>
      </c>
      <c r="K27" s="54">
        <f>SUMIFS('AM19.Scaling Options'!$Q$57:$Q$256,'AM19.Scaling Options'!$E$57:$E$256,$B27)</f>
        <v>0</v>
      </c>
      <c r="L27" s="156" t="str">
        <f t="shared" ref="L27:L50" si="38">IF(OR(K27=0,K27=""),"",J27/K27)</f>
        <v/>
      </c>
      <c r="M27" s="58">
        <f>SUMIFS('AM19.Scaling Options'!$V$57:$V$256,'AM19.Scaling Options'!$E$57:$E$256,$B27)</f>
        <v>0</v>
      </c>
      <c r="N27" s="54">
        <f>SUMIFS('AM19.Scaling Options'!$U$57:$U$256,'AM19.Scaling Options'!$E$57:$E$256,$B27)</f>
        <v>0</v>
      </c>
      <c r="O27" s="156" t="str">
        <f t="shared" ref="O27:O50" si="39">IF(OR(N27=0,N27=""),"",M27/N27)</f>
        <v/>
      </c>
      <c r="P27" s="58">
        <f>SUMIFS('AM19.Scaling Options'!$Z$57:$Z$256,'AM19.Scaling Options'!$E$57:$E$256,$B27)</f>
        <v>0</v>
      </c>
      <c r="Q27" s="54">
        <f>SUMIFS('AM19.Scaling Options'!$Y$57:$Y$256,'AM19.Scaling Options'!$E$57:$E$256,$B27)</f>
        <v>0</v>
      </c>
      <c r="R27" s="156" t="str">
        <f t="shared" ref="R27:R50" si="40">IF(OR(Q27=0,Q27=""),"",P27/Q27)</f>
        <v/>
      </c>
    </row>
    <row r="28" spans="1:18" x14ac:dyDescent="0.2">
      <c r="A28" s="10" t="str">
        <f>VLOOKUP(B28,'AM19.Param'!C:D,2,FALSE)</f>
        <v>Insurance</v>
      </c>
      <c r="B28" s="10" t="str">
        <f>'AM19.Scaling Options'!A22</f>
        <v>Japan - Life</v>
      </c>
      <c r="C28" s="35">
        <f t="shared" si="34"/>
        <v>14</v>
      </c>
      <c r="D28" s="58">
        <f>SUMIFS('AM19.Scaling Options'!G$57:G$256,'AM19.Scaling Options'!$E$57:$E$256,$B28)</f>
        <v>0</v>
      </c>
      <c r="E28" s="54">
        <f>SUMIFS('AM19.Scaling Options'!H$57:H$256,'AM19.Scaling Options'!$E$57:$E$256,$B28)</f>
        <v>0</v>
      </c>
      <c r="F28" s="156" t="str">
        <f t="shared" si="36"/>
        <v/>
      </c>
      <c r="G28" s="58">
        <f>SUMIFS('AM19.Scaling Options'!$N$57:$N$256,'AM19.Scaling Options'!$E$57:$E$256,$B28)</f>
        <v>0</v>
      </c>
      <c r="H28" s="54">
        <f>SUMIFS('AM19.Scaling Options'!$M$57:$M$256,'AM19.Scaling Options'!$E$57:$E$256,$B28)</f>
        <v>0</v>
      </c>
      <c r="I28" s="156" t="str">
        <f t="shared" si="37"/>
        <v/>
      </c>
      <c r="J28" s="58">
        <f>SUMIFS('AM19.Scaling Options'!$R$57:$R$256,'AM19.Scaling Options'!$E$57:$E$256,$B28)</f>
        <v>0</v>
      </c>
      <c r="K28" s="54">
        <f>SUMIFS('AM19.Scaling Options'!$Q$57:$Q$256,'AM19.Scaling Options'!$E$57:$E$256,$B28)</f>
        <v>0</v>
      </c>
      <c r="L28" s="156" t="str">
        <f t="shared" si="38"/>
        <v/>
      </c>
      <c r="M28" s="58">
        <f>SUMIFS('AM19.Scaling Options'!$V$57:$V$256,'AM19.Scaling Options'!$E$57:$E$256,$B28)</f>
        <v>0</v>
      </c>
      <c r="N28" s="54">
        <f>SUMIFS('AM19.Scaling Options'!$U$57:$U$256,'AM19.Scaling Options'!$E$57:$E$256,$B28)</f>
        <v>0</v>
      </c>
      <c r="O28" s="156" t="str">
        <f t="shared" si="39"/>
        <v/>
      </c>
      <c r="P28" s="58">
        <f>SUMIFS('AM19.Scaling Options'!$Z$57:$Z$256,'AM19.Scaling Options'!$E$57:$E$256,$B28)</f>
        <v>0</v>
      </c>
      <c r="Q28" s="54">
        <f>SUMIFS('AM19.Scaling Options'!$Y$57:$Y$256,'AM19.Scaling Options'!$E$57:$E$256,$B28)</f>
        <v>0</v>
      </c>
      <c r="R28" s="156" t="str">
        <f t="shared" si="40"/>
        <v/>
      </c>
    </row>
    <row r="29" spans="1:18" x14ac:dyDescent="0.2">
      <c r="A29" s="10" t="str">
        <f>VLOOKUP(B29,'AM19.Param'!C:D,2,FALSE)</f>
        <v>Insurance</v>
      </c>
      <c r="B29" s="10" t="str">
        <f>'AM19.Scaling Options'!A23</f>
        <v>Japan - Non-Life</v>
      </c>
      <c r="C29" s="35">
        <f t="shared" si="34"/>
        <v>15</v>
      </c>
      <c r="D29" s="58">
        <f>SUMIFS('AM19.Scaling Options'!G$57:G$256,'AM19.Scaling Options'!$E$57:$E$256,$B29)</f>
        <v>0</v>
      </c>
      <c r="E29" s="54">
        <f>SUMIFS('AM19.Scaling Options'!H$57:H$256,'AM19.Scaling Options'!$E$57:$E$256,$B29)</f>
        <v>0</v>
      </c>
      <c r="F29" s="156" t="str">
        <f t="shared" si="36"/>
        <v/>
      </c>
      <c r="G29" s="58">
        <f>SUMIFS('AM19.Scaling Options'!$N$57:$N$256,'AM19.Scaling Options'!$E$57:$E$256,$B29)</f>
        <v>0</v>
      </c>
      <c r="H29" s="54">
        <f>SUMIFS('AM19.Scaling Options'!$M$57:$M$256,'AM19.Scaling Options'!$E$57:$E$256,$B29)</f>
        <v>0</v>
      </c>
      <c r="I29" s="156" t="str">
        <f t="shared" si="37"/>
        <v/>
      </c>
      <c r="J29" s="58">
        <f>SUMIFS('AM19.Scaling Options'!$R$57:$R$256,'AM19.Scaling Options'!$E$57:$E$256,$B29)</f>
        <v>0</v>
      </c>
      <c r="K29" s="54">
        <f>SUMIFS('AM19.Scaling Options'!$Q$57:$Q$256,'AM19.Scaling Options'!$E$57:$E$256,$B29)</f>
        <v>0</v>
      </c>
      <c r="L29" s="156" t="str">
        <f t="shared" si="38"/>
        <v/>
      </c>
      <c r="M29" s="58">
        <f>SUMIFS('AM19.Scaling Options'!$V$57:$V$256,'AM19.Scaling Options'!$E$57:$E$256,$B29)</f>
        <v>0</v>
      </c>
      <c r="N29" s="54">
        <f>SUMIFS('AM19.Scaling Options'!$U$57:$U$256,'AM19.Scaling Options'!$E$57:$E$256,$B29)</f>
        <v>0</v>
      </c>
      <c r="O29" s="156" t="str">
        <f t="shared" si="39"/>
        <v/>
      </c>
      <c r="P29" s="58">
        <f>SUMIFS('AM19.Scaling Options'!$Z$57:$Z$256,'AM19.Scaling Options'!$E$57:$E$256,$B29)</f>
        <v>0</v>
      </c>
      <c r="Q29" s="54">
        <f>SUMIFS('AM19.Scaling Options'!$Y$57:$Y$256,'AM19.Scaling Options'!$E$57:$E$256,$B29)</f>
        <v>0</v>
      </c>
      <c r="R29" s="156" t="str">
        <f t="shared" si="40"/>
        <v/>
      </c>
    </row>
    <row r="30" spans="1:18" x14ac:dyDescent="0.2">
      <c r="A30" s="10" t="str">
        <f>VLOOKUP(B30,'AM19.Param'!C:D,2,FALSE)</f>
        <v>Insurance</v>
      </c>
      <c r="B30" s="10" t="str">
        <f>'AM19.Scaling Options'!A24</f>
        <v>South Korea</v>
      </c>
      <c r="C30" s="35">
        <f t="shared" si="34"/>
        <v>16</v>
      </c>
      <c r="D30" s="58">
        <f>SUMIFS('AM19.Scaling Options'!G$57:G$256,'AM19.Scaling Options'!$E$57:$E$256,$B30)</f>
        <v>0</v>
      </c>
      <c r="E30" s="54">
        <f>SUMIFS('AM19.Scaling Options'!H$57:H$256,'AM19.Scaling Options'!$E$57:$E$256,$B30)</f>
        <v>0</v>
      </c>
      <c r="F30" s="156" t="str">
        <f t="shared" si="36"/>
        <v/>
      </c>
      <c r="G30" s="58">
        <f>SUMIFS('AM19.Scaling Options'!$N$57:$N$256,'AM19.Scaling Options'!$E$57:$E$256,$B30)</f>
        <v>0</v>
      </c>
      <c r="H30" s="54">
        <f>SUMIFS('AM19.Scaling Options'!$M$57:$M$256,'AM19.Scaling Options'!$E$57:$E$256,$B30)</f>
        <v>0</v>
      </c>
      <c r="I30" s="156" t="str">
        <f t="shared" si="37"/>
        <v/>
      </c>
      <c r="J30" s="58">
        <f>SUMIFS('AM19.Scaling Options'!$R$57:$R$256,'AM19.Scaling Options'!$E$57:$E$256,$B30)</f>
        <v>0</v>
      </c>
      <c r="K30" s="54">
        <f>SUMIFS('AM19.Scaling Options'!$Q$57:$Q$256,'AM19.Scaling Options'!$E$57:$E$256,$B30)</f>
        <v>0</v>
      </c>
      <c r="L30" s="156" t="str">
        <f t="shared" si="38"/>
        <v/>
      </c>
      <c r="M30" s="58">
        <f>SUMIFS('AM19.Scaling Options'!$V$57:$V$256,'AM19.Scaling Options'!$E$57:$E$256,$B30)</f>
        <v>0</v>
      </c>
      <c r="N30" s="54">
        <f>SUMIFS('AM19.Scaling Options'!$U$57:$U$256,'AM19.Scaling Options'!$E$57:$E$256,$B30)</f>
        <v>0</v>
      </c>
      <c r="O30" s="156" t="str">
        <f t="shared" si="39"/>
        <v/>
      </c>
      <c r="P30" s="58">
        <f>SUMIFS('AM19.Scaling Options'!$Z$57:$Z$256,'AM19.Scaling Options'!$E$57:$E$256,$B30)</f>
        <v>0</v>
      </c>
      <c r="Q30" s="54">
        <f>SUMIFS('AM19.Scaling Options'!$Y$57:$Y$256,'AM19.Scaling Options'!$E$57:$E$256,$B30)</f>
        <v>0</v>
      </c>
      <c r="R30" s="156" t="str">
        <f t="shared" si="40"/>
        <v/>
      </c>
    </row>
    <row r="31" spans="1:18" x14ac:dyDescent="0.2">
      <c r="A31" s="10" t="str">
        <f>VLOOKUP(B31,'AM19.Param'!C:D,2,FALSE)</f>
        <v>Insurance</v>
      </c>
      <c r="B31" s="10" t="str">
        <f>'AM19.Scaling Options'!A25</f>
        <v>Malaysia</v>
      </c>
      <c r="C31" s="35">
        <f t="shared" si="34"/>
        <v>17</v>
      </c>
      <c r="D31" s="58">
        <f>SUMIFS('AM19.Scaling Options'!G$57:G$256,'AM19.Scaling Options'!$E$57:$E$256,$B31)</f>
        <v>0</v>
      </c>
      <c r="E31" s="54">
        <f>SUMIFS('AM19.Scaling Options'!H$57:H$256,'AM19.Scaling Options'!$E$57:$E$256,$B31)</f>
        <v>0</v>
      </c>
      <c r="F31" s="156" t="str">
        <f t="shared" si="36"/>
        <v/>
      </c>
      <c r="G31" s="58">
        <f>SUMIFS('AM19.Scaling Options'!$N$57:$N$256,'AM19.Scaling Options'!$E$57:$E$256,$B31)</f>
        <v>0</v>
      </c>
      <c r="H31" s="54">
        <f>SUMIFS('AM19.Scaling Options'!$M$57:$M$256,'AM19.Scaling Options'!$E$57:$E$256,$B31)</f>
        <v>0</v>
      </c>
      <c r="I31" s="156" t="str">
        <f t="shared" si="37"/>
        <v/>
      </c>
      <c r="J31" s="58">
        <f>SUMIFS('AM19.Scaling Options'!$R$57:$R$256,'AM19.Scaling Options'!$E$57:$E$256,$B31)</f>
        <v>0</v>
      </c>
      <c r="K31" s="54">
        <f>SUMIFS('AM19.Scaling Options'!$Q$57:$Q$256,'AM19.Scaling Options'!$E$57:$E$256,$B31)</f>
        <v>0</v>
      </c>
      <c r="L31" s="156" t="str">
        <f t="shared" si="38"/>
        <v/>
      </c>
      <c r="M31" s="58">
        <f>SUMIFS('AM19.Scaling Options'!$V$57:$V$256,'AM19.Scaling Options'!$E$57:$E$256,$B31)</f>
        <v>0</v>
      </c>
      <c r="N31" s="54">
        <f>SUMIFS('AM19.Scaling Options'!$U$57:$U$256,'AM19.Scaling Options'!$E$57:$E$256,$B31)</f>
        <v>0</v>
      </c>
      <c r="O31" s="156" t="str">
        <f t="shared" si="39"/>
        <v/>
      </c>
      <c r="P31" s="58">
        <f>SUMIFS('AM19.Scaling Options'!$Z$57:$Z$256,'AM19.Scaling Options'!$E$57:$E$256,$B31)</f>
        <v>0</v>
      </c>
      <c r="Q31" s="54">
        <f>SUMIFS('AM19.Scaling Options'!$Y$57:$Y$256,'AM19.Scaling Options'!$E$57:$E$256,$B31)</f>
        <v>0</v>
      </c>
      <c r="R31" s="156" t="str">
        <f t="shared" si="40"/>
        <v/>
      </c>
    </row>
    <row r="32" spans="1:18" x14ac:dyDescent="0.2">
      <c r="A32" s="10" t="str">
        <f>VLOOKUP(B32,'AM19.Param'!C:D,2,FALSE)</f>
        <v>Insurance</v>
      </c>
      <c r="B32" s="10" t="str">
        <f>'AM19.Scaling Options'!A26</f>
        <v>Mexico</v>
      </c>
      <c r="C32" s="35">
        <f t="shared" si="34"/>
        <v>18</v>
      </c>
      <c r="D32" s="58">
        <f>SUMIFS('AM19.Scaling Options'!G$57:G$256,'AM19.Scaling Options'!$E$57:$E$256,$B32)</f>
        <v>0</v>
      </c>
      <c r="E32" s="54">
        <f>SUMIFS('AM19.Scaling Options'!H$57:H$256,'AM19.Scaling Options'!$E$57:$E$256,$B32)</f>
        <v>0</v>
      </c>
      <c r="F32" s="156" t="str">
        <f t="shared" si="36"/>
        <v/>
      </c>
      <c r="G32" s="58">
        <f>SUMIFS('AM19.Scaling Options'!$N$57:$N$256,'AM19.Scaling Options'!$E$57:$E$256,$B32)</f>
        <v>0</v>
      </c>
      <c r="H32" s="54">
        <f>SUMIFS('AM19.Scaling Options'!$M$57:$M$256,'AM19.Scaling Options'!$E$57:$E$256,$B32)</f>
        <v>0</v>
      </c>
      <c r="I32" s="156" t="str">
        <f t="shared" si="37"/>
        <v/>
      </c>
      <c r="J32" s="58">
        <f>SUMIFS('AM19.Scaling Options'!$R$57:$R$256,'AM19.Scaling Options'!$E$57:$E$256,$B32)</f>
        <v>0</v>
      </c>
      <c r="K32" s="54">
        <f>SUMIFS('AM19.Scaling Options'!$Q$57:$Q$256,'AM19.Scaling Options'!$E$57:$E$256,$B32)</f>
        <v>0</v>
      </c>
      <c r="L32" s="156" t="str">
        <f t="shared" si="38"/>
        <v/>
      </c>
      <c r="M32" s="58">
        <f>SUMIFS('AM19.Scaling Options'!$V$57:$V$256,'AM19.Scaling Options'!$E$57:$E$256,$B32)</f>
        <v>0</v>
      </c>
      <c r="N32" s="54">
        <f>SUMIFS('AM19.Scaling Options'!$U$57:$U$256,'AM19.Scaling Options'!$E$57:$E$256,$B32)</f>
        <v>0</v>
      </c>
      <c r="O32" s="156" t="str">
        <f t="shared" si="39"/>
        <v/>
      </c>
      <c r="P32" s="58">
        <f>SUMIFS('AM19.Scaling Options'!$Z$57:$Z$256,'AM19.Scaling Options'!$E$57:$E$256,$B32)</f>
        <v>0</v>
      </c>
      <c r="Q32" s="54">
        <f>SUMIFS('AM19.Scaling Options'!$Y$57:$Y$256,'AM19.Scaling Options'!$E$57:$E$256,$B32)</f>
        <v>0</v>
      </c>
      <c r="R32" s="156" t="str">
        <f t="shared" si="40"/>
        <v/>
      </c>
    </row>
    <row r="33" spans="1:18" x14ac:dyDescent="0.2">
      <c r="A33" s="10" t="str">
        <f>VLOOKUP(B33,'AM19.Param'!C:D,2,FALSE)</f>
        <v>Insurance</v>
      </c>
      <c r="B33" s="10" t="str">
        <f>'AM19.Scaling Options'!A27</f>
        <v>Singapore - All</v>
      </c>
      <c r="C33" s="35">
        <f t="shared" si="34"/>
        <v>19</v>
      </c>
      <c r="D33" s="58">
        <f>SUMIFS('AM19.Scaling Options'!G$57:G$256,'AM19.Scaling Options'!$E$57:$E$256,$B33)</f>
        <v>0</v>
      </c>
      <c r="E33" s="54">
        <f>SUMIFS('AM19.Scaling Options'!H$57:H$256,'AM19.Scaling Options'!$E$57:$E$256,$B33)</f>
        <v>0</v>
      </c>
      <c r="F33" s="156" t="str">
        <f t="shared" si="36"/>
        <v/>
      </c>
      <c r="G33" s="58">
        <f>SUMIFS('AM19.Scaling Options'!$N$57:$N$256,'AM19.Scaling Options'!$E$57:$E$256,$B33)</f>
        <v>0</v>
      </c>
      <c r="H33" s="54">
        <f>SUMIFS('AM19.Scaling Options'!$M$57:$M$256,'AM19.Scaling Options'!$E$57:$E$256,$B33)</f>
        <v>0</v>
      </c>
      <c r="I33" s="156" t="str">
        <f t="shared" si="37"/>
        <v/>
      </c>
      <c r="J33" s="58">
        <f>SUMIFS('AM19.Scaling Options'!$R$57:$R$256,'AM19.Scaling Options'!$E$57:$E$256,$B33)</f>
        <v>0</v>
      </c>
      <c r="K33" s="54">
        <f>SUMIFS('AM19.Scaling Options'!$Q$57:$Q$256,'AM19.Scaling Options'!$E$57:$E$256,$B33)</f>
        <v>0</v>
      </c>
      <c r="L33" s="156" t="str">
        <f t="shared" si="38"/>
        <v/>
      </c>
      <c r="M33" s="58">
        <f>SUMIFS('AM19.Scaling Options'!$V$57:$V$256,'AM19.Scaling Options'!$E$57:$E$256,$B33)</f>
        <v>0</v>
      </c>
      <c r="N33" s="54">
        <f>SUMIFS('AM19.Scaling Options'!$U$57:$U$256,'AM19.Scaling Options'!$E$57:$E$256,$B33)</f>
        <v>0</v>
      </c>
      <c r="O33" s="156" t="str">
        <f t="shared" si="39"/>
        <v/>
      </c>
      <c r="P33" s="58">
        <f>SUMIFS('AM19.Scaling Options'!$Z$57:$Z$256,'AM19.Scaling Options'!$E$57:$E$256,$B33)</f>
        <v>0</v>
      </c>
      <c r="Q33" s="54">
        <f>SUMIFS('AM19.Scaling Options'!$Y$57:$Y$256,'AM19.Scaling Options'!$E$57:$E$256,$B33)</f>
        <v>0</v>
      </c>
      <c r="R33" s="156" t="str">
        <f t="shared" si="40"/>
        <v/>
      </c>
    </row>
    <row r="34" spans="1:18" x14ac:dyDescent="0.2">
      <c r="A34" s="169" t="str">
        <f>VLOOKUP(B34,'AM19.Param'!C:D,2,FALSE)</f>
        <v>Insurance</v>
      </c>
      <c r="B34" s="10" t="str">
        <f>'AM19.Scaling Options'!A28</f>
        <v>Solvency II -- Composite</v>
      </c>
      <c r="C34" s="35">
        <f t="shared" si="34"/>
        <v>20</v>
      </c>
      <c r="D34" s="58">
        <f>SUMIFS('AM19.Scaling Options'!G$57:G$256,'AM19.Scaling Options'!$E$57:$E$256,$B34)</f>
        <v>0</v>
      </c>
      <c r="E34" s="54">
        <f>SUMIFS('AM19.Scaling Options'!H$57:H$256,'AM19.Scaling Options'!$E$57:$E$256,$B34)</f>
        <v>0</v>
      </c>
      <c r="F34" s="156" t="str">
        <f t="shared" si="36"/>
        <v/>
      </c>
      <c r="G34" s="58">
        <f>SUMIFS('AM19.Scaling Options'!$N$57:$N$256,'AM19.Scaling Options'!$E$57:$E$256,$B34)</f>
        <v>0</v>
      </c>
      <c r="H34" s="54">
        <f>SUMIFS('AM19.Scaling Options'!$M$57:$M$256,'AM19.Scaling Options'!$E$57:$E$256,$B34)</f>
        <v>0</v>
      </c>
      <c r="I34" s="156" t="str">
        <f t="shared" si="37"/>
        <v/>
      </c>
      <c r="J34" s="58">
        <f>SUMIFS('AM19.Scaling Options'!$R$57:$R$256,'AM19.Scaling Options'!$E$57:$E$256,$B34)</f>
        <v>0</v>
      </c>
      <c r="K34" s="54">
        <f>SUMIFS('AM19.Scaling Options'!$Q$57:$Q$256,'AM19.Scaling Options'!$E$57:$E$256,$B34)</f>
        <v>0</v>
      </c>
      <c r="L34" s="156" t="str">
        <f t="shared" si="38"/>
        <v/>
      </c>
      <c r="M34" s="58">
        <f>SUMIFS('AM19.Scaling Options'!$V$57:$V$256,'AM19.Scaling Options'!$E$57:$E$256,$B34)</f>
        <v>0</v>
      </c>
      <c r="N34" s="54">
        <f>SUMIFS('AM19.Scaling Options'!$U$57:$U$256,'AM19.Scaling Options'!$E$57:$E$256,$B34)</f>
        <v>0</v>
      </c>
      <c r="O34" s="156" t="str">
        <f t="shared" si="39"/>
        <v/>
      </c>
      <c r="P34" s="58">
        <f>SUMIFS('AM19.Scaling Options'!$Z$57:$Z$256,'AM19.Scaling Options'!$E$57:$E$256,$B34)</f>
        <v>0</v>
      </c>
      <c r="Q34" s="54">
        <f>SUMIFS('AM19.Scaling Options'!$Y$57:$Y$256,'AM19.Scaling Options'!$E$57:$E$256,$B34)</f>
        <v>0</v>
      </c>
      <c r="R34" s="156" t="str">
        <f t="shared" si="40"/>
        <v/>
      </c>
    </row>
    <row r="35" spans="1:18" x14ac:dyDescent="0.2">
      <c r="A35" s="10" t="str">
        <f>VLOOKUP(B35,'AM19.Param'!C:D,2,FALSE)</f>
        <v>Insurance</v>
      </c>
      <c r="B35" s="10" t="str">
        <f>'AM19.Scaling Options'!A29</f>
        <v>Solvency II - Life</v>
      </c>
      <c r="C35" s="35">
        <f t="shared" si="34"/>
        <v>21</v>
      </c>
      <c r="D35" s="58">
        <f>SUMIFS('AM19.Scaling Options'!G$57:G$256,'AM19.Scaling Options'!$E$57:$E$256,$B35)</f>
        <v>0</v>
      </c>
      <c r="E35" s="54">
        <f>SUMIFS('AM19.Scaling Options'!H$57:H$256,'AM19.Scaling Options'!$E$57:$E$256,$B35)</f>
        <v>0</v>
      </c>
      <c r="F35" s="156" t="str">
        <f t="shared" si="36"/>
        <v/>
      </c>
      <c r="G35" s="58">
        <f>SUMIFS('AM19.Scaling Options'!$N$57:$N$256,'AM19.Scaling Options'!$E$57:$E$256,$B35)</f>
        <v>0</v>
      </c>
      <c r="H35" s="54">
        <f>SUMIFS('AM19.Scaling Options'!$M$57:$M$256,'AM19.Scaling Options'!$E$57:$E$256,$B35)</f>
        <v>0</v>
      </c>
      <c r="I35" s="156" t="str">
        <f t="shared" si="37"/>
        <v/>
      </c>
      <c r="J35" s="58">
        <f>SUMIFS('AM19.Scaling Options'!$R$57:$R$256,'AM19.Scaling Options'!$E$57:$E$256,$B35)</f>
        <v>0</v>
      </c>
      <c r="K35" s="54">
        <f>SUMIFS('AM19.Scaling Options'!$Q$57:$Q$256,'AM19.Scaling Options'!$E$57:$E$256,$B35)</f>
        <v>0</v>
      </c>
      <c r="L35" s="156" t="str">
        <f t="shared" si="38"/>
        <v/>
      </c>
      <c r="M35" s="58">
        <f>SUMIFS('AM19.Scaling Options'!$V$57:$V$256,'AM19.Scaling Options'!$E$57:$E$256,$B35)</f>
        <v>0</v>
      </c>
      <c r="N35" s="54">
        <f>SUMIFS('AM19.Scaling Options'!$U$57:$U$256,'AM19.Scaling Options'!$E$57:$E$256,$B35)</f>
        <v>0</v>
      </c>
      <c r="O35" s="156" t="str">
        <f t="shared" si="39"/>
        <v/>
      </c>
      <c r="P35" s="58">
        <f>SUMIFS('AM19.Scaling Options'!$Z$57:$Z$256,'AM19.Scaling Options'!$E$57:$E$256,$B35)</f>
        <v>0</v>
      </c>
      <c r="Q35" s="54">
        <f>SUMIFS('AM19.Scaling Options'!$Y$57:$Y$256,'AM19.Scaling Options'!$E$57:$E$256,$B35)</f>
        <v>0</v>
      </c>
      <c r="R35" s="156" t="str">
        <f t="shared" si="40"/>
        <v/>
      </c>
    </row>
    <row r="36" spans="1:18" x14ac:dyDescent="0.2">
      <c r="A36" s="10" t="str">
        <f>VLOOKUP(B36,'AM19.Param'!C:D,2,FALSE)</f>
        <v>Insurance</v>
      </c>
      <c r="B36" s="10" t="str">
        <f>'AM19.Scaling Options'!A30</f>
        <v>Solvency II - Non-Life</v>
      </c>
      <c r="C36" s="35">
        <f t="shared" si="34"/>
        <v>22</v>
      </c>
      <c r="D36" s="58">
        <f>SUMIFS('AM19.Scaling Options'!G$57:G$256,'AM19.Scaling Options'!$E$57:$E$256,$B36)</f>
        <v>0</v>
      </c>
      <c r="E36" s="54">
        <f>SUMIFS('AM19.Scaling Options'!H$57:H$256,'AM19.Scaling Options'!$E$57:$E$256,$B36)</f>
        <v>0</v>
      </c>
      <c r="F36" s="156" t="str">
        <f t="shared" si="36"/>
        <v/>
      </c>
      <c r="G36" s="58">
        <f>SUMIFS('AM19.Scaling Options'!$N$57:$N$256,'AM19.Scaling Options'!$E$57:$E$256,$B36)</f>
        <v>0</v>
      </c>
      <c r="H36" s="54">
        <f>SUMIFS('AM19.Scaling Options'!$M$57:$M$256,'AM19.Scaling Options'!$E$57:$E$256,$B36)</f>
        <v>0</v>
      </c>
      <c r="I36" s="156" t="str">
        <f t="shared" si="37"/>
        <v/>
      </c>
      <c r="J36" s="58">
        <f>SUMIFS('AM19.Scaling Options'!$R$57:$R$256,'AM19.Scaling Options'!$E$57:$E$256,$B36)</f>
        <v>0</v>
      </c>
      <c r="K36" s="54">
        <f>SUMIFS('AM19.Scaling Options'!$Q$57:$Q$256,'AM19.Scaling Options'!$E$57:$E$256,$B36)</f>
        <v>0</v>
      </c>
      <c r="L36" s="156" t="str">
        <f t="shared" si="38"/>
        <v/>
      </c>
      <c r="M36" s="58">
        <f>SUMIFS('AM19.Scaling Options'!$V$57:$V$256,'AM19.Scaling Options'!$E$57:$E$256,$B36)</f>
        <v>0</v>
      </c>
      <c r="N36" s="54">
        <f>SUMIFS('AM19.Scaling Options'!$U$57:$U$256,'AM19.Scaling Options'!$E$57:$E$256,$B36)</f>
        <v>0</v>
      </c>
      <c r="O36" s="156" t="str">
        <f t="shared" si="39"/>
        <v/>
      </c>
      <c r="P36" s="58">
        <f>SUMIFS('AM19.Scaling Options'!$Z$57:$Z$256,'AM19.Scaling Options'!$E$57:$E$256,$B36)</f>
        <v>0</v>
      </c>
      <c r="Q36" s="54">
        <f>SUMIFS('AM19.Scaling Options'!$Y$57:$Y$256,'AM19.Scaling Options'!$E$57:$E$256,$B36)</f>
        <v>0</v>
      </c>
      <c r="R36" s="156" t="str">
        <f t="shared" si="40"/>
        <v/>
      </c>
    </row>
    <row r="37" spans="1:18" x14ac:dyDescent="0.2">
      <c r="A37" s="10" t="str">
        <f>VLOOKUP(B37,'AM19.Param'!C:D,2,FALSE)</f>
        <v>Insurance</v>
      </c>
      <c r="B37" s="10" t="str">
        <f>'AM19.Scaling Options'!A31</f>
        <v>South Africa - Composite</v>
      </c>
      <c r="C37" s="35">
        <f t="shared" si="34"/>
        <v>23</v>
      </c>
      <c r="D37" s="58">
        <f>SUMIFS('AM19.Scaling Options'!G$57:G$256,'AM19.Scaling Options'!$E$57:$E$256,$B37)</f>
        <v>0</v>
      </c>
      <c r="E37" s="54">
        <f>SUMIFS('AM19.Scaling Options'!H$57:H$256,'AM19.Scaling Options'!$E$57:$E$256,$B37)</f>
        <v>0</v>
      </c>
      <c r="F37" s="156" t="str">
        <f t="shared" si="36"/>
        <v/>
      </c>
      <c r="G37" s="58">
        <f>SUMIFS('AM19.Scaling Options'!$N$57:$N$256,'AM19.Scaling Options'!$E$57:$E$256,$B37)</f>
        <v>0</v>
      </c>
      <c r="H37" s="54">
        <f>SUMIFS('AM19.Scaling Options'!$M$57:$M$256,'AM19.Scaling Options'!$E$57:$E$256,$B37)</f>
        <v>0</v>
      </c>
      <c r="I37" s="156" t="str">
        <f t="shared" si="37"/>
        <v/>
      </c>
      <c r="J37" s="58">
        <f>SUMIFS('AM19.Scaling Options'!$R$57:$R$256,'AM19.Scaling Options'!$E$57:$E$256,$B37)</f>
        <v>0</v>
      </c>
      <c r="K37" s="54">
        <f>SUMIFS('AM19.Scaling Options'!$Q$57:$Q$256,'AM19.Scaling Options'!$E$57:$E$256,$B37)</f>
        <v>0</v>
      </c>
      <c r="L37" s="156" t="str">
        <f t="shared" si="38"/>
        <v/>
      </c>
      <c r="M37" s="58">
        <f>SUMIFS('AM19.Scaling Options'!$V$57:$V$256,'AM19.Scaling Options'!$E$57:$E$256,$B37)</f>
        <v>0</v>
      </c>
      <c r="N37" s="54">
        <f>SUMIFS('AM19.Scaling Options'!$U$57:$U$256,'AM19.Scaling Options'!$E$57:$E$256,$B37)</f>
        <v>0</v>
      </c>
      <c r="O37" s="156" t="str">
        <f t="shared" si="39"/>
        <v/>
      </c>
      <c r="P37" s="58">
        <f>SUMIFS('AM19.Scaling Options'!$Z$57:$Z$256,'AM19.Scaling Options'!$E$57:$E$256,$B37)</f>
        <v>0</v>
      </c>
      <c r="Q37" s="54">
        <f>SUMIFS('AM19.Scaling Options'!$Y$57:$Y$256,'AM19.Scaling Options'!$E$57:$E$256,$B37)</f>
        <v>0</v>
      </c>
      <c r="R37" s="156" t="str">
        <f t="shared" si="40"/>
        <v/>
      </c>
    </row>
    <row r="38" spans="1:18" x14ac:dyDescent="0.2">
      <c r="A38" s="10" t="str">
        <f>VLOOKUP(B38,'AM19.Param'!C:D,2,FALSE)</f>
        <v>Insurance</v>
      </c>
      <c r="B38" s="10" t="str">
        <f>'AM19.Scaling Options'!A32</f>
        <v>South Africa - Life</v>
      </c>
      <c r="C38" s="35">
        <f t="shared" si="34"/>
        <v>24</v>
      </c>
      <c r="D38" s="58">
        <f>SUMIFS('AM19.Scaling Options'!G$57:G$256,'AM19.Scaling Options'!$E$57:$E$256,$B38)</f>
        <v>0</v>
      </c>
      <c r="E38" s="54">
        <f>SUMIFS('AM19.Scaling Options'!H$57:H$256,'AM19.Scaling Options'!$E$57:$E$256,$B38)</f>
        <v>0</v>
      </c>
      <c r="F38" s="156" t="str">
        <f t="shared" si="36"/>
        <v/>
      </c>
      <c r="G38" s="58">
        <f>SUMIFS('AM19.Scaling Options'!$N$57:$N$256,'AM19.Scaling Options'!$E$57:$E$256,$B38)</f>
        <v>0</v>
      </c>
      <c r="H38" s="54">
        <f>SUMIFS('AM19.Scaling Options'!$M$57:$M$256,'AM19.Scaling Options'!$E$57:$E$256,$B38)</f>
        <v>0</v>
      </c>
      <c r="I38" s="156" t="str">
        <f t="shared" si="37"/>
        <v/>
      </c>
      <c r="J38" s="58">
        <f>SUMIFS('AM19.Scaling Options'!$R$57:$R$256,'AM19.Scaling Options'!$E$57:$E$256,$B38)</f>
        <v>0</v>
      </c>
      <c r="K38" s="54">
        <f>SUMIFS('AM19.Scaling Options'!$Q$57:$Q$256,'AM19.Scaling Options'!$E$57:$E$256,$B38)</f>
        <v>0</v>
      </c>
      <c r="L38" s="156" t="str">
        <f t="shared" si="38"/>
        <v/>
      </c>
      <c r="M38" s="58">
        <f>SUMIFS('AM19.Scaling Options'!$V$57:$V$256,'AM19.Scaling Options'!$E$57:$E$256,$B38)</f>
        <v>0</v>
      </c>
      <c r="N38" s="54">
        <f>SUMIFS('AM19.Scaling Options'!$U$57:$U$256,'AM19.Scaling Options'!$E$57:$E$256,$B38)</f>
        <v>0</v>
      </c>
      <c r="O38" s="156" t="str">
        <f t="shared" si="39"/>
        <v/>
      </c>
      <c r="P38" s="58">
        <f>SUMIFS('AM19.Scaling Options'!$Z$57:$Z$256,'AM19.Scaling Options'!$E$57:$E$256,$B38)</f>
        <v>0</v>
      </c>
      <c r="Q38" s="54">
        <f>SUMIFS('AM19.Scaling Options'!$Y$57:$Y$256,'AM19.Scaling Options'!$E$57:$E$256,$B38)</f>
        <v>0</v>
      </c>
      <c r="R38" s="156" t="str">
        <f t="shared" si="40"/>
        <v/>
      </c>
    </row>
    <row r="39" spans="1:18" x14ac:dyDescent="0.2">
      <c r="A39" s="10" t="str">
        <f>VLOOKUP(B39,'AM19.Param'!C:D,2,FALSE)</f>
        <v>Insurance</v>
      </c>
      <c r="B39" s="10" t="str">
        <f>'AM19.Scaling Options'!A33</f>
        <v>South Africa - Non-Life</v>
      </c>
      <c r="C39" s="35">
        <f t="shared" si="34"/>
        <v>25</v>
      </c>
      <c r="D39" s="58">
        <f>SUMIFS('AM19.Scaling Options'!G$57:G$256,'AM19.Scaling Options'!$E$57:$E$256,$B39)</f>
        <v>0</v>
      </c>
      <c r="E39" s="54">
        <f>SUMIFS('AM19.Scaling Options'!H$57:H$256,'AM19.Scaling Options'!$E$57:$E$256,$B39)</f>
        <v>0</v>
      </c>
      <c r="F39" s="156" t="str">
        <f t="shared" si="36"/>
        <v/>
      </c>
      <c r="G39" s="58">
        <f>SUMIFS('AM19.Scaling Options'!$N$57:$N$256,'AM19.Scaling Options'!$E$57:$E$256,$B39)</f>
        <v>0</v>
      </c>
      <c r="H39" s="54">
        <f>SUMIFS('AM19.Scaling Options'!$M$57:$M$256,'AM19.Scaling Options'!$E$57:$E$256,$B39)</f>
        <v>0</v>
      </c>
      <c r="I39" s="156" t="str">
        <f t="shared" si="37"/>
        <v/>
      </c>
      <c r="J39" s="58">
        <f>SUMIFS('AM19.Scaling Options'!$R$57:$R$256,'AM19.Scaling Options'!$E$57:$E$256,$B39)</f>
        <v>0</v>
      </c>
      <c r="K39" s="54">
        <f>SUMIFS('AM19.Scaling Options'!$Q$57:$Q$256,'AM19.Scaling Options'!$E$57:$E$256,$B39)</f>
        <v>0</v>
      </c>
      <c r="L39" s="156" t="str">
        <f t="shared" si="38"/>
        <v/>
      </c>
      <c r="M39" s="58">
        <f>SUMIFS('AM19.Scaling Options'!$V$57:$V$256,'AM19.Scaling Options'!$E$57:$E$256,$B39)</f>
        <v>0</v>
      </c>
      <c r="N39" s="54">
        <f>SUMIFS('AM19.Scaling Options'!$U$57:$U$256,'AM19.Scaling Options'!$E$57:$E$256,$B39)</f>
        <v>0</v>
      </c>
      <c r="O39" s="156" t="str">
        <f t="shared" si="39"/>
        <v/>
      </c>
      <c r="P39" s="58">
        <f>SUMIFS('AM19.Scaling Options'!$Z$57:$Z$256,'AM19.Scaling Options'!$E$57:$E$256,$B39)</f>
        <v>0</v>
      </c>
      <c r="Q39" s="54">
        <f>SUMIFS('AM19.Scaling Options'!$Y$57:$Y$256,'AM19.Scaling Options'!$E$57:$E$256,$B39)</f>
        <v>0</v>
      </c>
      <c r="R39" s="156" t="str">
        <f t="shared" si="40"/>
        <v/>
      </c>
    </row>
    <row r="40" spans="1:18" x14ac:dyDescent="0.2">
      <c r="A40" s="10" t="str">
        <f>VLOOKUP(B40,'AM19.Param'!C:D,2,FALSE)</f>
        <v>Insurance</v>
      </c>
      <c r="B40" s="10" t="str">
        <f>'AM19.Scaling Options'!A34</f>
        <v>Switzerland - Life</v>
      </c>
      <c r="C40" s="35">
        <f t="shared" si="34"/>
        <v>26</v>
      </c>
      <c r="D40" s="58">
        <f>SUMIFS('AM19.Scaling Options'!G$57:G$256,'AM19.Scaling Options'!$E$57:$E$256,$B40)</f>
        <v>0</v>
      </c>
      <c r="E40" s="54">
        <f>SUMIFS('AM19.Scaling Options'!H$57:H$256,'AM19.Scaling Options'!$E$57:$E$256,$B40)</f>
        <v>0</v>
      </c>
      <c r="F40" s="156" t="str">
        <f t="shared" si="36"/>
        <v/>
      </c>
      <c r="G40" s="58">
        <f>SUMIFS('AM19.Scaling Options'!$N$57:$N$256,'AM19.Scaling Options'!$E$57:$E$256,$B40)</f>
        <v>0</v>
      </c>
      <c r="H40" s="54">
        <f>SUMIFS('AM19.Scaling Options'!$M$57:$M$256,'AM19.Scaling Options'!$E$57:$E$256,$B40)</f>
        <v>0</v>
      </c>
      <c r="I40" s="156" t="str">
        <f t="shared" si="37"/>
        <v/>
      </c>
      <c r="J40" s="58">
        <f>SUMIFS('AM19.Scaling Options'!$R$57:$R$256,'AM19.Scaling Options'!$E$57:$E$256,$B40)</f>
        <v>0</v>
      </c>
      <c r="K40" s="54">
        <f>SUMIFS('AM19.Scaling Options'!$Q$57:$Q$256,'AM19.Scaling Options'!$E$57:$E$256,$B40)</f>
        <v>0</v>
      </c>
      <c r="L40" s="156" t="str">
        <f t="shared" si="38"/>
        <v/>
      </c>
      <c r="M40" s="58">
        <f>SUMIFS('AM19.Scaling Options'!$V$57:$V$256,'AM19.Scaling Options'!$E$57:$E$256,$B40)</f>
        <v>0</v>
      </c>
      <c r="N40" s="54">
        <f>SUMIFS('AM19.Scaling Options'!$U$57:$U$256,'AM19.Scaling Options'!$E$57:$E$256,$B40)</f>
        <v>0</v>
      </c>
      <c r="O40" s="156" t="str">
        <f t="shared" si="39"/>
        <v/>
      </c>
      <c r="P40" s="58">
        <f>SUMIFS('AM19.Scaling Options'!$Z$57:$Z$256,'AM19.Scaling Options'!$E$57:$E$256,$B40)</f>
        <v>0</v>
      </c>
      <c r="Q40" s="54">
        <f>SUMIFS('AM19.Scaling Options'!$Y$57:$Y$256,'AM19.Scaling Options'!$E$57:$E$256,$B40)</f>
        <v>0</v>
      </c>
      <c r="R40" s="156" t="str">
        <f t="shared" si="40"/>
        <v/>
      </c>
    </row>
    <row r="41" spans="1:18" x14ac:dyDescent="0.2">
      <c r="A41" s="10" t="str">
        <f>VLOOKUP(B41,'AM19.Param'!C:D,2,FALSE)</f>
        <v>Insurance</v>
      </c>
      <c r="B41" s="10" t="str">
        <f>'AM19.Scaling Options'!A35</f>
        <v>Switzerland - Non-Life</v>
      </c>
      <c r="C41" s="35">
        <f t="shared" si="34"/>
        <v>27</v>
      </c>
      <c r="D41" s="58">
        <f>SUMIFS('AM19.Scaling Options'!G$57:G$256,'AM19.Scaling Options'!$E$57:$E$256,$B41)</f>
        <v>0</v>
      </c>
      <c r="E41" s="54">
        <f>SUMIFS('AM19.Scaling Options'!H$57:H$256,'AM19.Scaling Options'!$E$57:$E$256,$B41)</f>
        <v>0</v>
      </c>
      <c r="F41" s="156" t="str">
        <f t="shared" si="36"/>
        <v/>
      </c>
      <c r="G41" s="58">
        <f>SUMIFS('AM19.Scaling Options'!$N$57:$N$256,'AM19.Scaling Options'!$E$57:$E$256,$B41)</f>
        <v>0</v>
      </c>
      <c r="H41" s="54">
        <f>SUMIFS('AM19.Scaling Options'!$M$57:$M$256,'AM19.Scaling Options'!$E$57:$E$256,$B41)</f>
        <v>0</v>
      </c>
      <c r="I41" s="156" t="str">
        <f t="shared" si="37"/>
        <v/>
      </c>
      <c r="J41" s="58">
        <f>SUMIFS('AM19.Scaling Options'!$R$57:$R$256,'AM19.Scaling Options'!$E$57:$E$256,$B41)</f>
        <v>0</v>
      </c>
      <c r="K41" s="54">
        <f>SUMIFS('AM19.Scaling Options'!$Q$57:$Q$256,'AM19.Scaling Options'!$E$57:$E$256,$B41)</f>
        <v>0</v>
      </c>
      <c r="L41" s="156" t="str">
        <f t="shared" si="38"/>
        <v/>
      </c>
      <c r="M41" s="58">
        <f>SUMIFS('AM19.Scaling Options'!$V$57:$V$256,'AM19.Scaling Options'!$E$57:$E$256,$B41)</f>
        <v>0</v>
      </c>
      <c r="N41" s="54">
        <f>SUMIFS('AM19.Scaling Options'!$U$57:$U$256,'AM19.Scaling Options'!$E$57:$E$256,$B41)</f>
        <v>0</v>
      </c>
      <c r="O41" s="156" t="str">
        <f t="shared" si="39"/>
        <v/>
      </c>
      <c r="P41" s="58">
        <f>SUMIFS('AM19.Scaling Options'!$Z$57:$Z$256,'AM19.Scaling Options'!$E$57:$E$256,$B41)</f>
        <v>0</v>
      </c>
      <c r="Q41" s="54">
        <f>SUMIFS('AM19.Scaling Options'!$Y$57:$Y$256,'AM19.Scaling Options'!$E$57:$E$256,$B41)</f>
        <v>0</v>
      </c>
      <c r="R41" s="156" t="str">
        <f t="shared" si="40"/>
        <v/>
      </c>
    </row>
    <row r="42" spans="1:18" x14ac:dyDescent="0.2">
      <c r="A42" s="10" t="str">
        <f>VLOOKUP(B42,'AM19.Param'!C:D,2,FALSE)</f>
        <v>Insurance</v>
      </c>
      <c r="B42" s="10" t="str">
        <f>'AM19.Scaling Options'!A36</f>
        <v>RBC Filing U.S. Insurer (Life)</v>
      </c>
      <c r="C42" s="35">
        <f t="shared" si="34"/>
        <v>28</v>
      </c>
      <c r="D42" s="58">
        <f>SUMIFS('AM19.Scaling Options'!G$57:G$256,'AM19.Scaling Options'!$E$57:$E$256,$B42)</f>
        <v>0</v>
      </c>
      <c r="E42" s="54">
        <f>SUMIFS('AM19.Scaling Options'!H$57:H$256,'AM19.Scaling Options'!$E$57:$E$256,$B42)</f>
        <v>0</v>
      </c>
      <c r="F42" s="156" t="str">
        <f t="shared" si="36"/>
        <v/>
      </c>
      <c r="G42" s="58">
        <f>SUMIFS('AM19.Scaling Options'!$N$57:$N$256,'AM19.Scaling Options'!$E$57:$E$256,$B42)</f>
        <v>0</v>
      </c>
      <c r="H42" s="54">
        <f>SUMIFS('AM19.Scaling Options'!$M$57:$M$256,'AM19.Scaling Options'!$E$57:$E$256,$B42)</f>
        <v>0</v>
      </c>
      <c r="I42" s="156" t="str">
        <f t="shared" si="37"/>
        <v/>
      </c>
      <c r="J42" s="58">
        <f>SUMIFS('AM19.Scaling Options'!$R$57:$R$256,'AM19.Scaling Options'!$E$57:$E$256,$B42)</f>
        <v>0</v>
      </c>
      <c r="K42" s="54">
        <f>SUMIFS('AM19.Scaling Options'!$Q$57:$Q$256,'AM19.Scaling Options'!$E$57:$E$256,$B42)</f>
        <v>0</v>
      </c>
      <c r="L42" s="156" t="str">
        <f t="shared" si="38"/>
        <v/>
      </c>
      <c r="M42" s="58">
        <f>SUMIFS('AM19.Scaling Options'!$V$57:$V$256,'AM19.Scaling Options'!$E$57:$E$256,$B42)</f>
        <v>0</v>
      </c>
      <c r="N42" s="54">
        <f>SUMIFS('AM19.Scaling Options'!$U$57:$U$256,'AM19.Scaling Options'!$E$57:$E$256,$B42)</f>
        <v>0</v>
      </c>
      <c r="O42" s="156" t="str">
        <f t="shared" si="39"/>
        <v/>
      </c>
      <c r="P42" s="58">
        <f>SUMIFS('AM19.Scaling Options'!$Z$57:$Z$256,'AM19.Scaling Options'!$E$57:$E$256,$B42)</f>
        <v>0</v>
      </c>
      <c r="Q42" s="54">
        <f>SUMIFS('AM19.Scaling Options'!$Y$57:$Y$256,'AM19.Scaling Options'!$E$57:$E$256,$B42)</f>
        <v>0</v>
      </c>
      <c r="R42" s="156" t="str">
        <f t="shared" si="40"/>
        <v/>
      </c>
    </row>
    <row r="43" spans="1:18" x14ac:dyDescent="0.2">
      <c r="A43" s="10" t="str">
        <f>VLOOKUP(B43,'AM19.Param'!C:D,2,FALSE)</f>
        <v>Insurance</v>
      </c>
      <c r="B43" s="10" t="str">
        <f>'AM19.Scaling Options'!A37</f>
        <v>RBC Filing U.S. Insurer (P&amp;C)</v>
      </c>
      <c r="C43" s="35">
        <f t="shared" si="34"/>
        <v>29</v>
      </c>
      <c r="D43" s="58">
        <f>SUMIFS('AM19.Scaling Options'!G$57:G$256,'AM19.Scaling Options'!$E$57:$E$256,$B43)</f>
        <v>0</v>
      </c>
      <c r="E43" s="54">
        <f>SUMIFS('AM19.Scaling Options'!H$57:H$256,'AM19.Scaling Options'!$E$57:$E$256,$B43)</f>
        <v>0</v>
      </c>
      <c r="F43" s="156" t="str">
        <f t="shared" si="36"/>
        <v/>
      </c>
      <c r="G43" s="58">
        <f>SUMIFS('AM19.Scaling Options'!$N$57:$N$256,'AM19.Scaling Options'!$E$57:$E$256,$B43)</f>
        <v>0</v>
      </c>
      <c r="H43" s="54">
        <f>SUMIFS('AM19.Scaling Options'!$M$57:$M$256,'AM19.Scaling Options'!$E$57:$E$256,$B43)</f>
        <v>0</v>
      </c>
      <c r="I43" s="156" t="str">
        <f t="shared" si="37"/>
        <v/>
      </c>
      <c r="J43" s="58">
        <f>SUMIFS('AM19.Scaling Options'!$R$57:$R$256,'AM19.Scaling Options'!$E$57:$E$256,$B43)</f>
        <v>0</v>
      </c>
      <c r="K43" s="54">
        <f>SUMIFS('AM19.Scaling Options'!$Q$57:$Q$256,'AM19.Scaling Options'!$E$57:$E$256,$B43)</f>
        <v>0</v>
      </c>
      <c r="L43" s="156" t="str">
        <f t="shared" si="38"/>
        <v/>
      </c>
      <c r="M43" s="58">
        <f>SUMIFS('AM19.Scaling Options'!$V$57:$V$256,'AM19.Scaling Options'!$E$57:$E$256,$B43)</f>
        <v>0</v>
      </c>
      <c r="N43" s="54">
        <f>SUMIFS('AM19.Scaling Options'!$U$57:$U$256,'AM19.Scaling Options'!$E$57:$E$256,$B43)</f>
        <v>0</v>
      </c>
      <c r="O43" s="156" t="str">
        <f t="shared" si="39"/>
        <v/>
      </c>
      <c r="P43" s="58">
        <f>SUMIFS('AM19.Scaling Options'!$Z$57:$Z$256,'AM19.Scaling Options'!$E$57:$E$256,$B43)</f>
        <v>0</v>
      </c>
      <c r="Q43" s="54">
        <f>SUMIFS('AM19.Scaling Options'!$Y$57:$Y$256,'AM19.Scaling Options'!$E$57:$E$256,$B43)</f>
        <v>0</v>
      </c>
      <c r="R43" s="156" t="str">
        <f t="shared" si="40"/>
        <v/>
      </c>
    </row>
    <row r="44" spans="1:18" x14ac:dyDescent="0.2">
      <c r="A44" s="10" t="str">
        <f>VLOOKUP(B44,'AM19.Param'!C:D,2,FALSE)</f>
        <v>Insurance</v>
      </c>
      <c r="B44" s="10" t="str">
        <f>'AM19.Scaling Options'!A38</f>
        <v>RBC Filing U.S. Insurer (Health)</v>
      </c>
      <c r="C44" s="35">
        <f t="shared" si="34"/>
        <v>30</v>
      </c>
      <c r="D44" s="58">
        <f>SUMIFS('AM19.Scaling Options'!G$57:G$256,'AM19.Scaling Options'!$E$57:$E$256,$B44)</f>
        <v>0</v>
      </c>
      <c r="E44" s="54">
        <f>SUMIFS('AM19.Scaling Options'!H$57:H$256,'AM19.Scaling Options'!$E$57:$E$256,$B44)</f>
        <v>0</v>
      </c>
      <c r="F44" s="156" t="str">
        <f t="shared" si="36"/>
        <v/>
      </c>
      <c r="G44" s="58">
        <f>SUMIFS('AM19.Scaling Options'!$N$57:$N$256,'AM19.Scaling Options'!$E$57:$E$256,$B44)</f>
        <v>0</v>
      </c>
      <c r="H44" s="54">
        <f>SUMIFS('AM19.Scaling Options'!$M$57:$M$256,'AM19.Scaling Options'!$E$57:$E$256,$B44)</f>
        <v>0</v>
      </c>
      <c r="I44" s="156" t="str">
        <f t="shared" si="37"/>
        <v/>
      </c>
      <c r="J44" s="58">
        <f>SUMIFS('AM19.Scaling Options'!$R$57:$R$256,'AM19.Scaling Options'!$E$57:$E$256,$B44)</f>
        <v>0</v>
      </c>
      <c r="K44" s="54">
        <f>SUMIFS('AM19.Scaling Options'!$Q$57:$Q$256,'AM19.Scaling Options'!$E$57:$E$256,$B44)</f>
        <v>0</v>
      </c>
      <c r="L44" s="156" t="str">
        <f t="shared" si="38"/>
        <v/>
      </c>
      <c r="M44" s="58">
        <f>SUMIFS('AM19.Scaling Options'!$V$57:$V$256,'AM19.Scaling Options'!$E$57:$E$256,$B44)</f>
        <v>0</v>
      </c>
      <c r="N44" s="54">
        <f>SUMIFS('AM19.Scaling Options'!$U$57:$U$256,'AM19.Scaling Options'!$E$57:$E$256,$B44)</f>
        <v>0</v>
      </c>
      <c r="O44" s="156" t="str">
        <f t="shared" si="39"/>
        <v/>
      </c>
      <c r="P44" s="58">
        <f>SUMIFS('AM19.Scaling Options'!$Z$57:$Z$256,'AM19.Scaling Options'!$E$57:$E$256,$B44)</f>
        <v>0</v>
      </c>
      <c r="Q44" s="54">
        <f>SUMIFS('AM19.Scaling Options'!$Y$57:$Y$256,'AM19.Scaling Options'!$E$57:$E$256,$B44)</f>
        <v>0</v>
      </c>
      <c r="R44" s="156" t="str">
        <f t="shared" si="40"/>
        <v/>
      </c>
    </row>
    <row r="45" spans="1:18" x14ac:dyDescent="0.2">
      <c r="A45" s="10" t="str">
        <f>VLOOKUP(B45,'AM19.Param'!C:D,2,FALSE)</f>
        <v>Insurance</v>
      </c>
      <c r="B45" s="10" t="str">
        <f>'AM19.Scaling Options'!A39</f>
        <v>RBC Filing U.S. Insurer (Other)</v>
      </c>
      <c r="C45" s="35">
        <f t="shared" si="34"/>
        <v>31</v>
      </c>
      <c r="D45" s="58">
        <f>SUMIFS('AM19.Scaling Options'!G$57:G$256,'AM19.Scaling Options'!$E$57:$E$256,$B45)</f>
        <v>0</v>
      </c>
      <c r="E45" s="54">
        <f>SUMIFS('AM19.Scaling Options'!H$57:H$256,'AM19.Scaling Options'!$E$57:$E$256,$B45)</f>
        <v>0</v>
      </c>
      <c r="F45" s="156" t="str">
        <f t="shared" si="36"/>
        <v/>
      </c>
      <c r="G45" s="58">
        <f>SUMIFS('AM19.Scaling Options'!$N$57:$N$256,'AM19.Scaling Options'!$E$57:$E$256,$B45)</f>
        <v>0</v>
      </c>
      <c r="H45" s="54">
        <f>SUMIFS('AM19.Scaling Options'!$M$57:$M$256,'AM19.Scaling Options'!$E$57:$E$256,$B45)</f>
        <v>0</v>
      </c>
      <c r="I45" s="156" t="str">
        <f t="shared" si="37"/>
        <v/>
      </c>
      <c r="J45" s="58">
        <f>SUMIFS('AM19.Scaling Options'!$R$57:$R$256,'AM19.Scaling Options'!$E$57:$E$256,$B45)</f>
        <v>0</v>
      </c>
      <c r="K45" s="54">
        <f>SUMIFS('AM19.Scaling Options'!$Q$57:$Q$256,'AM19.Scaling Options'!$E$57:$E$256,$B45)</f>
        <v>0</v>
      </c>
      <c r="L45" s="156" t="str">
        <f t="shared" si="38"/>
        <v/>
      </c>
      <c r="M45" s="58">
        <f>SUMIFS('AM19.Scaling Options'!$V$57:$V$256,'AM19.Scaling Options'!$E$57:$E$256,$B45)</f>
        <v>0</v>
      </c>
      <c r="N45" s="54">
        <f>SUMIFS('AM19.Scaling Options'!$U$57:$U$256,'AM19.Scaling Options'!$E$57:$E$256,$B45)</f>
        <v>0</v>
      </c>
      <c r="O45" s="156" t="str">
        <f t="shared" si="39"/>
        <v/>
      </c>
      <c r="P45" s="58">
        <f>SUMIFS('AM19.Scaling Options'!$Z$57:$Z$256,'AM19.Scaling Options'!$E$57:$E$256,$B45)</f>
        <v>0</v>
      </c>
      <c r="Q45" s="54">
        <f>SUMIFS('AM19.Scaling Options'!$Y$57:$Y$256,'AM19.Scaling Options'!$E$57:$E$256,$B45)</f>
        <v>0</v>
      </c>
      <c r="R45" s="156" t="str">
        <f t="shared" si="40"/>
        <v/>
      </c>
    </row>
    <row r="46" spans="1:18" x14ac:dyDescent="0.2">
      <c r="A46" s="10" t="str">
        <f>VLOOKUP(B46,'AM19.Param'!C:D,2,FALSE)</f>
        <v>Insurance</v>
      </c>
      <c r="B46" s="10" t="str">
        <f>'AM19.Scaling Options'!A40</f>
        <v>Non RBC filing U.S. Insurer</v>
      </c>
      <c r="C46" s="35">
        <f t="shared" si="34"/>
        <v>32</v>
      </c>
      <c r="D46" s="58">
        <f>SUMIFS('AM19.Scaling Options'!G$57:G$256,'AM19.Scaling Options'!$E$57:$E$256,$B46)</f>
        <v>0</v>
      </c>
      <c r="E46" s="54">
        <f>SUMIFS('AM19.Scaling Options'!H$57:H$256,'AM19.Scaling Options'!$E$57:$E$256,$B46)</f>
        <v>0</v>
      </c>
      <c r="F46" s="156" t="str">
        <f t="shared" si="36"/>
        <v/>
      </c>
      <c r="G46" s="58">
        <f>SUMIFS('AM19.Scaling Options'!$N$57:$N$256,'AM19.Scaling Options'!$E$57:$E$256,$B46)</f>
        <v>0</v>
      </c>
      <c r="H46" s="54">
        <f>SUMIFS('AM19.Scaling Options'!$M$57:$M$256,'AM19.Scaling Options'!$E$57:$E$256,$B46)</f>
        <v>0</v>
      </c>
      <c r="I46" s="156" t="str">
        <f t="shared" si="37"/>
        <v/>
      </c>
      <c r="J46" s="58">
        <f>SUMIFS('AM19.Scaling Options'!$R$57:$R$256,'AM19.Scaling Options'!$E$57:$E$256,$B46)</f>
        <v>0</v>
      </c>
      <c r="K46" s="54">
        <f>SUMIFS('AM19.Scaling Options'!$Q$57:$Q$256,'AM19.Scaling Options'!$E$57:$E$256,$B46)</f>
        <v>0</v>
      </c>
      <c r="L46" s="156" t="str">
        <f t="shared" si="38"/>
        <v/>
      </c>
      <c r="M46" s="58">
        <f>SUMIFS('AM19.Scaling Options'!$V$57:$V$256,'AM19.Scaling Options'!$E$57:$E$256,$B46)</f>
        <v>0</v>
      </c>
      <c r="N46" s="54">
        <f>SUMIFS('AM19.Scaling Options'!$U$57:$U$256,'AM19.Scaling Options'!$E$57:$E$256,$B46)</f>
        <v>0</v>
      </c>
      <c r="O46" s="156" t="str">
        <f t="shared" si="39"/>
        <v/>
      </c>
      <c r="P46" s="58">
        <f>SUMIFS('AM19.Scaling Options'!$Z$57:$Z$256,'AM19.Scaling Options'!$E$57:$E$256,$B46)</f>
        <v>0</v>
      </c>
      <c r="Q46" s="54">
        <f>SUMIFS('AM19.Scaling Options'!$Y$57:$Y$256,'AM19.Scaling Options'!$E$57:$E$256,$B46)</f>
        <v>0</v>
      </c>
      <c r="R46" s="156" t="str">
        <f t="shared" si="40"/>
        <v/>
      </c>
    </row>
    <row r="47" spans="1:18" x14ac:dyDescent="0.2">
      <c r="A47" s="10" t="str">
        <f>VLOOKUP(B47,'AM19.Param'!C:D,2,FALSE)</f>
        <v>Insurance</v>
      </c>
      <c r="B47" s="10" t="str">
        <f>'AM19.Scaling Options'!A41</f>
        <v>Regime A</v>
      </c>
      <c r="C47" s="35">
        <f t="shared" si="34"/>
        <v>33</v>
      </c>
      <c r="D47" s="58">
        <f>SUMIFS('AM19.Scaling Options'!G$57:G$256,'AM19.Scaling Options'!$E$57:$E$256,$B47)</f>
        <v>0</v>
      </c>
      <c r="E47" s="54">
        <f>SUMIFS('AM19.Scaling Options'!H$57:H$256,'AM19.Scaling Options'!$E$57:$E$256,$B47)</f>
        <v>0</v>
      </c>
      <c r="F47" s="156" t="str">
        <f t="shared" si="36"/>
        <v/>
      </c>
      <c r="G47" s="58">
        <f>SUMIFS('AM19.Scaling Options'!$N$57:$N$256,'AM19.Scaling Options'!$E$57:$E$256,$B47)</f>
        <v>0</v>
      </c>
      <c r="H47" s="54">
        <f>SUMIFS('AM19.Scaling Options'!$M$57:$M$256,'AM19.Scaling Options'!$E$57:$E$256,$B47)</f>
        <v>0</v>
      </c>
      <c r="I47" s="156" t="str">
        <f t="shared" si="37"/>
        <v/>
      </c>
      <c r="J47" s="58">
        <f>SUMIFS('AM19.Scaling Options'!$R$57:$R$256,'AM19.Scaling Options'!$E$57:$E$256,$B47)</f>
        <v>0</v>
      </c>
      <c r="K47" s="54">
        <f>SUMIFS('AM19.Scaling Options'!$Q$57:$Q$256,'AM19.Scaling Options'!$E$57:$E$256,$B47)</f>
        <v>0</v>
      </c>
      <c r="L47" s="156" t="str">
        <f t="shared" si="38"/>
        <v/>
      </c>
      <c r="M47" s="58">
        <f>SUMIFS('AM19.Scaling Options'!$V$57:$V$256,'AM19.Scaling Options'!$E$57:$E$256,$B47)</f>
        <v>0</v>
      </c>
      <c r="N47" s="54">
        <f>SUMIFS('AM19.Scaling Options'!$U$57:$U$256,'AM19.Scaling Options'!$E$57:$E$256,$B47)</f>
        <v>0</v>
      </c>
      <c r="O47" s="156" t="str">
        <f t="shared" si="39"/>
        <v/>
      </c>
      <c r="P47" s="58">
        <f>SUMIFS('AM19.Scaling Options'!$Z$57:$Z$256,'AM19.Scaling Options'!$E$57:$E$256,$B47)</f>
        <v>0</v>
      </c>
      <c r="Q47" s="54">
        <f>SUMIFS('AM19.Scaling Options'!$Y$57:$Y$256,'AM19.Scaling Options'!$E$57:$E$256,$B47)</f>
        <v>0</v>
      </c>
      <c r="R47" s="156" t="str">
        <f t="shared" si="40"/>
        <v/>
      </c>
    </row>
    <row r="48" spans="1:18" x14ac:dyDescent="0.2">
      <c r="A48" s="10" t="str">
        <f>VLOOKUP(B48,'AM19.Param'!C:D,2,FALSE)</f>
        <v>Insurance</v>
      </c>
      <c r="B48" s="10" t="str">
        <f>'AM19.Scaling Options'!A42</f>
        <v>Regime B</v>
      </c>
      <c r="C48" s="35">
        <f t="shared" si="34"/>
        <v>34</v>
      </c>
      <c r="D48" s="58">
        <f>SUMIFS('AM19.Scaling Options'!G$57:G$256,'AM19.Scaling Options'!$E$57:$E$256,$B48)</f>
        <v>0</v>
      </c>
      <c r="E48" s="54">
        <f>SUMIFS('AM19.Scaling Options'!H$57:H$256,'AM19.Scaling Options'!$E$57:$E$256,$B48)</f>
        <v>0</v>
      </c>
      <c r="F48" s="156" t="str">
        <f t="shared" si="36"/>
        <v/>
      </c>
      <c r="G48" s="58">
        <f>SUMIFS('AM19.Scaling Options'!$N$57:$N$256,'AM19.Scaling Options'!$E$57:$E$256,$B48)</f>
        <v>0</v>
      </c>
      <c r="H48" s="54">
        <f>SUMIFS('AM19.Scaling Options'!$M$57:$M$256,'AM19.Scaling Options'!$E$57:$E$256,$B48)</f>
        <v>0</v>
      </c>
      <c r="I48" s="156" t="str">
        <f t="shared" si="37"/>
        <v/>
      </c>
      <c r="J48" s="58">
        <f>SUMIFS('AM19.Scaling Options'!$R$57:$R$256,'AM19.Scaling Options'!$E$57:$E$256,$B48)</f>
        <v>0</v>
      </c>
      <c r="K48" s="54">
        <f>SUMIFS('AM19.Scaling Options'!$Q$57:$Q$256,'AM19.Scaling Options'!$E$57:$E$256,$B48)</f>
        <v>0</v>
      </c>
      <c r="L48" s="156" t="str">
        <f t="shared" si="38"/>
        <v/>
      </c>
      <c r="M48" s="58">
        <f>SUMIFS('AM19.Scaling Options'!$V$57:$V$256,'AM19.Scaling Options'!$E$57:$E$256,$B48)</f>
        <v>0</v>
      </c>
      <c r="N48" s="54">
        <f>SUMIFS('AM19.Scaling Options'!$U$57:$U$256,'AM19.Scaling Options'!$E$57:$E$256,$B48)</f>
        <v>0</v>
      </c>
      <c r="O48" s="156" t="str">
        <f t="shared" si="39"/>
        <v/>
      </c>
      <c r="P48" s="58">
        <f>SUMIFS('AM19.Scaling Options'!$Z$57:$Z$256,'AM19.Scaling Options'!$E$57:$E$256,$B48)</f>
        <v>0</v>
      </c>
      <c r="Q48" s="54">
        <f>SUMIFS('AM19.Scaling Options'!$Y$57:$Y$256,'AM19.Scaling Options'!$E$57:$E$256,$B48)</f>
        <v>0</v>
      </c>
      <c r="R48" s="156" t="str">
        <f t="shared" si="40"/>
        <v/>
      </c>
    </row>
    <row r="49" spans="1:18" x14ac:dyDescent="0.2">
      <c r="A49" s="10" t="str">
        <f>VLOOKUP(B49,'AM19.Param'!C:D,2,FALSE)</f>
        <v>Insurance</v>
      </c>
      <c r="B49" s="10" t="str">
        <f>'AM19.Scaling Options'!A43</f>
        <v>Regime C</v>
      </c>
      <c r="C49" s="35">
        <f t="shared" si="34"/>
        <v>35</v>
      </c>
      <c r="D49" s="58">
        <f>SUMIFS('AM19.Scaling Options'!G$57:G$256,'AM19.Scaling Options'!$E$57:$E$256,$B49)</f>
        <v>0</v>
      </c>
      <c r="E49" s="54">
        <f>SUMIFS('AM19.Scaling Options'!H$57:H$256,'AM19.Scaling Options'!$E$57:$E$256,$B49)</f>
        <v>0</v>
      </c>
      <c r="F49" s="156" t="str">
        <f t="shared" si="36"/>
        <v/>
      </c>
      <c r="G49" s="58">
        <f>SUMIFS('AM19.Scaling Options'!$N$57:$N$256,'AM19.Scaling Options'!$E$57:$E$256,$B49)</f>
        <v>0</v>
      </c>
      <c r="H49" s="54">
        <f>SUMIFS('AM19.Scaling Options'!$M$57:$M$256,'AM19.Scaling Options'!$E$57:$E$256,$B49)</f>
        <v>0</v>
      </c>
      <c r="I49" s="156" t="str">
        <f t="shared" si="37"/>
        <v/>
      </c>
      <c r="J49" s="58">
        <f>SUMIFS('AM19.Scaling Options'!$R$57:$R$256,'AM19.Scaling Options'!$E$57:$E$256,$B49)</f>
        <v>0</v>
      </c>
      <c r="K49" s="54">
        <f>SUMIFS('AM19.Scaling Options'!$Q$57:$Q$256,'AM19.Scaling Options'!$E$57:$E$256,$B49)</f>
        <v>0</v>
      </c>
      <c r="L49" s="156" t="str">
        <f t="shared" si="38"/>
        <v/>
      </c>
      <c r="M49" s="58">
        <f>SUMIFS('AM19.Scaling Options'!$V$57:$V$256,'AM19.Scaling Options'!$E$57:$E$256,$B49)</f>
        <v>0</v>
      </c>
      <c r="N49" s="54">
        <f>SUMIFS('AM19.Scaling Options'!$U$57:$U$256,'AM19.Scaling Options'!$E$57:$E$256,$B49)</f>
        <v>0</v>
      </c>
      <c r="O49" s="156" t="str">
        <f t="shared" si="39"/>
        <v/>
      </c>
      <c r="P49" s="58">
        <f>SUMIFS('AM19.Scaling Options'!$Z$57:$Z$256,'AM19.Scaling Options'!$E$57:$E$256,$B49)</f>
        <v>0</v>
      </c>
      <c r="Q49" s="54">
        <f>SUMIFS('AM19.Scaling Options'!$Y$57:$Y$256,'AM19.Scaling Options'!$E$57:$E$256,$B49)</f>
        <v>0</v>
      </c>
      <c r="R49" s="156" t="str">
        <f t="shared" si="40"/>
        <v/>
      </c>
    </row>
    <row r="50" spans="1:18" x14ac:dyDescent="0.2">
      <c r="A50" s="10" t="str">
        <f>VLOOKUP(B50,'AM19.Param'!C:D,2,FALSE)</f>
        <v>Insurance</v>
      </c>
      <c r="B50" s="10" t="str">
        <f>'AM19.Scaling Options'!A44</f>
        <v>Regime D</v>
      </c>
      <c r="C50" s="35">
        <f t="shared" si="34"/>
        <v>36</v>
      </c>
      <c r="D50" s="58">
        <f>SUMIFS('AM19.Scaling Options'!G$57:G$256,'AM19.Scaling Options'!$E$57:$E$256,$B50)</f>
        <v>0</v>
      </c>
      <c r="E50" s="54">
        <f>SUMIFS('AM19.Scaling Options'!H$57:H$256,'AM19.Scaling Options'!$E$57:$E$256,$B50)</f>
        <v>0</v>
      </c>
      <c r="F50" s="156" t="str">
        <f t="shared" si="36"/>
        <v/>
      </c>
      <c r="G50" s="58">
        <f>SUMIFS('AM19.Scaling Options'!$N$57:$N$256,'AM19.Scaling Options'!$E$57:$E$256,$B50)</f>
        <v>0</v>
      </c>
      <c r="H50" s="54">
        <f>SUMIFS('AM19.Scaling Options'!$M$57:$M$256,'AM19.Scaling Options'!$E$57:$E$256,$B50)</f>
        <v>0</v>
      </c>
      <c r="I50" s="156" t="str">
        <f t="shared" si="37"/>
        <v/>
      </c>
      <c r="J50" s="58">
        <f>SUMIFS('AM19.Scaling Options'!$R$57:$R$256,'AM19.Scaling Options'!$E$57:$E$256,$B50)</f>
        <v>0</v>
      </c>
      <c r="K50" s="54">
        <f>SUMIFS('AM19.Scaling Options'!$Q$57:$Q$256,'AM19.Scaling Options'!$E$57:$E$256,$B50)</f>
        <v>0</v>
      </c>
      <c r="L50" s="156" t="str">
        <f t="shared" si="38"/>
        <v/>
      </c>
      <c r="M50" s="58">
        <f>SUMIFS('AM19.Scaling Options'!$V$57:$V$256,'AM19.Scaling Options'!$E$57:$E$256,$B50)</f>
        <v>0</v>
      </c>
      <c r="N50" s="54">
        <f>SUMIFS('AM19.Scaling Options'!$U$57:$U$256,'AM19.Scaling Options'!$E$57:$E$256,$B50)</f>
        <v>0</v>
      </c>
      <c r="O50" s="156" t="str">
        <f t="shared" si="39"/>
        <v/>
      </c>
      <c r="P50" s="58">
        <f>SUMIFS('AM19.Scaling Options'!$Z$57:$Z$256,'AM19.Scaling Options'!$E$57:$E$256,$B50)</f>
        <v>0</v>
      </c>
      <c r="Q50" s="54">
        <f>SUMIFS('AM19.Scaling Options'!$Y$57:$Y$256,'AM19.Scaling Options'!$E$57:$E$256,$B50)</f>
        <v>0</v>
      </c>
      <c r="R50" s="156" t="str">
        <f t="shared" si="40"/>
        <v/>
      </c>
    </row>
    <row r="51" spans="1:18" x14ac:dyDescent="0.2">
      <c r="A51" s="10" t="str">
        <f>VLOOKUP(B51,'AM19.Param'!C:D,2,FALSE)</f>
        <v>Insurance</v>
      </c>
      <c r="B51" s="10" t="str">
        <f>'AM19.Scaling Options'!A45</f>
        <v>Regime E</v>
      </c>
      <c r="C51" s="35">
        <f t="shared" si="34"/>
        <v>37</v>
      </c>
      <c r="D51" s="58">
        <f>SUMIFS('AM19.Scaling Options'!G$57:G$256,'AM19.Scaling Options'!$E$57:$E$256,$B51)</f>
        <v>0</v>
      </c>
      <c r="E51" s="54">
        <f>SUMIFS('AM19.Scaling Options'!H$57:H$256,'AM19.Scaling Options'!$E$57:$E$256,$B51)</f>
        <v>0</v>
      </c>
      <c r="F51" s="156" t="str">
        <f t="shared" ref="F51:F58" si="41">IF(E51=0,"",D51/E51)</f>
        <v/>
      </c>
      <c r="G51" s="58">
        <f>SUMIFS('AM19.Scaling Options'!$N$57:$N$256,'AM19.Scaling Options'!$E$57:$E$256,$B51)</f>
        <v>0</v>
      </c>
      <c r="H51" s="54">
        <f>SUMIFS('AM19.Scaling Options'!$M$57:$M$256,'AM19.Scaling Options'!$E$57:$E$256,$B51)</f>
        <v>0</v>
      </c>
      <c r="I51" s="156" t="str">
        <f t="shared" ref="I51:I58" si="42">IF(OR(H51=0,H51=""),"",G51/H51)</f>
        <v/>
      </c>
      <c r="J51" s="58">
        <f>SUMIFS('AM19.Scaling Options'!$R$57:$R$256,'AM19.Scaling Options'!$E$57:$E$256,$B51)</f>
        <v>0</v>
      </c>
      <c r="K51" s="54">
        <f>SUMIFS('AM19.Scaling Options'!$Q$57:$Q$256,'AM19.Scaling Options'!$E$57:$E$256,$B51)</f>
        <v>0</v>
      </c>
      <c r="L51" s="156" t="str">
        <f t="shared" ref="L51:L58" si="43">IF(OR(K51=0,K51=""),"",J51/K51)</f>
        <v/>
      </c>
      <c r="M51" s="58">
        <f>SUMIFS('AM19.Scaling Options'!$V$57:$V$256,'AM19.Scaling Options'!$E$57:$E$256,$B51)</f>
        <v>0</v>
      </c>
      <c r="N51" s="54">
        <f>SUMIFS('AM19.Scaling Options'!$U$57:$U$256,'AM19.Scaling Options'!$E$57:$E$256,$B51)</f>
        <v>0</v>
      </c>
      <c r="O51" s="156" t="str">
        <f t="shared" ref="O51:O58" si="44">IF(OR(N51=0,N51=""),"",M51/N51)</f>
        <v/>
      </c>
      <c r="P51" s="58">
        <f>SUMIFS('AM19.Scaling Options'!$Z$57:$Z$256,'AM19.Scaling Options'!$E$57:$E$256,$B51)</f>
        <v>0</v>
      </c>
      <c r="Q51" s="54">
        <f>SUMIFS('AM19.Scaling Options'!$Y$57:$Y$256,'AM19.Scaling Options'!$E$57:$E$256,$B51)</f>
        <v>0</v>
      </c>
      <c r="R51" s="156" t="str">
        <f t="shared" ref="R51:R58" si="45">IF(OR(Q51=0,Q51=""),"",P51/Q51)</f>
        <v/>
      </c>
    </row>
    <row r="52" spans="1:18" x14ac:dyDescent="0.2">
      <c r="A52" s="10" t="str">
        <f>VLOOKUP(B52,'AM19.Param'!C:D,2,FALSE)</f>
        <v>Non-Insurance</v>
      </c>
      <c r="B52" s="10" t="str">
        <f>'AM19.Scaling Options'!A46</f>
        <v>Bank (Basel III)</v>
      </c>
      <c r="C52" s="35">
        <f t="shared" si="34"/>
        <v>38</v>
      </c>
      <c r="D52" s="58">
        <f>SUMIFS('AM19.Scaling Options'!G$57:G$256,'AM19.Scaling Options'!$E$57:$E$256,$B52)</f>
        <v>0</v>
      </c>
      <c r="E52" s="54">
        <f>SUMIFS('AM19.Scaling Options'!H$57:H$256,'AM19.Scaling Options'!$E$57:$E$256,$B52)</f>
        <v>0</v>
      </c>
      <c r="F52" s="156" t="str">
        <f t="shared" si="41"/>
        <v/>
      </c>
      <c r="G52" s="58">
        <f>SUMIFS('AM19.Scaling Options'!$N$57:$N$256,'AM19.Scaling Options'!$E$57:$E$256,$B52)</f>
        <v>0</v>
      </c>
      <c r="H52" s="54">
        <f>SUMIFS('AM19.Scaling Options'!$M$57:$M$256,'AM19.Scaling Options'!$E$57:$E$256,$B52)</f>
        <v>0</v>
      </c>
      <c r="I52" s="156" t="str">
        <f t="shared" si="42"/>
        <v/>
      </c>
      <c r="J52" s="58">
        <f>SUMIFS('AM19.Scaling Options'!$R$57:$R$256,'AM19.Scaling Options'!$E$57:$E$256,$B52)</f>
        <v>0</v>
      </c>
      <c r="K52" s="54">
        <f>SUMIFS('AM19.Scaling Options'!$Q$57:$Q$256,'AM19.Scaling Options'!$E$57:$E$256,$B52)</f>
        <v>0</v>
      </c>
      <c r="L52" s="156" t="str">
        <f t="shared" si="43"/>
        <v/>
      </c>
      <c r="M52" s="58">
        <f>SUMIFS('AM19.Scaling Options'!$V$57:$V$256,'AM19.Scaling Options'!$E$57:$E$256,$B52)</f>
        <v>0</v>
      </c>
      <c r="N52" s="54">
        <f>SUMIFS('AM19.Scaling Options'!$U$57:$U$256,'AM19.Scaling Options'!$E$57:$E$256,$B52)</f>
        <v>0</v>
      </c>
      <c r="O52" s="156" t="str">
        <f t="shared" si="44"/>
        <v/>
      </c>
      <c r="P52" s="58">
        <f>SUMIFS('AM19.Scaling Options'!$Z$57:$Z$256,'AM19.Scaling Options'!$E$57:$E$256,$B52)</f>
        <v>0</v>
      </c>
      <c r="Q52" s="54">
        <f>SUMIFS('AM19.Scaling Options'!$Y$57:$Y$256,'AM19.Scaling Options'!$E$57:$E$256,$B52)</f>
        <v>0</v>
      </c>
      <c r="R52" s="156" t="str">
        <f t="shared" si="45"/>
        <v/>
      </c>
    </row>
    <row r="53" spans="1:18" x14ac:dyDescent="0.2">
      <c r="A53" s="10" t="str">
        <f>VLOOKUP(B53,'AM19.Param'!C:D,2,FALSE)</f>
        <v>Non-Insurance</v>
      </c>
      <c r="B53" s="10" t="str">
        <f>'AM19.Scaling Options'!A47</f>
        <v>Bank (Other)</v>
      </c>
      <c r="C53" s="35">
        <f t="shared" si="34"/>
        <v>39</v>
      </c>
      <c r="D53" s="58">
        <f>SUMIFS('AM19.Scaling Options'!G$57:G$256,'AM19.Scaling Options'!$E$57:$E$256,$B53)</f>
        <v>0</v>
      </c>
      <c r="E53" s="54">
        <f>SUMIFS('AM19.Scaling Options'!H$57:H$256,'AM19.Scaling Options'!$E$57:$E$256,$B53)</f>
        <v>0</v>
      </c>
      <c r="F53" s="156" t="str">
        <f t="shared" si="41"/>
        <v/>
      </c>
      <c r="G53" s="58">
        <f>SUMIFS('AM19.Scaling Options'!$N$57:$N$256,'AM19.Scaling Options'!$E$57:$E$256,$B53)</f>
        <v>0</v>
      </c>
      <c r="H53" s="54">
        <f>SUMIFS('AM19.Scaling Options'!$M$57:$M$256,'AM19.Scaling Options'!$E$57:$E$256,$B53)</f>
        <v>0</v>
      </c>
      <c r="I53" s="156" t="str">
        <f t="shared" si="42"/>
        <v/>
      </c>
      <c r="J53" s="58">
        <f>SUMIFS('AM19.Scaling Options'!$R$57:$R$256,'AM19.Scaling Options'!$E$57:$E$256,$B53)</f>
        <v>0</v>
      </c>
      <c r="K53" s="54">
        <f>SUMIFS('AM19.Scaling Options'!$Q$57:$Q$256,'AM19.Scaling Options'!$E$57:$E$256,$B53)</f>
        <v>0</v>
      </c>
      <c r="L53" s="156" t="str">
        <f t="shared" si="43"/>
        <v/>
      </c>
      <c r="M53" s="58">
        <f>SUMIFS('AM19.Scaling Options'!$V$57:$V$256,'AM19.Scaling Options'!$E$57:$E$256,$B53)</f>
        <v>0</v>
      </c>
      <c r="N53" s="54">
        <f>SUMIFS('AM19.Scaling Options'!$U$57:$U$256,'AM19.Scaling Options'!$E$57:$E$256,$B53)</f>
        <v>0</v>
      </c>
      <c r="O53" s="156" t="str">
        <f t="shared" si="44"/>
        <v/>
      </c>
      <c r="P53" s="58">
        <f>SUMIFS('AM19.Scaling Options'!$Z$57:$Z$256,'AM19.Scaling Options'!$E$57:$E$256,$B53)</f>
        <v>0</v>
      </c>
      <c r="Q53" s="54">
        <f>SUMIFS('AM19.Scaling Options'!$Y$57:$Y$256,'AM19.Scaling Options'!$E$57:$E$256,$B53)</f>
        <v>0</v>
      </c>
      <c r="R53" s="156" t="str">
        <f t="shared" si="45"/>
        <v/>
      </c>
    </row>
    <row r="54" spans="1:18" x14ac:dyDescent="0.2">
      <c r="A54" s="10" t="str">
        <f>VLOOKUP(B54,'AM19.Param'!C:D,2,FALSE)</f>
        <v>Non-Insurance</v>
      </c>
      <c r="B54" s="10" t="str">
        <f>'AM19.Scaling Options'!A48</f>
        <v xml:space="preserve">Asset Manager/Registered Investment Advisor   </v>
      </c>
      <c r="C54" s="35">
        <f t="shared" si="34"/>
        <v>40</v>
      </c>
      <c r="D54" s="58">
        <f>SUMIFS('AM19.Scaling Options'!G$57:G$256,'AM19.Scaling Options'!$E$57:$E$256,$B54)</f>
        <v>0</v>
      </c>
      <c r="E54" s="54">
        <f>SUMIFS('AM19.Scaling Options'!H$57:H$256,'AM19.Scaling Options'!$E$57:$E$256,$B54)</f>
        <v>0</v>
      </c>
      <c r="F54" s="156" t="str">
        <f t="shared" si="41"/>
        <v/>
      </c>
      <c r="G54" s="58">
        <f>SUMIFS('AM19.Scaling Options'!$N$57:$N$256,'AM19.Scaling Options'!$E$57:$E$256,$B54)</f>
        <v>0</v>
      </c>
      <c r="H54" s="54">
        <f>SUMIFS('AM19.Scaling Options'!$M$57:$M$256,'AM19.Scaling Options'!$E$57:$E$256,$B54)</f>
        <v>0</v>
      </c>
      <c r="I54" s="156" t="str">
        <f t="shared" si="42"/>
        <v/>
      </c>
      <c r="J54" s="58">
        <f>SUMIFS('AM19.Scaling Options'!$R$57:$R$256,'AM19.Scaling Options'!$E$57:$E$256,$B54)</f>
        <v>0</v>
      </c>
      <c r="K54" s="54">
        <f>SUMIFS('AM19.Scaling Options'!$Q$57:$Q$256,'AM19.Scaling Options'!$E$57:$E$256,$B54)</f>
        <v>0</v>
      </c>
      <c r="L54" s="156" t="str">
        <f t="shared" si="43"/>
        <v/>
      </c>
      <c r="M54" s="58">
        <f>SUMIFS('AM19.Scaling Options'!$V$57:$V$256,'AM19.Scaling Options'!$E$57:$E$256,$B54)</f>
        <v>0</v>
      </c>
      <c r="N54" s="54">
        <f>SUMIFS('AM19.Scaling Options'!$U$57:$U$256,'AM19.Scaling Options'!$E$57:$E$256,$B54)</f>
        <v>0</v>
      </c>
      <c r="O54" s="156" t="str">
        <f t="shared" si="44"/>
        <v/>
      </c>
      <c r="P54" s="58">
        <f>SUMIFS('AM19.Scaling Options'!$Z$57:$Z$256,'AM19.Scaling Options'!$E$57:$E$256,$B54)</f>
        <v>0</v>
      </c>
      <c r="Q54" s="54">
        <f>SUMIFS('AM19.Scaling Options'!$Y$57:$Y$256,'AM19.Scaling Options'!$E$57:$E$256,$B54)</f>
        <v>0</v>
      </c>
      <c r="R54" s="156" t="str">
        <f t="shared" si="45"/>
        <v/>
      </c>
    </row>
    <row r="55" spans="1:18" x14ac:dyDescent="0.2">
      <c r="A55" s="10" t="str">
        <f>VLOOKUP(B55,'AM19.Param'!C:D,2,FALSE)</f>
        <v>Non-Insurance</v>
      </c>
      <c r="B55" s="10" t="str">
        <f>'AM19.Scaling Options'!A49</f>
        <v>Other Regulated Financial Entity</v>
      </c>
      <c r="C55" s="35">
        <f t="shared" si="34"/>
        <v>41</v>
      </c>
      <c r="D55" s="58">
        <f>SUMIFS('AM19.Scaling Options'!G$57:G$256,'AM19.Scaling Options'!$E$57:$E$256,$B55)</f>
        <v>0</v>
      </c>
      <c r="E55" s="54">
        <f>SUMIFS('AM19.Scaling Options'!H$57:H$256,'AM19.Scaling Options'!$E$57:$E$256,$B55)</f>
        <v>0</v>
      </c>
      <c r="F55" s="156" t="str">
        <f t="shared" si="41"/>
        <v/>
      </c>
      <c r="G55" s="58">
        <f>SUMIFS('AM19.Scaling Options'!$N$57:$N$256,'AM19.Scaling Options'!$E$57:$E$256,$B55)</f>
        <v>0</v>
      </c>
      <c r="H55" s="54">
        <f>SUMIFS('AM19.Scaling Options'!$M$57:$M$256,'AM19.Scaling Options'!$E$57:$E$256,$B55)</f>
        <v>0</v>
      </c>
      <c r="I55" s="156" t="str">
        <f t="shared" si="42"/>
        <v/>
      </c>
      <c r="J55" s="58">
        <f>SUMIFS('AM19.Scaling Options'!$R$57:$R$256,'AM19.Scaling Options'!$E$57:$E$256,$B55)</f>
        <v>0</v>
      </c>
      <c r="K55" s="54">
        <f>SUMIFS('AM19.Scaling Options'!$Q$57:$Q$256,'AM19.Scaling Options'!$E$57:$E$256,$B55)</f>
        <v>0</v>
      </c>
      <c r="L55" s="156" t="str">
        <f t="shared" si="43"/>
        <v/>
      </c>
      <c r="M55" s="58">
        <f>SUMIFS('AM19.Scaling Options'!$V$57:$V$256,'AM19.Scaling Options'!$E$57:$E$256,$B55)</f>
        <v>0</v>
      </c>
      <c r="N55" s="54">
        <f>SUMIFS('AM19.Scaling Options'!$U$57:$U$256,'AM19.Scaling Options'!$E$57:$E$256,$B55)</f>
        <v>0</v>
      </c>
      <c r="O55" s="156" t="str">
        <f t="shared" si="44"/>
        <v/>
      </c>
      <c r="P55" s="58">
        <f>SUMIFS('AM19.Scaling Options'!$Z$57:$Z$256,'AM19.Scaling Options'!$E$57:$E$256,$B55)</f>
        <v>0</v>
      </c>
      <c r="Q55" s="54">
        <f>SUMIFS('AM19.Scaling Options'!$Y$57:$Y$256,'AM19.Scaling Options'!$E$57:$E$256,$B55)</f>
        <v>0</v>
      </c>
      <c r="R55" s="156" t="str">
        <f t="shared" si="45"/>
        <v/>
      </c>
    </row>
    <row r="56" spans="1:18" x14ac:dyDescent="0.2">
      <c r="A56" s="10" t="str">
        <f>VLOOKUP(B56,'AM19.Param'!C:D,2,FALSE)</f>
        <v>Non-Insurance</v>
      </c>
      <c r="B56" s="10" t="str">
        <f>'AM19.Scaling Options'!A50</f>
        <v>Other Unregulated Financial Entity</v>
      </c>
      <c r="C56" s="35">
        <f t="shared" si="34"/>
        <v>42</v>
      </c>
      <c r="D56" s="58">
        <f>SUMIFS('AM19.Scaling Options'!G$57:G$256,'AM19.Scaling Options'!$E$57:$E$256,$B56)</f>
        <v>0</v>
      </c>
      <c r="E56" s="54">
        <f>SUMIFS('AM19.Scaling Options'!H$57:H$256,'AM19.Scaling Options'!$E$57:$E$256,$B56)</f>
        <v>0</v>
      </c>
      <c r="F56" s="156" t="str">
        <f t="shared" si="41"/>
        <v/>
      </c>
      <c r="G56" s="58">
        <f>SUMIFS('AM19.Scaling Options'!$N$57:$N$256,'AM19.Scaling Options'!$E$57:$E$256,$B56)</f>
        <v>0</v>
      </c>
      <c r="H56" s="54">
        <f>SUMIFS('AM19.Scaling Options'!$M$57:$M$256,'AM19.Scaling Options'!$E$57:$E$256,$B56)</f>
        <v>0</v>
      </c>
      <c r="I56" s="156" t="str">
        <f t="shared" si="42"/>
        <v/>
      </c>
      <c r="J56" s="58">
        <f>SUMIFS('AM19.Scaling Options'!$R$57:$R$256,'AM19.Scaling Options'!$E$57:$E$256,$B56)</f>
        <v>0</v>
      </c>
      <c r="K56" s="54">
        <f>SUMIFS('AM19.Scaling Options'!$Q$57:$Q$256,'AM19.Scaling Options'!$E$57:$E$256,$B56)</f>
        <v>0</v>
      </c>
      <c r="L56" s="156" t="str">
        <f t="shared" si="43"/>
        <v/>
      </c>
      <c r="M56" s="58">
        <f>SUMIFS('AM19.Scaling Options'!$V$57:$V$256,'AM19.Scaling Options'!$E$57:$E$256,$B56)</f>
        <v>0</v>
      </c>
      <c r="N56" s="54">
        <f>SUMIFS('AM19.Scaling Options'!$U$57:$U$256,'AM19.Scaling Options'!$E$57:$E$256,$B56)</f>
        <v>0</v>
      </c>
      <c r="O56" s="156" t="str">
        <f t="shared" si="44"/>
        <v/>
      </c>
      <c r="P56" s="58">
        <f>SUMIFS('AM19.Scaling Options'!$Z$57:$Z$256,'AM19.Scaling Options'!$E$57:$E$256,$B56)</f>
        <v>0</v>
      </c>
      <c r="Q56" s="54">
        <f>SUMIFS('AM19.Scaling Options'!$Y$57:$Y$256,'AM19.Scaling Options'!$E$57:$E$256,$B56)</f>
        <v>0</v>
      </c>
      <c r="R56" s="156" t="str">
        <f t="shared" si="45"/>
        <v/>
      </c>
    </row>
    <row r="57" spans="1:18" x14ac:dyDescent="0.2">
      <c r="A57" s="10" t="str">
        <f>VLOOKUP(B57,'AM19.Param'!C:D,2,FALSE)</f>
        <v>Non-Insurance</v>
      </c>
      <c r="B57" s="10" t="str">
        <f>'AM19.Scaling Options'!A51</f>
        <v>Other Non-Ins/Non-Fin with Material Risk</v>
      </c>
      <c r="C57" s="35">
        <f t="shared" si="34"/>
        <v>43</v>
      </c>
      <c r="D57" s="58">
        <f>SUMIFS('AM19.Scaling Options'!G$57:G$256,'AM19.Scaling Options'!$E$57:$E$256,$B57)</f>
        <v>0</v>
      </c>
      <c r="E57" s="54">
        <f>SUMIFS('AM19.Scaling Options'!H$57:H$256,'AM19.Scaling Options'!$E$57:$E$256,$B57)</f>
        <v>0</v>
      </c>
      <c r="F57" s="156" t="str">
        <f t="shared" si="41"/>
        <v/>
      </c>
      <c r="G57" s="58">
        <f>SUMIFS('AM19.Scaling Options'!$N$57:$N$256,'AM19.Scaling Options'!$E$57:$E$256,$B57)</f>
        <v>0</v>
      </c>
      <c r="H57" s="54">
        <f>SUMIFS('AM19.Scaling Options'!$M$57:$M$256,'AM19.Scaling Options'!$E$57:$E$256,$B57)</f>
        <v>0</v>
      </c>
      <c r="I57" s="156" t="str">
        <f t="shared" si="42"/>
        <v/>
      </c>
      <c r="J57" s="58">
        <f>SUMIFS('AM19.Scaling Options'!$R$57:$R$256,'AM19.Scaling Options'!$E$57:$E$256,$B57)</f>
        <v>0</v>
      </c>
      <c r="K57" s="54">
        <f>SUMIFS('AM19.Scaling Options'!$Q$57:$Q$256,'AM19.Scaling Options'!$E$57:$E$256,$B57)</f>
        <v>0</v>
      </c>
      <c r="L57" s="156" t="str">
        <f t="shared" si="43"/>
        <v/>
      </c>
      <c r="M57" s="58">
        <f>SUMIFS('AM19.Scaling Options'!$V$57:$V$256,'AM19.Scaling Options'!$E$57:$E$256,$B57)</f>
        <v>0</v>
      </c>
      <c r="N57" s="54">
        <f>SUMIFS('AM19.Scaling Options'!$U$57:$U$256,'AM19.Scaling Options'!$E$57:$E$256,$B57)</f>
        <v>0</v>
      </c>
      <c r="O57" s="156" t="str">
        <f t="shared" si="44"/>
        <v/>
      </c>
      <c r="P57" s="58">
        <f>SUMIFS('AM19.Scaling Options'!$Z$57:$Z$256,'AM19.Scaling Options'!$E$57:$E$256,$B57)</f>
        <v>0</v>
      </c>
      <c r="Q57" s="54">
        <f>SUMIFS('AM19.Scaling Options'!$Y$57:$Y$256,'AM19.Scaling Options'!$E$57:$E$256,$B57)</f>
        <v>0</v>
      </c>
      <c r="R57" s="156" t="str">
        <f t="shared" si="45"/>
        <v/>
      </c>
    </row>
    <row r="58" spans="1:18" ht="13.5" thickBot="1" x14ac:dyDescent="0.25">
      <c r="A58" s="10" t="str">
        <f>VLOOKUP(B58,'AM19.Param'!C:D,2,FALSE)</f>
        <v>Non-Insurance</v>
      </c>
      <c r="B58" s="10" t="str">
        <f>'AM19.Scaling Options'!A52</f>
        <v>Other Non-Ins/Non-Fin without Material Risk</v>
      </c>
      <c r="C58" s="35">
        <f t="shared" si="34"/>
        <v>44</v>
      </c>
      <c r="D58" s="157">
        <f>SUMIFS('AM19.Scaling Options'!G$57:G$256,'AM19.Scaling Options'!$E$57:$E$256,$B58)</f>
        <v>0</v>
      </c>
      <c r="E58" s="158">
        <f>SUMIFS('AM19.Scaling Options'!H$57:H$256,'AM19.Scaling Options'!$E$57:$E$256,$B58)</f>
        <v>0</v>
      </c>
      <c r="F58" s="159" t="str">
        <f t="shared" si="41"/>
        <v/>
      </c>
      <c r="G58" s="157">
        <f>SUMIFS('AM19.Scaling Options'!$N$57:$N$256,'AM19.Scaling Options'!$E$57:$E$256,$B58)</f>
        <v>0</v>
      </c>
      <c r="H58" s="158">
        <f>SUMIFS('AM19.Scaling Options'!$M$57:$M$256,'AM19.Scaling Options'!$E$57:$E$256,$B58)</f>
        <v>0</v>
      </c>
      <c r="I58" s="159" t="str">
        <f t="shared" si="42"/>
        <v/>
      </c>
      <c r="J58" s="157">
        <f>SUMIFS('AM19.Scaling Options'!$R$57:$R$256,'AM19.Scaling Options'!$E$57:$E$256,$B58)</f>
        <v>0</v>
      </c>
      <c r="K58" s="158">
        <f>SUMIFS('AM19.Scaling Options'!$Q$57:$Q$256,'AM19.Scaling Options'!$E$57:$E$256,$B58)</f>
        <v>0</v>
      </c>
      <c r="L58" s="159" t="str">
        <f t="shared" si="43"/>
        <v/>
      </c>
      <c r="M58" s="157">
        <f>SUMIFS('AM19.Scaling Options'!$V$57:$V$256,'AM19.Scaling Options'!$E$57:$E$256,$B58)</f>
        <v>0</v>
      </c>
      <c r="N58" s="158">
        <f>SUMIFS('AM19.Scaling Options'!$U$57:$U$256,'AM19.Scaling Options'!$E$57:$E$256,$B58)</f>
        <v>0</v>
      </c>
      <c r="O58" s="159" t="str">
        <f t="shared" si="44"/>
        <v/>
      </c>
      <c r="P58" s="157">
        <f>SUMIFS('AM19.Scaling Options'!$Z$57:$Z$256,'AM19.Scaling Options'!$E$57:$E$256,$B58)</f>
        <v>0</v>
      </c>
      <c r="Q58" s="158">
        <f>SUMIFS('AM19.Scaling Options'!$Y$57:$Y$256,'AM19.Scaling Options'!$E$57:$E$256,$B58)</f>
        <v>0</v>
      </c>
      <c r="R58" s="159" t="str">
        <f t="shared" si="45"/>
        <v/>
      </c>
    </row>
  </sheetData>
  <sheetProtection sheet="1" objects="1" scenarios="1"/>
  <mergeCells count="3">
    <mergeCell ref="A12:A13"/>
    <mergeCell ref="B12:B13"/>
    <mergeCell ref="B4:C5"/>
  </mergeCells>
  <conditionalFormatting sqref="I15:I58 R15:R56 O15:O58 L15:L58">
    <cfRule type="cellIs" dxfId="2" priority="5" operator="lessThan">
      <formula>0</formula>
    </cfRule>
  </conditionalFormatting>
  <conditionalFormatting sqref="R57:R58">
    <cfRule type="cellIs" dxfId="1" priority="2" operator="lessThan">
      <formula>0</formula>
    </cfRule>
  </conditionalFormatting>
  <conditionalFormatting sqref="F15:F58">
    <cfRule type="cellIs" dxfId="0" priority="1" operator="lessThan">
      <formula>0</formula>
    </cfRule>
  </conditionalFormatting>
  <pageMargins left="0.7" right="0.7" top="0.75" bottom="0.75" header="0.3" footer="0.3"/>
  <pageSetup paperSize="5"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I23"/>
  <sheetViews>
    <sheetView zoomScaleNormal="100" workbookViewId="0"/>
  </sheetViews>
  <sheetFormatPr defaultColWidth="9.140625" defaultRowHeight="12.75" x14ac:dyDescent="0.2"/>
  <cols>
    <col min="1" max="1" width="56.5703125" style="36" customWidth="1"/>
    <col min="2" max="2" width="4.140625" style="36" bestFit="1" customWidth="1"/>
    <col min="3" max="3" width="23.28515625" style="36" customWidth="1"/>
    <col min="4" max="4" width="19.28515625" style="36" customWidth="1"/>
    <col min="5" max="5" width="21.140625" style="36" customWidth="1"/>
    <col min="6" max="6" width="3.85546875" style="36" bestFit="1" customWidth="1"/>
    <col min="7" max="7" width="28" style="36" bestFit="1" customWidth="1"/>
    <col min="8" max="8" width="3.7109375" style="36" customWidth="1"/>
    <col min="9" max="9" width="3.28515625" style="36" customWidth="1"/>
    <col min="10" max="16384" width="9.140625" style="36"/>
  </cols>
  <sheetData>
    <row r="1" spans="1:9" x14ac:dyDescent="0.2">
      <c r="A1" s="60" t="str">
        <f>IF(OR(ISBLANK('AM19.Entity Input'!D6),'AM19.Entity Input'!D6="-"),"&lt;IAIG's Name&gt;", 'AM19.Entity Input'!D6)</f>
        <v>&lt;IAIG's Name&gt;</v>
      </c>
      <c r="B1" s="190"/>
      <c r="C1" s="190"/>
      <c r="D1" s="190"/>
      <c r="E1" s="190"/>
      <c r="F1" s="190"/>
      <c r="G1" s="221" t="str">
        <f ca="1">HYPERLINK("#"&amp;CELL("address",Version),Version)</f>
        <v>IAIS 2019 Aggregation Method Additional Data Collection-(20190429)</v>
      </c>
      <c r="I1" s="12" t="s">
        <v>297</v>
      </c>
    </row>
    <row r="2" spans="1:9" x14ac:dyDescent="0.2">
      <c r="A2" s="39" t="str">
        <f>IF(ISBLANK('AM19.Entity Input'!D10),"&lt;Currency&gt;",'AM19.Entity Input'!D10&amp;" - ("&amp;IF(ISBLANK('AM19.Entity Input'!D11),"&lt;Unit&gt;",'AM19.Entity Input'!D11)&amp;")")</f>
        <v>&lt;Currency&gt;</v>
      </c>
      <c r="B2" s="191"/>
      <c r="C2" s="53" t="s">
        <v>515</v>
      </c>
      <c r="D2" s="191"/>
      <c r="E2" s="192"/>
      <c r="F2" s="23"/>
      <c r="G2" s="222" t="str">
        <f>IF(ISBLANK('AM19.Entity Input'!D8),"&lt;Reporting Date&gt;","Year "&amp;YEAR('AM19.Entity Input'!D8))&amp;IF(SUM('AM19.Entity Input'!D12)&gt;1," - v"&amp;'AM19.Entity Input'!D12,"")</f>
        <v>&lt;Reporting Date&gt;</v>
      </c>
      <c r="I2" s="12" t="s">
        <v>297</v>
      </c>
    </row>
    <row r="3" spans="1:9" ht="48.75" customHeight="1" x14ac:dyDescent="0.2">
      <c r="A3" s="41"/>
      <c r="B3" s="41"/>
      <c r="D3" s="15"/>
      <c r="I3" s="12" t="s">
        <v>297</v>
      </c>
    </row>
    <row r="4" spans="1:9" ht="12.75" customHeight="1" x14ac:dyDescent="0.2">
      <c r="I4" s="12" t="s">
        <v>297</v>
      </c>
    </row>
    <row r="5" spans="1:9" x14ac:dyDescent="0.2">
      <c r="A5" s="200" t="s">
        <v>530</v>
      </c>
      <c r="B5" s="197"/>
      <c r="C5" s="196" t="s">
        <v>292</v>
      </c>
      <c r="D5" s="196" t="s">
        <v>293</v>
      </c>
      <c r="E5" s="196" t="s">
        <v>298</v>
      </c>
      <c r="I5" s="12" t="s">
        <v>297</v>
      </c>
    </row>
    <row r="6" spans="1:9" x14ac:dyDescent="0.2">
      <c r="A6" s="201"/>
      <c r="B6" s="223" t="s">
        <v>423</v>
      </c>
      <c r="C6" s="224">
        <v>1</v>
      </c>
      <c r="D6" s="224">
        <v>2</v>
      </c>
      <c r="E6" s="225" t="s">
        <v>532</v>
      </c>
      <c r="I6" s="12" t="s">
        <v>297</v>
      </c>
    </row>
    <row r="7" spans="1:9" x14ac:dyDescent="0.2">
      <c r="A7" s="196" t="s">
        <v>526</v>
      </c>
      <c r="B7" s="215">
        <v>1</v>
      </c>
      <c r="C7" s="300">
        <f>CHOOSE(IFERROR(MATCH($C$12,'AM19.Param'!$C$359:$C$363,0),1),'AM19.Summary by Entity Category'!D9,'AM19.Summary by Entity Category'!G9,'AM19.Summary by Entity Category'!J9,'AM19.Summary by Entity Category'!M9,'AM19.Summary by Entity Category'!P9)</f>
        <v>0</v>
      </c>
      <c r="D7" s="300">
        <f>CHOOSE(IFERROR(MATCH($C$12,'AM19.Param'!$C$359:$C$363,0),1),'AM19.Summary by Entity Category'!E9,'AM19.Summary by Entity Category'!H9,'AM19.Summary by Entity Category'!K9,'AM19.Summary by Entity Category'!N9,'AM19.Summary by Entity Category'!Q9)</f>
        <v>0</v>
      </c>
      <c r="E7" s="198" t="str">
        <f>IF(SUM(D7),C7/D7,"")</f>
        <v/>
      </c>
      <c r="I7" s="12" t="s">
        <v>297</v>
      </c>
    </row>
    <row r="8" spans="1:9" x14ac:dyDescent="0.2">
      <c r="A8" s="196" t="s">
        <v>527</v>
      </c>
      <c r="B8" s="216">
        <v>2</v>
      </c>
      <c r="C8" s="301">
        <f>SUM(C7,$G$18)</f>
        <v>0</v>
      </c>
      <c r="D8" s="301">
        <f>D7</f>
        <v>0</v>
      </c>
      <c r="E8" s="198" t="str">
        <f>IF(SUM(D8),C8/D8,"")</f>
        <v/>
      </c>
      <c r="F8" s="15"/>
      <c r="G8" s="15"/>
      <c r="H8" s="15"/>
      <c r="I8" s="12" t="s">
        <v>297</v>
      </c>
    </row>
    <row r="9" spans="1:9" x14ac:dyDescent="0.2">
      <c r="I9" s="12" t="s">
        <v>297</v>
      </c>
    </row>
    <row r="10" spans="1:9" ht="43.5" customHeight="1" x14ac:dyDescent="0.25">
      <c r="A10" s="200" t="s">
        <v>531</v>
      </c>
      <c r="B10" s="197"/>
      <c r="C10" s="199"/>
      <c r="D10"/>
      <c r="E10"/>
      <c r="F10"/>
      <c r="G10"/>
      <c r="H10"/>
      <c r="I10" s="12" t="s">
        <v>297</v>
      </c>
    </row>
    <row r="11" spans="1:9" ht="15" x14ac:dyDescent="0.25">
      <c r="A11" s="201"/>
      <c r="B11" s="217" t="s">
        <v>424</v>
      </c>
      <c r="C11" s="40">
        <v>1</v>
      </c>
      <c r="D11"/>
      <c r="E11"/>
      <c r="F11"/>
      <c r="G11"/>
      <c r="H11"/>
      <c r="I11" s="12" t="s">
        <v>297</v>
      </c>
    </row>
    <row r="12" spans="1:9" ht="15" x14ac:dyDescent="0.25">
      <c r="A12" s="203" t="s">
        <v>426</v>
      </c>
      <c r="B12" s="218">
        <v>1</v>
      </c>
      <c r="C12" s="214" t="s">
        <v>339</v>
      </c>
      <c r="D12"/>
      <c r="E12"/>
      <c r="F12"/>
      <c r="G12"/>
      <c r="H12"/>
      <c r="I12" s="12" t="s">
        <v>297</v>
      </c>
    </row>
    <row r="13" spans="1:9" ht="15" x14ac:dyDescent="0.25">
      <c r="A13" s="210" t="s">
        <v>427</v>
      </c>
      <c r="B13" s="218"/>
      <c r="C13" s="202"/>
      <c r="D13"/>
      <c r="E13" s="207" t="s">
        <v>335</v>
      </c>
      <c r="F13" s="208"/>
      <c r="G13" s="209"/>
      <c r="H13"/>
      <c r="I13" s="12" t="s">
        <v>297</v>
      </c>
    </row>
    <row r="14" spans="1:9" ht="15" x14ac:dyDescent="0.25">
      <c r="A14" s="211" t="s">
        <v>303</v>
      </c>
      <c r="B14" s="218">
        <v>11</v>
      </c>
      <c r="C14" s="214" t="s">
        <v>322</v>
      </c>
      <c r="D14"/>
      <c r="E14" s="196"/>
      <c r="F14" s="217" t="s">
        <v>557</v>
      </c>
      <c r="G14" s="239">
        <v>1</v>
      </c>
      <c r="H14"/>
      <c r="I14" s="12" t="s">
        <v>297</v>
      </c>
    </row>
    <row r="15" spans="1:9" ht="15" x14ac:dyDescent="0.25">
      <c r="A15" s="211" t="s">
        <v>509</v>
      </c>
      <c r="B15" s="218">
        <v>12</v>
      </c>
      <c r="C15" s="214" t="s">
        <v>277</v>
      </c>
      <c r="D15"/>
      <c r="E15" s="196" t="s">
        <v>319</v>
      </c>
      <c r="F15" s="219">
        <v>1</v>
      </c>
      <c r="G15" s="17">
        <f>SUM('AM19.Capital Instruments'!V7:V223)</f>
        <v>0</v>
      </c>
      <c r="H15"/>
      <c r="I15" s="12" t="s">
        <v>297</v>
      </c>
    </row>
    <row r="16" spans="1:9" ht="63.75" x14ac:dyDescent="0.25">
      <c r="A16" s="211" t="s">
        <v>528</v>
      </c>
      <c r="B16" s="218">
        <v>13</v>
      </c>
      <c r="C16" s="214" t="s">
        <v>277</v>
      </c>
      <c r="D16"/>
      <c r="E16" s="196" t="s">
        <v>327</v>
      </c>
      <c r="F16" s="219">
        <f>1+F15</f>
        <v>2</v>
      </c>
      <c r="G16" s="17">
        <f>SUM('AM19.Capital Instruments'!W7:W223)</f>
        <v>0</v>
      </c>
      <c r="H16"/>
      <c r="I16" s="12" t="s">
        <v>297</v>
      </c>
    </row>
    <row r="17" spans="1:9" ht="25.5" x14ac:dyDescent="0.25">
      <c r="A17" s="211" t="s">
        <v>510</v>
      </c>
      <c r="B17" s="218">
        <v>14</v>
      </c>
      <c r="C17" s="214" t="s">
        <v>277</v>
      </c>
      <c r="D17"/>
      <c r="E17" s="196" t="s">
        <v>333</v>
      </c>
      <c r="F17" s="219">
        <f t="shared" ref="F17:F19" si="0">1+F16</f>
        <v>3</v>
      </c>
      <c r="G17" s="18">
        <f>IF(C21="Available Capital",'AM19.Summary by Entity Category'!D9,'AM19.Summary by Entity Category'!E9)*C20</f>
        <v>0</v>
      </c>
      <c r="H17"/>
      <c r="I17" s="12" t="s">
        <v>297</v>
      </c>
    </row>
    <row r="18" spans="1:9" ht="25.5" x14ac:dyDescent="0.2">
      <c r="A18" s="212" t="s">
        <v>511</v>
      </c>
      <c r="B18" s="218">
        <v>15</v>
      </c>
      <c r="C18" s="214" t="s">
        <v>277</v>
      </c>
      <c r="E18" s="196" t="s">
        <v>328</v>
      </c>
      <c r="F18" s="219">
        <f t="shared" si="0"/>
        <v>4</v>
      </c>
      <c r="G18" s="19">
        <f>MIN(G16,G17)</f>
        <v>0</v>
      </c>
      <c r="I18" s="12" t="s">
        <v>297</v>
      </c>
    </row>
    <row r="19" spans="1:9" x14ac:dyDescent="0.2">
      <c r="A19" s="204" t="s">
        <v>428</v>
      </c>
      <c r="B19" s="218"/>
      <c r="C19" s="202"/>
      <c r="E19" s="14" t="s">
        <v>330</v>
      </c>
      <c r="F19" s="220">
        <f t="shared" si="0"/>
        <v>5</v>
      </c>
      <c r="G19" s="19">
        <f>G15-G18</f>
        <v>0</v>
      </c>
      <c r="I19" s="12" t="s">
        <v>297</v>
      </c>
    </row>
    <row r="20" spans="1:9" ht="15" x14ac:dyDescent="0.25">
      <c r="A20" s="205" t="s">
        <v>334</v>
      </c>
      <c r="B20" s="218">
        <v>21</v>
      </c>
      <c r="C20" s="26"/>
      <c r="D20"/>
      <c r="E20"/>
      <c r="F20"/>
      <c r="G20"/>
      <c r="H20"/>
      <c r="I20" s="12" t="s">
        <v>297</v>
      </c>
    </row>
    <row r="21" spans="1:9" x14ac:dyDescent="0.2">
      <c r="A21" s="206" t="s">
        <v>323</v>
      </c>
      <c r="B21" s="216">
        <v>22</v>
      </c>
      <c r="C21" s="213" t="s">
        <v>325</v>
      </c>
      <c r="I21" s="12" t="s">
        <v>297</v>
      </c>
    </row>
    <row r="22" spans="1:9" ht="12.75" customHeight="1" x14ac:dyDescent="0.2">
      <c r="I22" s="12" t="s">
        <v>297</v>
      </c>
    </row>
    <row r="23" spans="1:9" x14ac:dyDescent="0.2">
      <c r="A23" s="12" t="s">
        <v>297</v>
      </c>
      <c r="B23" s="12" t="s">
        <v>297</v>
      </c>
      <c r="C23" s="12" t="s">
        <v>297</v>
      </c>
      <c r="D23" s="12" t="s">
        <v>297</v>
      </c>
      <c r="E23" s="12" t="s">
        <v>297</v>
      </c>
      <c r="F23" s="12" t="s">
        <v>297</v>
      </c>
      <c r="G23" s="12" t="s">
        <v>297</v>
      </c>
      <c r="H23" s="12" t="s">
        <v>297</v>
      </c>
      <c r="I23" s="12" t="s">
        <v>297</v>
      </c>
    </row>
  </sheetData>
  <sheetProtection sheet="1" objects="1" scenarios="1" formatCells="0" formatColumns="0" formatRows="0"/>
  <pageMargins left="0.7" right="0.7" top="0.75" bottom="0.75" header="0.3" footer="0.3"/>
  <pageSetup paperSize="5" scale="26"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'AM19.Param'!$D$350:$D$352</xm:f>
          </x14:formula1>
          <xm:sqref>C14</xm:sqref>
        </x14:dataValidation>
        <x14:dataValidation type="list" allowBlank="1" showInputMessage="1" showErrorMessage="1">
          <x14:formula1>
            <xm:f>'AM19.Param'!$C$365:$C$366</xm:f>
          </x14:formula1>
          <xm:sqref>C21</xm:sqref>
        </x14:dataValidation>
        <x14:dataValidation type="list" allowBlank="1" showInputMessage="1" showErrorMessage="1">
          <x14:formula1>
            <xm:f>'AM19.Param'!$C$354:$C$356</xm:f>
          </x14:formula1>
          <xm:sqref>C15:C18</xm:sqref>
        </x14:dataValidation>
        <x14:dataValidation type="list" allowBlank="1" showInputMessage="1" showErrorMessage="1">
          <x14:formula1>
            <xm:f>'AM19.Param'!C$358:C$363</xm:f>
          </x14:formula1>
          <xm:sqref>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249977111117893"/>
  </sheetPr>
  <dimension ref="A1:X368"/>
  <sheetViews>
    <sheetView zoomScaleNormal="100" workbookViewId="0"/>
  </sheetViews>
  <sheetFormatPr defaultColWidth="9.140625" defaultRowHeight="12.75" x14ac:dyDescent="0.2"/>
  <cols>
    <col min="1" max="1" width="15.140625" style="36" customWidth="1"/>
    <col min="2" max="2" width="4.42578125" style="36" customWidth="1"/>
    <col min="3" max="3" width="67" style="36" bestFit="1" customWidth="1"/>
    <col min="4" max="4" width="15" style="36" bestFit="1" customWidth="1"/>
    <col min="5" max="5" width="8.5703125" style="36" bestFit="1" customWidth="1"/>
    <col min="6" max="8" width="4" style="36" bestFit="1" customWidth="1"/>
    <col min="9" max="9" width="3.7109375" style="36" bestFit="1" customWidth="1"/>
    <col min="10" max="11" width="3" style="1" bestFit="1" customWidth="1"/>
    <col min="12" max="12" width="5" style="36" bestFit="1" customWidth="1"/>
    <col min="13" max="13" width="6.7109375" style="36" customWidth="1"/>
    <col min="14" max="14" width="5" style="36" bestFit="1" customWidth="1"/>
    <col min="15" max="17" width="4" style="36" bestFit="1" customWidth="1"/>
    <col min="18" max="18" width="2.85546875" style="36" bestFit="1" customWidth="1"/>
    <col min="19" max="20" width="3" style="36" bestFit="1" customWidth="1"/>
    <col min="21" max="21" width="3.140625" style="36" customWidth="1"/>
    <col min="22" max="22" width="12.140625" style="36" bestFit="1" customWidth="1"/>
    <col min="23" max="23" width="2.42578125" style="36" customWidth="1"/>
    <col min="24" max="24" width="1.85546875" style="36" bestFit="1" customWidth="1"/>
    <col min="25" max="16384" width="9.140625" style="36"/>
  </cols>
  <sheetData>
    <row r="1" spans="1:24" ht="15" x14ac:dyDescent="0.25">
      <c r="A1" s="49" t="str">
        <f>IF(OR(ISBLANK('AM19.Entity Input'!D6),'AM19.Entity Input'!D6="-"),"&lt;IAIG's Name&gt;", 'AM19.Entity Input'!D6)</f>
        <v>&lt;IAIG's Name&gt;</v>
      </c>
      <c r="B1" s="189"/>
      <c r="C1" s="190"/>
      <c r="D1" s="70"/>
      <c r="E1" s="70"/>
      <c r="F1" s="70"/>
      <c r="G1" s="190"/>
      <c r="H1" s="70"/>
      <c r="I1" s="21"/>
      <c r="J1" s="70"/>
      <c r="K1" s="190"/>
      <c r="L1" s="70"/>
      <c r="M1" s="70"/>
      <c r="N1" s="70"/>
      <c r="O1" s="70"/>
      <c r="P1" s="70"/>
      <c r="Q1" s="70"/>
      <c r="R1" s="70"/>
      <c r="S1" s="70"/>
      <c r="T1" s="70"/>
      <c r="U1" s="268"/>
      <c r="V1" s="174" t="str">
        <f ca="1">HYPERLINK("#"&amp;CELL("address",Version),Version)</f>
        <v>IAIS 2019 Aggregation Method Additional Data Collection-(20190429)</v>
      </c>
      <c r="W1"/>
      <c r="X1" s="30" t="s">
        <v>365</v>
      </c>
    </row>
    <row r="2" spans="1:24" ht="15" x14ac:dyDescent="0.25">
      <c r="A2" s="39" t="str">
        <f>IF(ISBLANK('AM19.Entity Input'!D10),"&lt;Currency&gt;",'AM19.Entity Input'!D10&amp;" - ("&amp;IF(ISBLANK('AM19.Entity Input'!D11),"&lt;Unit&gt;",'AM19.Entity Input'!D11)&amp;")")</f>
        <v>&lt;Currency&gt;</v>
      </c>
      <c r="B2" s="191"/>
      <c r="C2" s="53" t="s">
        <v>516</v>
      </c>
      <c r="D2" s="53"/>
      <c r="E2" s="53"/>
      <c r="F2" s="23"/>
      <c r="G2" s="23"/>
      <c r="H2" s="23"/>
      <c r="I2" s="24"/>
      <c r="J2" s="23"/>
      <c r="K2" s="23"/>
      <c r="L2" s="23"/>
      <c r="M2" s="23"/>
      <c r="N2" s="23"/>
      <c r="O2" s="23"/>
      <c r="P2" s="23"/>
      <c r="Q2" s="23"/>
      <c r="R2" s="23"/>
      <c r="S2" s="23"/>
      <c r="T2" s="23"/>
      <c r="U2" s="23"/>
      <c r="V2" s="27" t="str">
        <f>IF(ISBLANK('AM19.Entity Input'!D8),"&lt;Reporting Date&gt;","Year "&amp;YEAR('AM19.Entity Input'!D8))&amp;IF(SUM('AM19.Entity Input'!D12)&gt;1," - v"&amp;'AM19.Entity Input'!D12,"")</f>
        <v>&lt;Reporting Date&gt;</v>
      </c>
      <c r="W2"/>
      <c r="X2" s="30" t="s">
        <v>365</v>
      </c>
    </row>
    <row r="3" spans="1:24" ht="15" x14ac:dyDescent="0.25">
      <c r="A3"/>
      <c r="B3"/>
      <c r="C3"/>
      <c r="D3"/>
      <c r="E3"/>
      <c r="F3"/>
      <c r="G3"/>
      <c r="H3"/>
      <c r="I3"/>
      <c r="J3"/>
      <c r="K3"/>
      <c r="L3"/>
      <c r="M3"/>
      <c r="N3"/>
      <c r="O3"/>
      <c r="P3"/>
      <c r="Q3"/>
      <c r="R3"/>
      <c r="S3"/>
      <c r="T3"/>
      <c r="U3"/>
      <c r="V3"/>
      <c r="W3"/>
      <c r="X3" s="30" t="s">
        <v>365</v>
      </c>
    </row>
    <row r="4" spans="1:24" ht="15" x14ac:dyDescent="0.25">
      <c r="A4" s="178" t="s">
        <v>554</v>
      </c>
      <c r="B4" s="240">
        <f>IFERROR(MATCH('AM19.Entity Input'!$D$9,$C$5:$C$8,0),0)</f>
        <v>0</v>
      </c>
      <c r="C4" s="244" t="str">
        <f>IF(B4,INDEX($C$5:$C$8,B4),"&lt;No reporting date selected&gt;")</f>
        <v>&lt;No reporting date selected&gt;</v>
      </c>
      <c r="D4"/>
      <c r="E4"/>
      <c r="F4"/>
      <c r="G4"/>
      <c r="H4"/>
      <c r="I4"/>
      <c r="J4"/>
      <c r="K4"/>
      <c r="L4"/>
      <c r="M4"/>
      <c r="N4"/>
      <c r="O4"/>
      <c r="P4"/>
      <c r="Q4"/>
      <c r="R4"/>
      <c r="S4"/>
      <c r="T4"/>
      <c r="U4"/>
      <c r="V4"/>
      <c r="W4"/>
      <c r="X4" s="30" t="s">
        <v>365</v>
      </c>
    </row>
    <row r="5" spans="1:24" ht="15" x14ac:dyDescent="0.25">
      <c r="A5"/>
      <c r="B5" s="241">
        <v>1</v>
      </c>
      <c r="C5" s="245">
        <v>43465</v>
      </c>
      <c r="D5"/>
      <c r="E5"/>
      <c r="F5"/>
      <c r="G5"/>
      <c r="H5"/>
      <c r="I5"/>
      <c r="J5"/>
      <c r="K5"/>
      <c r="L5"/>
      <c r="M5"/>
      <c r="N5"/>
      <c r="O5"/>
      <c r="P5"/>
      <c r="Q5"/>
      <c r="R5"/>
      <c r="S5"/>
      <c r="T5"/>
      <c r="U5"/>
      <c r="V5"/>
      <c r="W5"/>
      <c r="X5" s="30" t="s">
        <v>365</v>
      </c>
    </row>
    <row r="6" spans="1:24" ht="15" x14ac:dyDescent="0.25">
      <c r="A6"/>
      <c r="B6" s="242">
        <v>2</v>
      </c>
      <c r="C6" s="245">
        <v>43555</v>
      </c>
      <c r="D6"/>
      <c r="E6"/>
      <c r="F6"/>
      <c r="G6"/>
      <c r="H6"/>
      <c r="I6"/>
      <c r="J6"/>
      <c r="K6"/>
      <c r="L6"/>
      <c r="M6"/>
      <c r="N6"/>
      <c r="O6"/>
      <c r="P6"/>
      <c r="Q6"/>
      <c r="R6"/>
      <c r="S6"/>
      <c r="T6"/>
      <c r="U6"/>
      <c r="V6"/>
      <c r="W6"/>
      <c r="X6" s="30" t="s">
        <v>365</v>
      </c>
    </row>
    <row r="7" spans="1:24" ht="15" x14ac:dyDescent="0.25">
      <c r="A7"/>
      <c r="B7" s="242">
        <v>3</v>
      </c>
      <c r="C7" s="245">
        <v>43190</v>
      </c>
      <c r="D7"/>
      <c r="E7"/>
      <c r="F7"/>
      <c r="G7"/>
      <c r="H7"/>
      <c r="I7"/>
      <c r="J7"/>
      <c r="K7"/>
      <c r="L7"/>
      <c r="M7"/>
      <c r="N7"/>
      <c r="O7"/>
      <c r="P7"/>
      <c r="Q7"/>
      <c r="R7"/>
      <c r="S7"/>
      <c r="T7"/>
      <c r="U7"/>
      <c r="V7"/>
      <c r="W7"/>
      <c r="X7" s="30" t="s">
        <v>365</v>
      </c>
    </row>
    <row r="8" spans="1:24" ht="15" x14ac:dyDescent="0.25">
      <c r="A8"/>
      <c r="B8" s="243">
        <v>4</v>
      </c>
      <c r="C8" s="246" t="s">
        <v>288</v>
      </c>
      <c r="D8"/>
      <c r="E8"/>
      <c r="F8"/>
      <c r="G8"/>
      <c r="H8"/>
      <c r="I8"/>
      <c r="J8"/>
      <c r="K8"/>
      <c r="L8"/>
      <c r="M8"/>
      <c r="N8"/>
      <c r="O8"/>
      <c r="P8"/>
      <c r="Q8"/>
      <c r="R8"/>
      <c r="S8"/>
      <c r="T8"/>
      <c r="U8"/>
      <c r="V8"/>
      <c r="W8"/>
      <c r="X8" s="30" t="s">
        <v>365</v>
      </c>
    </row>
    <row r="9" spans="1:24" ht="15" x14ac:dyDescent="0.25">
      <c r="A9"/>
      <c r="B9"/>
      <c r="C9"/>
      <c r="D9"/>
      <c r="E9"/>
      <c r="F9"/>
      <c r="G9"/>
      <c r="H9"/>
      <c r="I9"/>
      <c r="J9"/>
      <c r="K9"/>
      <c r="L9"/>
      <c r="M9"/>
      <c r="N9"/>
      <c r="O9"/>
      <c r="P9"/>
      <c r="Q9"/>
      <c r="R9"/>
      <c r="S9"/>
      <c r="T9"/>
      <c r="U9"/>
      <c r="V9"/>
      <c r="W9"/>
      <c r="X9" s="30" t="s">
        <v>365</v>
      </c>
    </row>
    <row r="10" spans="1:24" ht="15" x14ac:dyDescent="0.25">
      <c r="A10" s="256" t="s">
        <v>540</v>
      </c>
      <c r="B10" s="240">
        <f>IFERROR(MATCH('AM19.Entity Input'!$D$10,$C$11:$C$45,0),0)</f>
        <v>0</v>
      </c>
      <c r="C10" s="244" t="str">
        <f>IF(B10,INDEX($C$11:$C$45,B10),"&lt;No reporting currency selected&gt;")</f>
        <v>&lt;No reporting currency selected&gt;</v>
      </c>
      <c r="D10"/>
      <c r="E10"/>
      <c r="F10"/>
      <c r="G10"/>
      <c r="H10"/>
      <c r="I10"/>
      <c r="J10"/>
      <c r="K10"/>
      <c r="L10"/>
      <c r="M10"/>
      <c r="N10"/>
      <c r="O10"/>
      <c r="P10"/>
      <c r="Q10"/>
      <c r="R10"/>
      <c r="S10"/>
      <c r="T10"/>
      <c r="U10"/>
      <c r="V10"/>
      <c r="W10"/>
      <c r="X10" s="30" t="s">
        <v>365</v>
      </c>
    </row>
    <row r="11" spans="1:24" ht="15" x14ac:dyDescent="0.25">
      <c r="B11" s="257">
        <v>1</v>
      </c>
      <c r="C11" s="258" t="s">
        <v>381</v>
      </c>
      <c r="D11"/>
      <c r="E11"/>
      <c r="F11"/>
      <c r="G11"/>
      <c r="H11"/>
      <c r="I11"/>
      <c r="J11"/>
      <c r="K11"/>
      <c r="L11"/>
      <c r="M11"/>
      <c r="N11"/>
      <c r="O11"/>
      <c r="P11"/>
      <c r="Q11"/>
      <c r="R11"/>
      <c r="S11"/>
      <c r="T11"/>
      <c r="U11"/>
      <c r="V11"/>
      <c r="W11"/>
      <c r="X11" s="30" t="s">
        <v>365</v>
      </c>
    </row>
    <row r="12" spans="1:24" ht="15" x14ac:dyDescent="0.25">
      <c r="B12" s="257">
        <f t="shared" ref="B12:B45" si="0">B11+1</f>
        <v>2</v>
      </c>
      <c r="C12" s="258" t="s">
        <v>382</v>
      </c>
      <c r="D12"/>
      <c r="E12"/>
      <c r="F12"/>
      <c r="G12"/>
      <c r="H12"/>
      <c r="I12"/>
      <c r="J12"/>
      <c r="K12"/>
      <c r="L12"/>
      <c r="M12"/>
      <c r="N12"/>
      <c r="O12"/>
      <c r="P12"/>
      <c r="Q12"/>
      <c r="R12"/>
      <c r="S12"/>
      <c r="T12"/>
      <c r="U12"/>
      <c r="V12"/>
      <c r="W12"/>
      <c r="X12" s="30" t="s">
        <v>365</v>
      </c>
    </row>
    <row r="13" spans="1:24" ht="15" x14ac:dyDescent="0.25">
      <c r="B13" s="257">
        <f t="shared" si="0"/>
        <v>3</v>
      </c>
      <c r="C13" s="258" t="s">
        <v>383</v>
      </c>
      <c r="D13"/>
      <c r="E13"/>
      <c r="F13"/>
      <c r="G13"/>
      <c r="H13"/>
      <c r="I13"/>
      <c r="J13"/>
      <c r="K13"/>
      <c r="L13"/>
      <c r="M13"/>
      <c r="N13"/>
      <c r="O13"/>
      <c r="P13"/>
      <c r="Q13"/>
      <c r="R13"/>
      <c r="S13"/>
      <c r="T13"/>
      <c r="U13"/>
      <c r="V13"/>
      <c r="W13"/>
      <c r="X13" s="30" t="s">
        <v>365</v>
      </c>
    </row>
    <row r="14" spans="1:24" ht="15" x14ac:dyDescent="0.25">
      <c r="B14" s="257">
        <f t="shared" si="0"/>
        <v>4</v>
      </c>
      <c r="C14" s="258" t="s">
        <v>384</v>
      </c>
      <c r="D14"/>
      <c r="E14"/>
      <c r="F14"/>
      <c r="G14"/>
      <c r="H14"/>
      <c r="I14"/>
      <c r="J14"/>
      <c r="K14"/>
      <c r="L14"/>
      <c r="M14"/>
      <c r="N14"/>
      <c r="O14"/>
      <c r="P14"/>
      <c r="Q14"/>
      <c r="R14"/>
      <c r="S14"/>
      <c r="T14"/>
      <c r="U14"/>
      <c r="V14"/>
      <c r="W14"/>
      <c r="X14" s="30" t="s">
        <v>365</v>
      </c>
    </row>
    <row r="15" spans="1:24" ht="15" x14ac:dyDescent="0.25">
      <c r="B15" s="257">
        <f t="shared" si="0"/>
        <v>5</v>
      </c>
      <c r="C15" s="258" t="s">
        <v>385</v>
      </c>
      <c r="D15"/>
      <c r="E15"/>
      <c r="F15"/>
      <c r="G15"/>
      <c r="H15"/>
      <c r="I15"/>
      <c r="J15"/>
      <c r="K15"/>
      <c r="L15"/>
      <c r="M15"/>
      <c r="N15"/>
      <c r="O15"/>
      <c r="P15"/>
      <c r="Q15"/>
      <c r="R15"/>
      <c r="S15"/>
      <c r="T15"/>
      <c r="U15"/>
      <c r="V15"/>
      <c r="W15"/>
      <c r="X15" s="30" t="s">
        <v>365</v>
      </c>
    </row>
    <row r="16" spans="1:24" ht="15" x14ac:dyDescent="0.25">
      <c r="B16" s="257">
        <f t="shared" si="0"/>
        <v>6</v>
      </c>
      <c r="C16" s="258" t="s">
        <v>386</v>
      </c>
      <c r="D16"/>
      <c r="E16"/>
      <c r="F16"/>
      <c r="G16"/>
      <c r="H16"/>
      <c r="I16"/>
      <c r="J16"/>
      <c r="K16"/>
      <c r="L16"/>
      <c r="M16"/>
      <c r="N16"/>
      <c r="O16"/>
      <c r="P16"/>
      <c r="Q16"/>
      <c r="R16"/>
      <c r="S16"/>
      <c r="T16"/>
      <c r="U16"/>
      <c r="V16"/>
      <c r="W16"/>
      <c r="X16" s="30" t="s">
        <v>365</v>
      </c>
    </row>
    <row r="17" spans="2:24" ht="15" x14ac:dyDescent="0.25">
      <c r="B17" s="257">
        <f t="shared" si="0"/>
        <v>7</v>
      </c>
      <c r="C17" s="258" t="s">
        <v>387</v>
      </c>
      <c r="D17"/>
      <c r="E17"/>
      <c r="F17"/>
      <c r="G17"/>
      <c r="H17"/>
      <c r="I17"/>
      <c r="J17"/>
      <c r="K17"/>
      <c r="L17"/>
      <c r="M17"/>
      <c r="N17"/>
      <c r="O17"/>
      <c r="P17"/>
      <c r="Q17"/>
      <c r="R17"/>
      <c r="S17"/>
      <c r="T17"/>
      <c r="U17"/>
      <c r="V17"/>
      <c r="W17"/>
      <c r="X17" s="30" t="s">
        <v>365</v>
      </c>
    </row>
    <row r="18" spans="2:24" ht="15" x14ac:dyDescent="0.25">
      <c r="B18" s="257">
        <f t="shared" si="0"/>
        <v>8</v>
      </c>
      <c r="C18" s="258" t="s">
        <v>388</v>
      </c>
      <c r="D18"/>
      <c r="E18"/>
      <c r="F18"/>
      <c r="G18"/>
      <c r="H18"/>
      <c r="I18"/>
      <c r="J18"/>
      <c r="K18"/>
      <c r="L18"/>
      <c r="M18"/>
      <c r="N18"/>
      <c r="O18"/>
      <c r="P18"/>
      <c r="Q18"/>
      <c r="R18"/>
      <c r="S18"/>
      <c r="T18"/>
      <c r="U18"/>
      <c r="V18"/>
      <c r="W18"/>
      <c r="X18" s="30" t="s">
        <v>365</v>
      </c>
    </row>
    <row r="19" spans="2:24" ht="15" x14ac:dyDescent="0.25">
      <c r="B19" s="257">
        <f t="shared" si="0"/>
        <v>9</v>
      </c>
      <c r="C19" s="258" t="s">
        <v>389</v>
      </c>
      <c r="D19"/>
      <c r="E19"/>
      <c r="F19"/>
      <c r="G19"/>
      <c r="H19"/>
      <c r="I19"/>
      <c r="J19"/>
      <c r="K19"/>
      <c r="L19"/>
      <c r="M19"/>
      <c r="N19"/>
      <c r="O19"/>
      <c r="P19"/>
      <c r="Q19"/>
      <c r="R19"/>
      <c r="S19"/>
      <c r="T19"/>
      <c r="U19"/>
      <c r="V19"/>
      <c r="W19"/>
      <c r="X19" s="30" t="s">
        <v>365</v>
      </c>
    </row>
    <row r="20" spans="2:24" ht="15" x14ac:dyDescent="0.25">
      <c r="B20" s="257">
        <f t="shared" si="0"/>
        <v>10</v>
      </c>
      <c r="C20" s="258" t="s">
        <v>380</v>
      </c>
      <c r="D20"/>
      <c r="E20"/>
      <c r="F20"/>
      <c r="G20"/>
      <c r="H20"/>
      <c r="I20"/>
      <c r="J20"/>
      <c r="K20"/>
      <c r="L20"/>
      <c r="M20"/>
      <c r="N20"/>
      <c r="O20"/>
      <c r="P20"/>
      <c r="Q20"/>
      <c r="R20"/>
      <c r="S20"/>
      <c r="T20"/>
      <c r="U20"/>
      <c r="V20"/>
      <c r="W20"/>
      <c r="X20" s="30" t="s">
        <v>365</v>
      </c>
    </row>
    <row r="21" spans="2:24" ht="15" x14ac:dyDescent="0.25">
      <c r="B21" s="257">
        <f t="shared" si="0"/>
        <v>11</v>
      </c>
      <c r="C21" s="258" t="s">
        <v>390</v>
      </c>
      <c r="D21"/>
      <c r="E21"/>
      <c r="F21"/>
      <c r="G21"/>
      <c r="H21"/>
      <c r="I21"/>
      <c r="J21"/>
      <c r="K21"/>
      <c r="L21"/>
      <c r="M21"/>
      <c r="N21"/>
      <c r="O21"/>
      <c r="P21"/>
      <c r="Q21"/>
      <c r="R21"/>
      <c r="S21"/>
      <c r="T21"/>
      <c r="U21"/>
      <c r="V21"/>
      <c r="W21"/>
      <c r="X21" s="30" t="s">
        <v>365</v>
      </c>
    </row>
    <row r="22" spans="2:24" ht="15" x14ac:dyDescent="0.25">
      <c r="B22" s="257">
        <f t="shared" si="0"/>
        <v>12</v>
      </c>
      <c r="C22" s="258" t="s">
        <v>391</v>
      </c>
      <c r="D22"/>
      <c r="E22"/>
      <c r="F22"/>
      <c r="G22"/>
      <c r="H22"/>
      <c r="I22"/>
      <c r="J22"/>
      <c r="K22"/>
      <c r="L22"/>
      <c r="M22"/>
      <c r="N22"/>
      <c r="O22"/>
      <c r="P22"/>
      <c r="Q22"/>
      <c r="R22"/>
      <c r="S22"/>
      <c r="T22"/>
      <c r="U22"/>
      <c r="V22"/>
      <c r="W22"/>
      <c r="X22" s="30" t="s">
        <v>365</v>
      </c>
    </row>
    <row r="23" spans="2:24" ht="15" x14ac:dyDescent="0.25">
      <c r="B23" s="257">
        <f t="shared" si="0"/>
        <v>13</v>
      </c>
      <c r="C23" s="258" t="s">
        <v>392</v>
      </c>
      <c r="D23"/>
      <c r="E23"/>
      <c r="F23"/>
      <c r="G23"/>
      <c r="H23"/>
      <c r="I23"/>
      <c r="J23"/>
      <c r="K23"/>
      <c r="L23"/>
      <c r="M23"/>
      <c r="N23"/>
      <c r="O23"/>
      <c r="P23"/>
      <c r="Q23"/>
      <c r="R23"/>
      <c r="S23"/>
      <c r="T23"/>
      <c r="U23"/>
      <c r="V23"/>
      <c r="W23"/>
      <c r="X23" s="30" t="s">
        <v>365</v>
      </c>
    </row>
    <row r="24" spans="2:24" ht="15" x14ac:dyDescent="0.25">
      <c r="B24" s="257">
        <f t="shared" si="0"/>
        <v>14</v>
      </c>
      <c r="C24" s="258" t="s">
        <v>393</v>
      </c>
      <c r="D24"/>
      <c r="E24"/>
      <c r="F24"/>
      <c r="G24"/>
      <c r="H24"/>
      <c r="I24"/>
      <c r="J24"/>
      <c r="K24"/>
      <c r="L24"/>
      <c r="M24"/>
      <c r="N24"/>
      <c r="O24"/>
      <c r="P24"/>
      <c r="Q24"/>
      <c r="R24"/>
      <c r="S24"/>
      <c r="T24"/>
      <c r="U24"/>
      <c r="V24"/>
      <c r="W24"/>
      <c r="X24" s="30" t="s">
        <v>365</v>
      </c>
    </row>
    <row r="25" spans="2:24" ht="15" x14ac:dyDescent="0.25">
      <c r="B25" s="257">
        <f t="shared" si="0"/>
        <v>15</v>
      </c>
      <c r="C25" s="258" t="s">
        <v>394</v>
      </c>
      <c r="D25"/>
      <c r="E25"/>
      <c r="F25"/>
      <c r="G25"/>
      <c r="H25"/>
      <c r="I25"/>
      <c r="J25"/>
      <c r="K25"/>
      <c r="L25"/>
      <c r="M25"/>
      <c r="N25"/>
      <c r="O25"/>
      <c r="P25"/>
      <c r="Q25"/>
      <c r="R25"/>
      <c r="S25"/>
      <c r="T25"/>
      <c r="U25"/>
      <c r="V25"/>
      <c r="W25"/>
      <c r="X25" s="30" t="s">
        <v>365</v>
      </c>
    </row>
    <row r="26" spans="2:24" ht="15" x14ac:dyDescent="0.25">
      <c r="B26" s="257">
        <f t="shared" si="0"/>
        <v>16</v>
      </c>
      <c r="C26" s="258" t="s">
        <v>395</v>
      </c>
      <c r="D26"/>
      <c r="E26"/>
      <c r="F26"/>
      <c r="G26"/>
      <c r="H26"/>
      <c r="I26"/>
      <c r="J26"/>
      <c r="K26"/>
      <c r="L26"/>
      <c r="M26"/>
      <c r="N26"/>
      <c r="O26"/>
      <c r="P26"/>
      <c r="Q26"/>
      <c r="R26"/>
      <c r="S26"/>
      <c r="T26"/>
      <c r="U26"/>
      <c r="V26"/>
      <c r="W26"/>
      <c r="X26" s="30" t="s">
        <v>365</v>
      </c>
    </row>
    <row r="27" spans="2:24" ht="15" x14ac:dyDescent="0.25">
      <c r="B27" s="257">
        <f t="shared" si="0"/>
        <v>17</v>
      </c>
      <c r="C27" s="258" t="s">
        <v>396</v>
      </c>
      <c r="D27"/>
      <c r="E27"/>
      <c r="F27"/>
      <c r="G27"/>
      <c r="H27"/>
      <c r="I27"/>
      <c r="J27"/>
      <c r="K27"/>
      <c r="L27"/>
      <c r="M27"/>
      <c r="N27"/>
      <c r="O27"/>
      <c r="P27"/>
      <c r="Q27"/>
      <c r="R27"/>
      <c r="S27"/>
      <c r="T27"/>
      <c r="U27"/>
      <c r="V27"/>
      <c r="W27"/>
      <c r="X27" s="30" t="s">
        <v>365</v>
      </c>
    </row>
    <row r="28" spans="2:24" ht="15" x14ac:dyDescent="0.25">
      <c r="B28" s="257">
        <f t="shared" si="0"/>
        <v>18</v>
      </c>
      <c r="C28" s="258" t="s">
        <v>397</v>
      </c>
      <c r="D28"/>
      <c r="E28"/>
      <c r="F28"/>
      <c r="G28"/>
      <c r="H28"/>
      <c r="I28"/>
      <c r="J28"/>
      <c r="K28"/>
      <c r="L28"/>
      <c r="M28"/>
      <c r="N28"/>
      <c r="O28"/>
      <c r="P28"/>
      <c r="Q28"/>
      <c r="R28"/>
      <c r="S28"/>
      <c r="T28"/>
      <c r="U28"/>
      <c r="V28"/>
      <c r="W28"/>
      <c r="X28" s="30" t="s">
        <v>365</v>
      </c>
    </row>
    <row r="29" spans="2:24" ht="15" x14ac:dyDescent="0.25">
      <c r="B29" s="257">
        <f t="shared" si="0"/>
        <v>19</v>
      </c>
      <c r="C29" s="258" t="s">
        <v>398</v>
      </c>
      <c r="D29"/>
      <c r="E29"/>
      <c r="F29"/>
      <c r="G29"/>
      <c r="H29"/>
      <c r="I29"/>
      <c r="J29"/>
      <c r="K29"/>
      <c r="L29"/>
      <c r="M29"/>
      <c r="N29"/>
      <c r="O29"/>
      <c r="P29"/>
      <c r="Q29"/>
      <c r="R29"/>
      <c r="S29"/>
      <c r="T29"/>
      <c r="U29"/>
      <c r="V29"/>
      <c r="W29"/>
      <c r="X29" s="30" t="s">
        <v>365</v>
      </c>
    </row>
    <row r="30" spans="2:24" ht="15" x14ac:dyDescent="0.25">
      <c r="B30" s="257">
        <f t="shared" si="0"/>
        <v>20</v>
      </c>
      <c r="C30" s="258" t="s">
        <v>399</v>
      </c>
      <c r="D30"/>
      <c r="E30"/>
      <c r="F30"/>
      <c r="G30"/>
      <c r="H30"/>
      <c r="I30"/>
      <c r="J30"/>
      <c r="K30"/>
      <c r="L30"/>
      <c r="M30"/>
      <c r="N30"/>
      <c r="O30"/>
      <c r="P30"/>
      <c r="Q30"/>
      <c r="R30"/>
      <c r="S30"/>
      <c r="T30"/>
      <c r="U30"/>
      <c r="V30"/>
      <c r="W30"/>
      <c r="X30" s="30" t="s">
        <v>365</v>
      </c>
    </row>
    <row r="31" spans="2:24" ht="15" x14ac:dyDescent="0.25">
      <c r="B31" s="257">
        <f t="shared" si="0"/>
        <v>21</v>
      </c>
      <c r="C31" s="258" t="s">
        <v>400</v>
      </c>
      <c r="D31"/>
      <c r="E31"/>
      <c r="F31"/>
      <c r="G31"/>
      <c r="H31"/>
      <c r="I31"/>
      <c r="J31"/>
      <c r="K31"/>
      <c r="L31"/>
      <c r="M31"/>
      <c r="N31"/>
      <c r="O31"/>
      <c r="P31"/>
      <c r="Q31"/>
      <c r="R31"/>
      <c r="S31"/>
      <c r="T31"/>
      <c r="U31"/>
      <c r="V31"/>
      <c r="W31"/>
      <c r="X31" s="30" t="s">
        <v>365</v>
      </c>
    </row>
    <row r="32" spans="2:24" ht="15" x14ac:dyDescent="0.25">
      <c r="B32" s="257">
        <f t="shared" si="0"/>
        <v>22</v>
      </c>
      <c r="C32" s="258" t="s">
        <v>401</v>
      </c>
      <c r="D32"/>
      <c r="E32"/>
      <c r="F32"/>
      <c r="G32"/>
      <c r="H32"/>
      <c r="I32"/>
      <c r="J32"/>
      <c r="K32"/>
      <c r="L32"/>
      <c r="M32"/>
      <c r="N32"/>
      <c r="O32"/>
      <c r="P32"/>
      <c r="Q32"/>
      <c r="R32"/>
      <c r="S32"/>
      <c r="T32"/>
      <c r="U32"/>
      <c r="V32"/>
      <c r="W32"/>
      <c r="X32" s="30" t="s">
        <v>365</v>
      </c>
    </row>
    <row r="33" spans="1:24" ht="15" x14ac:dyDescent="0.25">
      <c r="B33" s="257">
        <f t="shared" si="0"/>
        <v>23</v>
      </c>
      <c r="C33" s="258" t="s">
        <v>402</v>
      </c>
      <c r="D33"/>
      <c r="E33"/>
      <c r="F33"/>
      <c r="G33"/>
      <c r="H33"/>
      <c r="I33"/>
      <c r="J33"/>
      <c r="K33"/>
      <c r="L33"/>
      <c r="M33"/>
      <c r="N33"/>
      <c r="O33"/>
      <c r="P33"/>
      <c r="Q33"/>
      <c r="R33"/>
      <c r="S33"/>
      <c r="T33"/>
      <c r="U33"/>
      <c r="V33"/>
      <c r="W33"/>
      <c r="X33" s="30" t="s">
        <v>365</v>
      </c>
    </row>
    <row r="34" spans="1:24" ht="15" x14ac:dyDescent="0.25">
      <c r="B34" s="257">
        <f t="shared" si="0"/>
        <v>24</v>
      </c>
      <c r="C34" s="258" t="s">
        <v>403</v>
      </c>
      <c r="D34"/>
      <c r="E34"/>
      <c r="F34"/>
      <c r="G34"/>
      <c r="H34"/>
      <c r="I34"/>
      <c r="J34"/>
      <c r="K34"/>
      <c r="L34"/>
      <c r="M34"/>
      <c r="N34"/>
      <c r="O34"/>
      <c r="P34"/>
      <c r="Q34"/>
      <c r="R34"/>
      <c r="S34"/>
      <c r="T34"/>
      <c r="U34"/>
      <c r="V34"/>
      <c r="W34"/>
      <c r="X34" s="30" t="s">
        <v>365</v>
      </c>
    </row>
    <row r="35" spans="1:24" ht="15" x14ac:dyDescent="0.25">
      <c r="B35" s="257">
        <f t="shared" si="0"/>
        <v>25</v>
      </c>
      <c r="C35" s="258" t="s">
        <v>404</v>
      </c>
      <c r="D35"/>
      <c r="E35"/>
      <c r="F35"/>
      <c r="G35"/>
      <c r="H35"/>
      <c r="I35"/>
      <c r="J35"/>
      <c r="K35"/>
      <c r="L35"/>
      <c r="M35"/>
      <c r="N35"/>
      <c r="O35"/>
      <c r="P35"/>
      <c r="Q35"/>
      <c r="R35"/>
      <c r="S35"/>
      <c r="T35"/>
      <c r="U35"/>
      <c r="V35"/>
      <c r="W35"/>
      <c r="X35" s="30" t="s">
        <v>365</v>
      </c>
    </row>
    <row r="36" spans="1:24" ht="15" x14ac:dyDescent="0.25">
      <c r="B36" s="257">
        <f t="shared" si="0"/>
        <v>26</v>
      </c>
      <c r="C36" s="258" t="s">
        <v>405</v>
      </c>
      <c r="D36"/>
      <c r="E36"/>
      <c r="F36"/>
      <c r="G36"/>
      <c r="H36"/>
      <c r="I36"/>
      <c r="J36"/>
      <c r="K36"/>
      <c r="L36"/>
      <c r="M36"/>
      <c r="N36"/>
      <c r="O36"/>
      <c r="P36"/>
      <c r="Q36"/>
      <c r="R36"/>
      <c r="S36"/>
      <c r="T36"/>
      <c r="U36"/>
      <c r="V36"/>
      <c r="W36"/>
      <c r="X36" s="30" t="s">
        <v>365</v>
      </c>
    </row>
    <row r="37" spans="1:24" ht="15" x14ac:dyDescent="0.25">
      <c r="B37" s="257">
        <f t="shared" si="0"/>
        <v>27</v>
      </c>
      <c r="C37" s="258" t="s">
        <v>406</v>
      </c>
      <c r="D37"/>
      <c r="E37"/>
      <c r="F37"/>
      <c r="G37"/>
      <c r="H37"/>
      <c r="I37"/>
      <c r="J37"/>
      <c r="K37"/>
      <c r="L37"/>
      <c r="M37"/>
      <c r="N37"/>
      <c r="O37"/>
      <c r="P37"/>
      <c r="Q37"/>
      <c r="R37"/>
      <c r="S37"/>
      <c r="T37"/>
      <c r="U37"/>
      <c r="V37"/>
      <c r="W37"/>
      <c r="X37" s="30" t="s">
        <v>365</v>
      </c>
    </row>
    <row r="38" spans="1:24" ht="15" x14ac:dyDescent="0.25">
      <c r="B38" s="257">
        <f t="shared" si="0"/>
        <v>28</v>
      </c>
      <c r="C38" s="258" t="s">
        <v>407</v>
      </c>
      <c r="D38"/>
      <c r="E38"/>
      <c r="F38"/>
      <c r="G38"/>
      <c r="H38"/>
      <c r="I38"/>
      <c r="J38"/>
      <c r="K38"/>
      <c r="L38"/>
      <c r="M38"/>
      <c r="N38"/>
      <c r="O38"/>
      <c r="P38"/>
      <c r="Q38"/>
      <c r="R38"/>
      <c r="S38"/>
      <c r="T38"/>
      <c r="U38"/>
      <c r="V38"/>
      <c r="W38"/>
      <c r="X38" s="30" t="s">
        <v>365</v>
      </c>
    </row>
    <row r="39" spans="1:24" ht="15" x14ac:dyDescent="0.25">
      <c r="B39" s="257">
        <f t="shared" si="0"/>
        <v>29</v>
      </c>
      <c r="C39" s="258" t="s">
        <v>408</v>
      </c>
      <c r="D39"/>
      <c r="E39"/>
      <c r="F39"/>
      <c r="G39"/>
      <c r="H39"/>
      <c r="I39"/>
      <c r="J39"/>
      <c r="K39"/>
      <c r="L39"/>
      <c r="M39"/>
      <c r="N39"/>
      <c r="O39"/>
      <c r="P39"/>
      <c r="Q39"/>
      <c r="R39"/>
      <c r="S39"/>
      <c r="T39"/>
      <c r="U39"/>
      <c r="V39"/>
      <c r="W39"/>
      <c r="X39" s="30" t="s">
        <v>365</v>
      </c>
    </row>
    <row r="40" spans="1:24" ht="15" x14ac:dyDescent="0.25">
      <c r="B40" s="257">
        <f t="shared" si="0"/>
        <v>30</v>
      </c>
      <c r="C40" s="258" t="s">
        <v>409</v>
      </c>
      <c r="D40"/>
      <c r="E40"/>
      <c r="F40"/>
      <c r="G40"/>
      <c r="H40"/>
      <c r="I40"/>
      <c r="J40"/>
      <c r="K40"/>
      <c r="L40"/>
      <c r="M40"/>
      <c r="N40"/>
      <c r="O40"/>
      <c r="P40"/>
      <c r="Q40"/>
      <c r="R40"/>
      <c r="S40"/>
      <c r="T40"/>
      <c r="U40"/>
      <c r="V40"/>
      <c r="W40"/>
      <c r="X40" s="30" t="s">
        <v>365</v>
      </c>
    </row>
    <row r="41" spans="1:24" ht="15" x14ac:dyDescent="0.25">
      <c r="B41" s="257">
        <f t="shared" si="0"/>
        <v>31</v>
      </c>
      <c r="C41" s="258" t="s">
        <v>410</v>
      </c>
      <c r="D41"/>
      <c r="E41"/>
      <c r="F41"/>
      <c r="G41"/>
      <c r="H41"/>
      <c r="I41"/>
      <c r="J41"/>
      <c r="K41"/>
      <c r="L41"/>
      <c r="M41"/>
      <c r="N41"/>
      <c r="O41"/>
      <c r="P41"/>
      <c r="Q41"/>
      <c r="R41"/>
      <c r="S41"/>
      <c r="T41"/>
      <c r="U41"/>
      <c r="V41"/>
      <c r="W41"/>
      <c r="X41" s="30" t="s">
        <v>365</v>
      </c>
    </row>
    <row r="42" spans="1:24" ht="15" x14ac:dyDescent="0.25">
      <c r="B42" s="257">
        <f t="shared" si="0"/>
        <v>32</v>
      </c>
      <c r="C42" s="258" t="s">
        <v>411</v>
      </c>
      <c r="D42"/>
      <c r="E42"/>
      <c r="F42"/>
      <c r="G42"/>
      <c r="H42"/>
      <c r="I42"/>
      <c r="J42"/>
      <c r="K42"/>
      <c r="L42"/>
      <c r="M42"/>
      <c r="N42"/>
      <c r="O42"/>
      <c r="P42"/>
      <c r="Q42"/>
      <c r="R42"/>
      <c r="S42"/>
      <c r="T42"/>
      <c r="U42"/>
      <c r="V42"/>
      <c r="W42"/>
      <c r="X42" s="30" t="s">
        <v>365</v>
      </c>
    </row>
    <row r="43" spans="1:24" ht="15" x14ac:dyDescent="0.25">
      <c r="B43" s="257">
        <f t="shared" si="0"/>
        <v>33</v>
      </c>
      <c r="C43" s="258" t="s">
        <v>412</v>
      </c>
      <c r="D43"/>
      <c r="E43"/>
      <c r="F43"/>
      <c r="G43"/>
      <c r="H43"/>
      <c r="I43"/>
      <c r="J43"/>
      <c r="K43"/>
      <c r="L43"/>
      <c r="M43"/>
      <c r="N43"/>
      <c r="O43"/>
      <c r="P43"/>
      <c r="Q43"/>
      <c r="R43"/>
      <c r="S43"/>
      <c r="T43"/>
      <c r="U43"/>
      <c r="V43"/>
      <c r="W43"/>
      <c r="X43" s="30" t="s">
        <v>365</v>
      </c>
    </row>
    <row r="44" spans="1:24" ht="15" x14ac:dyDescent="0.25">
      <c r="B44" s="257">
        <f t="shared" si="0"/>
        <v>34</v>
      </c>
      <c r="C44" s="258" t="s">
        <v>413</v>
      </c>
      <c r="D44"/>
      <c r="E44"/>
      <c r="F44"/>
      <c r="G44"/>
      <c r="H44"/>
      <c r="I44"/>
      <c r="J44"/>
      <c r="K44"/>
      <c r="L44"/>
      <c r="M44"/>
      <c r="N44"/>
      <c r="O44"/>
      <c r="P44"/>
      <c r="Q44"/>
      <c r="R44"/>
      <c r="S44"/>
      <c r="T44"/>
      <c r="U44"/>
      <c r="V44"/>
      <c r="W44"/>
      <c r="X44" s="30" t="s">
        <v>365</v>
      </c>
    </row>
    <row r="45" spans="1:24" ht="15" x14ac:dyDescent="0.25">
      <c r="B45" s="259">
        <f t="shared" si="0"/>
        <v>35</v>
      </c>
      <c r="C45" s="260" t="s">
        <v>414</v>
      </c>
      <c r="D45"/>
      <c r="E45"/>
      <c r="F45"/>
      <c r="G45"/>
      <c r="H45"/>
      <c r="I45"/>
      <c r="J45"/>
      <c r="K45"/>
      <c r="L45"/>
      <c r="M45"/>
      <c r="N45"/>
      <c r="O45"/>
      <c r="P45"/>
      <c r="Q45"/>
      <c r="R45"/>
      <c r="S45"/>
      <c r="T45"/>
      <c r="U45"/>
      <c r="V45"/>
      <c r="W45"/>
      <c r="X45" s="30" t="s">
        <v>365</v>
      </c>
    </row>
    <row r="46" spans="1:24" ht="15" x14ac:dyDescent="0.25">
      <c r="D46"/>
      <c r="E46"/>
      <c r="F46"/>
      <c r="G46"/>
      <c r="H46"/>
      <c r="I46"/>
      <c r="J46"/>
      <c r="K46"/>
      <c r="L46"/>
      <c r="M46"/>
      <c r="N46"/>
      <c r="O46"/>
      <c r="P46"/>
      <c r="Q46"/>
      <c r="R46"/>
      <c r="S46"/>
      <c r="T46"/>
      <c r="U46"/>
      <c r="V46"/>
      <c r="W46"/>
      <c r="X46" s="30" t="s">
        <v>365</v>
      </c>
    </row>
    <row r="47" spans="1:24" ht="15" x14ac:dyDescent="0.25">
      <c r="A47" s="232" t="s">
        <v>378</v>
      </c>
      <c r="B47" s="240">
        <f>IFERROR(MATCH('AM19.Entity Input'!$D$11,$C$48:$C$51,0),0)</f>
        <v>0</v>
      </c>
      <c r="C47" s="244" t="str">
        <f>IF(B47,INDEX($C$48:$C$51,B47),"&lt;No reporting unit selected&gt;")</f>
        <v>&lt;No reporting unit selected&gt;</v>
      </c>
      <c r="D47"/>
      <c r="E47"/>
      <c r="F47"/>
      <c r="G47"/>
      <c r="H47"/>
      <c r="I47"/>
      <c r="J47"/>
      <c r="K47"/>
      <c r="L47"/>
      <c r="M47"/>
      <c r="N47"/>
      <c r="O47"/>
      <c r="P47"/>
      <c r="Q47"/>
      <c r="R47"/>
      <c r="S47"/>
      <c r="T47"/>
      <c r="U47"/>
      <c r="V47"/>
      <c r="W47"/>
      <c r="X47" s="30" t="s">
        <v>365</v>
      </c>
    </row>
    <row r="48" spans="1:24" ht="15" x14ac:dyDescent="0.25">
      <c r="A48"/>
      <c r="B48" s="241">
        <v>1</v>
      </c>
      <c r="C48" s="247">
        <v>1</v>
      </c>
      <c r="D48"/>
      <c r="E48"/>
      <c r="F48"/>
      <c r="G48"/>
      <c r="H48"/>
      <c r="I48"/>
      <c r="J48"/>
      <c r="K48"/>
      <c r="L48"/>
      <c r="M48"/>
      <c r="N48"/>
      <c r="O48"/>
      <c r="P48"/>
      <c r="Q48"/>
      <c r="R48"/>
      <c r="S48"/>
      <c r="T48"/>
      <c r="U48"/>
      <c r="V48"/>
      <c r="W48"/>
      <c r="X48" s="30" t="s">
        <v>365</v>
      </c>
    </row>
    <row r="49" spans="1:24" ht="15" x14ac:dyDescent="0.25">
      <c r="A49"/>
      <c r="B49" s="242">
        <f t="shared" ref="B49:B51" si="1">B48+1</f>
        <v>2</v>
      </c>
      <c r="C49" s="248">
        <v>1000</v>
      </c>
      <c r="D49"/>
      <c r="E49"/>
      <c r="F49"/>
      <c r="G49"/>
      <c r="H49"/>
      <c r="I49"/>
      <c r="J49"/>
      <c r="K49"/>
      <c r="L49"/>
      <c r="M49"/>
      <c r="N49"/>
      <c r="O49"/>
      <c r="P49"/>
      <c r="Q49"/>
      <c r="R49"/>
      <c r="S49"/>
      <c r="T49"/>
      <c r="U49"/>
      <c r="V49"/>
      <c r="W49"/>
      <c r="X49" s="30" t="s">
        <v>365</v>
      </c>
    </row>
    <row r="50" spans="1:24" ht="15" x14ac:dyDescent="0.25">
      <c r="A50"/>
      <c r="B50" s="242">
        <f t="shared" si="1"/>
        <v>3</v>
      </c>
      <c r="C50" s="248">
        <v>1000000</v>
      </c>
      <c r="D50"/>
      <c r="E50"/>
      <c r="F50"/>
      <c r="G50"/>
      <c r="H50"/>
      <c r="I50"/>
      <c r="J50"/>
      <c r="K50"/>
      <c r="L50"/>
      <c r="M50"/>
      <c r="N50"/>
      <c r="O50"/>
      <c r="P50"/>
      <c r="Q50"/>
      <c r="R50"/>
      <c r="S50"/>
      <c r="T50"/>
      <c r="U50"/>
      <c r="V50"/>
      <c r="W50"/>
      <c r="X50" s="30" t="s">
        <v>365</v>
      </c>
    </row>
    <row r="51" spans="1:24" ht="15" x14ac:dyDescent="0.25">
      <c r="A51"/>
      <c r="B51" s="243">
        <f t="shared" si="1"/>
        <v>4</v>
      </c>
      <c r="C51" s="249">
        <v>1000000000</v>
      </c>
      <c r="D51"/>
      <c r="E51"/>
      <c r="F51"/>
      <c r="G51"/>
      <c r="H51"/>
      <c r="I51"/>
      <c r="J51"/>
      <c r="K51"/>
      <c r="L51"/>
      <c r="M51"/>
      <c r="N51"/>
      <c r="O51"/>
      <c r="P51"/>
      <c r="Q51"/>
      <c r="R51"/>
      <c r="S51"/>
      <c r="T51"/>
      <c r="U51"/>
      <c r="V51"/>
      <c r="W51"/>
      <c r="X51" s="30" t="s">
        <v>365</v>
      </c>
    </row>
    <row r="52" spans="1:24" ht="15" x14ac:dyDescent="0.25">
      <c r="A52"/>
      <c r="B52"/>
      <c r="C52"/>
      <c r="D52"/>
      <c r="E52"/>
      <c r="F52"/>
      <c r="G52"/>
      <c r="H52"/>
      <c r="I52"/>
      <c r="J52"/>
      <c r="K52"/>
      <c r="L52"/>
      <c r="M52"/>
      <c r="N52"/>
      <c r="O52"/>
      <c r="P52"/>
      <c r="Q52"/>
      <c r="R52"/>
      <c r="S52"/>
      <c r="T52"/>
      <c r="U52"/>
      <c r="V52"/>
      <c r="W52"/>
      <c r="X52" s="30" t="s">
        <v>365</v>
      </c>
    </row>
    <row r="53" spans="1:24" ht="15" x14ac:dyDescent="0.25">
      <c r="A53" s="232" t="s">
        <v>520</v>
      </c>
      <c r="B53" s="241">
        <v>1</v>
      </c>
      <c r="C53" s="250" t="s">
        <v>521</v>
      </c>
      <c r="D53"/>
      <c r="E53"/>
      <c r="F53"/>
      <c r="G53"/>
      <c r="H53"/>
      <c r="I53"/>
      <c r="J53"/>
      <c r="K53"/>
      <c r="L53"/>
      <c r="M53"/>
      <c r="N53"/>
      <c r="O53"/>
      <c r="P53"/>
      <c r="Q53"/>
      <c r="R53"/>
      <c r="S53"/>
      <c r="T53"/>
      <c r="U53"/>
      <c r="V53"/>
      <c r="W53"/>
      <c r="X53" s="30" t="s">
        <v>365</v>
      </c>
    </row>
    <row r="54" spans="1:24" ht="15" x14ac:dyDescent="0.25">
      <c r="B54" s="242">
        <f t="shared" ref="B54:B55" si="2">B53+1</f>
        <v>2</v>
      </c>
      <c r="C54" s="251" t="s">
        <v>522</v>
      </c>
      <c r="D54"/>
      <c r="E54"/>
      <c r="F54"/>
      <c r="G54"/>
      <c r="H54"/>
      <c r="I54"/>
      <c r="J54"/>
      <c r="K54"/>
      <c r="L54"/>
      <c r="M54"/>
      <c r="N54"/>
      <c r="O54"/>
      <c r="P54"/>
      <c r="Q54"/>
      <c r="R54"/>
      <c r="S54"/>
      <c r="T54"/>
      <c r="U54"/>
      <c r="V54"/>
      <c r="W54"/>
      <c r="X54" s="30" t="s">
        <v>365</v>
      </c>
    </row>
    <row r="55" spans="1:24" ht="15" x14ac:dyDescent="0.25">
      <c r="B55" s="243">
        <f t="shared" si="2"/>
        <v>3</v>
      </c>
      <c r="C55" s="252"/>
      <c r="D55"/>
      <c r="E55"/>
      <c r="F55"/>
      <c r="G55"/>
      <c r="H55"/>
      <c r="I55"/>
      <c r="J55"/>
      <c r="K55"/>
      <c r="L55"/>
      <c r="M55"/>
      <c r="N55"/>
      <c r="O55"/>
      <c r="P55"/>
      <c r="Q55"/>
      <c r="R55"/>
      <c r="S55"/>
      <c r="T55"/>
      <c r="U55"/>
      <c r="V55"/>
      <c r="W55"/>
      <c r="X55" s="30" t="s">
        <v>365</v>
      </c>
    </row>
    <row r="56" spans="1:24" ht="15" x14ac:dyDescent="0.25">
      <c r="A56"/>
      <c r="B56"/>
      <c r="C56"/>
      <c r="D56"/>
      <c r="E56"/>
      <c r="F56"/>
      <c r="G56"/>
      <c r="H56"/>
      <c r="I56"/>
      <c r="J56"/>
      <c r="K56"/>
      <c r="L56"/>
      <c r="M56"/>
      <c r="N56"/>
      <c r="O56"/>
      <c r="P56"/>
      <c r="Q56"/>
      <c r="R56"/>
      <c r="S56"/>
      <c r="T56"/>
      <c r="U56"/>
      <c r="V56"/>
      <c r="W56"/>
      <c r="X56" s="30" t="s">
        <v>365</v>
      </c>
    </row>
    <row r="57" spans="1:24" ht="15" x14ac:dyDescent="0.25">
      <c r="A57" s="232" t="s">
        <v>307</v>
      </c>
      <c r="B57" s="241">
        <v>1</v>
      </c>
      <c r="C57" s="250"/>
      <c r="D57"/>
      <c r="E57"/>
      <c r="F57"/>
      <c r="G57"/>
      <c r="H57"/>
      <c r="I57"/>
      <c r="J57"/>
      <c r="K57"/>
      <c r="L57"/>
      <c r="M57"/>
      <c r="N57"/>
      <c r="O57"/>
      <c r="P57"/>
      <c r="Q57"/>
      <c r="R57"/>
      <c r="S57"/>
      <c r="T57"/>
      <c r="U57"/>
      <c r="V57"/>
      <c r="W57"/>
      <c r="X57" s="30" t="s">
        <v>365</v>
      </c>
    </row>
    <row r="58" spans="1:24" ht="15" x14ac:dyDescent="0.25">
      <c r="B58" s="242">
        <v>2</v>
      </c>
      <c r="C58" s="251" t="s">
        <v>312</v>
      </c>
      <c r="D58"/>
      <c r="E58"/>
      <c r="F58"/>
      <c r="G58"/>
      <c r="H58"/>
      <c r="I58"/>
      <c r="J58"/>
      <c r="K58"/>
      <c r="L58"/>
      <c r="M58"/>
      <c r="N58"/>
      <c r="O58"/>
      <c r="P58"/>
      <c r="Q58"/>
      <c r="R58"/>
      <c r="S58"/>
      <c r="T58"/>
      <c r="U58"/>
      <c r="V58"/>
      <c r="W58"/>
      <c r="X58" s="30" t="s">
        <v>365</v>
      </c>
    </row>
    <row r="59" spans="1:24" ht="15" x14ac:dyDescent="0.25">
      <c r="B59" s="242">
        <v>3</v>
      </c>
      <c r="C59" s="251" t="s">
        <v>313</v>
      </c>
      <c r="D59"/>
      <c r="E59"/>
      <c r="F59"/>
      <c r="G59"/>
      <c r="H59"/>
      <c r="I59"/>
      <c r="J59"/>
      <c r="K59"/>
      <c r="L59"/>
      <c r="M59"/>
      <c r="N59"/>
      <c r="O59"/>
      <c r="P59"/>
      <c r="Q59"/>
      <c r="R59"/>
      <c r="S59"/>
      <c r="T59"/>
      <c r="U59"/>
      <c r="V59"/>
      <c r="W59"/>
      <c r="X59" s="30" t="s">
        <v>365</v>
      </c>
    </row>
    <row r="60" spans="1:24" ht="15" x14ac:dyDescent="0.25">
      <c r="B60" s="242">
        <v>4</v>
      </c>
      <c r="C60" s="251" t="s">
        <v>315</v>
      </c>
      <c r="D60"/>
      <c r="E60"/>
      <c r="F60"/>
      <c r="G60"/>
      <c r="H60"/>
      <c r="I60"/>
      <c r="J60"/>
      <c r="K60"/>
      <c r="L60"/>
      <c r="M60"/>
      <c r="N60"/>
      <c r="O60"/>
      <c r="P60"/>
      <c r="Q60"/>
      <c r="R60"/>
      <c r="S60"/>
      <c r="T60"/>
      <c r="U60"/>
      <c r="V60"/>
      <c r="W60"/>
      <c r="X60" s="30" t="s">
        <v>365</v>
      </c>
    </row>
    <row r="61" spans="1:24" ht="15" x14ac:dyDescent="0.25">
      <c r="B61" s="243">
        <v>5</v>
      </c>
      <c r="C61" s="252" t="s">
        <v>288</v>
      </c>
      <c r="D61"/>
      <c r="E61"/>
      <c r="F61"/>
      <c r="G61"/>
      <c r="H61"/>
      <c r="I61"/>
      <c r="J61"/>
      <c r="K61"/>
      <c r="L61"/>
      <c r="M61"/>
      <c r="N61"/>
      <c r="O61"/>
      <c r="P61"/>
      <c r="Q61"/>
      <c r="R61"/>
      <c r="S61"/>
      <c r="T61"/>
      <c r="U61"/>
      <c r="V61"/>
      <c r="W61"/>
      <c r="X61" s="30" t="s">
        <v>365</v>
      </c>
    </row>
    <row r="62" spans="1:24" ht="15" x14ac:dyDescent="0.25">
      <c r="A62"/>
      <c r="B62"/>
      <c r="C62"/>
      <c r="D62"/>
      <c r="E62"/>
      <c r="F62"/>
      <c r="G62"/>
      <c r="H62"/>
      <c r="I62"/>
      <c r="J62"/>
      <c r="K62"/>
      <c r="L62"/>
      <c r="M62"/>
      <c r="N62"/>
      <c r="O62"/>
      <c r="P62"/>
      <c r="Q62"/>
      <c r="R62"/>
      <c r="S62"/>
      <c r="T62"/>
      <c r="U62"/>
      <c r="V62"/>
      <c r="W62"/>
      <c r="X62" s="30" t="s">
        <v>365</v>
      </c>
    </row>
    <row r="63" spans="1:24" ht="15" x14ac:dyDescent="0.25">
      <c r="A63" s="232" t="s">
        <v>541</v>
      </c>
      <c r="B63" s="240"/>
      <c r="C63" s="196" t="s">
        <v>263</v>
      </c>
      <c r="D63" s="196" t="s">
        <v>10</v>
      </c>
      <c r="E63"/>
      <c r="F63"/>
      <c r="G63"/>
      <c r="H63"/>
      <c r="I63"/>
      <c r="J63"/>
      <c r="K63"/>
      <c r="L63"/>
      <c r="M63"/>
      <c r="N63"/>
      <c r="O63"/>
      <c r="P63"/>
      <c r="Q63"/>
      <c r="R63"/>
      <c r="S63"/>
      <c r="T63"/>
      <c r="U63"/>
      <c r="V63"/>
      <c r="W63"/>
      <c r="X63" s="30" t="s">
        <v>365</v>
      </c>
    </row>
    <row r="64" spans="1:24" ht="15" x14ac:dyDescent="0.25">
      <c r="B64" s="241">
        <v>1</v>
      </c>
      <c r="C64" s="250"/>
      <c r="D64" s="250"/>
      <c r="E64"/>
      <c r="F64"/>
      <c r="G64"/>
      <c r="H64"/>
      <c r="I64"/>
      <c r="J64"/>
      <c r="K64"/>
      <c r="L64"/>
      <c r="M64"/>
      <c r="N64"/>
      <c r="O64"/>
      <c r="P64"/>
      <c r="Q64"/>
      <c r="R64"/>
      <c r="S64"/>
      <c r="T64"/>
      <c r="U64"/>
      <c r="V64"/>
      <c r="W64"/>
      <c r="X64" s="30" t="s">
        <v>365</v>
      </c>
    </row>
    <row r="65" spans="1:24" ht="15" x14ac:dyDescent="0.25">
      <c r="A65"/>
      <c r="B65" s="242">
        <f t="shared" ref="B65:B108" si="3">B64+1</f>
        <v>2</v>
      </c>
      <c r="C65" s="251" t="s">
        <v>354</v>
      </c>
      <c r="D65" s="251" t="s">
        <v>246</v>
      </c>
      <c r="E65"/>
      <c r="F65"/>
      <c r="G65"/>
      <c r="H65"/>
      <c r="I65"/>
      <c r="J65"/>
      <c r="K65"/>
      <c r="L65"/>
      <c r="M65"/>
      <c r="N65"/>
      <c r="O65"/>
      <c r="P65"/>
      <c r="Q65"/>
      <c r="R65"/>
      <c r="S65"/>
      <c r="T65"/>
      <c r="U65"/>
      <c r="V65"/>
      <c r="W65"/>
      <c r="X65" s="30" t="s">
        <v>365</v>
      </c>
    </row>
    <row r="66" spans="1:24" ht="15" x14ac:dyDescent="0.25">
      <c r="A66"/>
      <c r="B66" s="242">
        <f t="shared" si="3"/>
        <v>3</v>
      </c>
      <c r="C66" s="251" t="s">
        <v>242</v>
      </c>
      <c r="D66" s="251" t="s">
        <v>245</v>
      </c>
      <c r="E66"/>
      <c r="F66"/>
      <c r="G66"/>
      <c r="H66"/>
      <c r="I66"/>
      <c r="J66"/>
      <c r="K66"/>
      <c r="L66"/>
      <c r="M66"/>
      <c r="N66"/>
      <c r="O66"/>
      <c r="P66"/>
      <c r="Q66"/>
      <c r="R66"/>
      <c r="S66"/>
      <c r="T66"/>
      <c r="U66"/>
      <c r="V66"/>
      <c r="W66"/>
      <c r="X66" s="30" t="s">
        <v>365</v>
      </c>
    </row>
    <row r="67" spans="1:24" ht="15" x14ac:dyDescent="0.25">
      <c r="B67" s="242">
        <f t="shared" si="3"/>
        <v>4</v>
      </c>
      <c r="C67" s="251" t="s">
        <v>238</v>
      </c>
      <c r="D67" s="251" t="s">
        <v>245</v>
      </c>
      <c r="J67" s="36"/>
      <c r="K67" s="36"/>
      <c r="Q67"/>
      <c r="R67"/>
      <c r="S67"/>
      <c r="T67"/>
      <c r="U67"/>
      <c r="V67"/>
      <c r="W67"/>
      <c r="X67" s="30" t="s">
        <v>365</v>
      </c>
    </row>
    <row r="68" spans="1:24" ht="15" x14ac:dyDescent="0.25">
      <c r="B68" s="242">
        <f t="shared" si="3"/>
        <v>5</v>
      </c>
      <c r="C68" s="251" t="s">
        <v>262</v>
      </c>
      <c r="D68" s="251" t="s">
        <v>245</v>
      </c>
      <c r="J68" s="36"/>
      <c r="K68" s="36"/>
      <c r="Q68"/>
      <c r="R68"/>
      <c r="S68"/>
      <c r="T68"/>
      <c r="U68"/>
      <c r="V68"/>
      <c r="W68"/>
      <c r="X68" s="30" t="s">
        <v>365</v>
      </c>
    </row>
    <row r="69" spans="1:24" ht="15" x14ac:dyDescent="0.25">
      <c r="B69" s="242">
        <f t="shared" si="3"/>
        <v>6</v>
      </c>
      <c r="C69" s="251" t="s">
        <v>39</v>
      </c>
      <c r="D69" s="251" t="s">
        <v>245</v>
      </c>
      <c r="J69" s="36"/>
      <c r="K69" s="36"/>
      <c r="S69"/>
      <c r="X69" s="30" t="s">
        <v>365</v>
      </c>
    </row>
    <row r="70" spans="1:24" ht="15" x14ac:dyDescent="0.25">
      <c r="B70" s="242">
        <f t="shared" si="3"/>
        <v>7</v>
      </c>
      <c r="C70" s="251" t="s">
        <v>226</v>
      </c>
      <c r="D70" s="251" t="s">
        <v>245</v>
      </c>
      <c r="J70" s="36"/>
      <c r="K70" s="36"/>
      <c r="S70"/>
      <c r="X70" s="30" t="s">
        <v>365</v>
      </c>
    </row>
    <row r="71" spans="1:24" ht="15" x14ac:dyDescent="0.25">
      <c r="B71" s="242">
        <f t="shared" si="3"/>
        <v>8</v>
      </c>
      <c r="C71" s="251" t="s">
        <v>261</v>
      </c>
      <c r="D71" s="251" t="s">
        <v>245</v>
      </c>
      <c r="J71" s="36"/>
      <c r="K71" s="36"/>
      <c r="S71"/>
      <c r="X71" s="30" t="s">
        <v>365</v>
      </c>
    </row>
    <row r="72" spans="1:24" ht="15" x14ac:dyDescent="0.25">
      <c r="B72" s="242">
        <f t="shared" si="3"/>
        <v>9</v>
      </c>
      <c r="C72" s="251" t="s">
        <v>51</v>
      </c>
      <c r="D72" s="251" t="s">
        <v>245</v>
      </c>
      <c r="J72" s="36"/>
      <c r="K72" s="36"/>
      <c r="S72"/>
      <c r="X72" s="30" t="s">
        <v>365</v>
      </c>
    </row>
    <row r="73" spans="1:24" ht="15" x14ac:dyDescent="0.25">
      <c r="B73" s="242">
        <f t="shared" si="3"/>
        <v>10</v>
      </c>
      <c r="C73" s="251" t="s">
        <v>52</v>
      </c>
      <c r="D73" s="251" t="s">
        <v>245</v>
      </c>
      <c r="J73" s="36"/>
      <c r="K73" s="36"/>
      <c r="S73"/>
      <c r="X73" s="30" t="s">
        <v>365</v>
      </c>
    </row>
    <row r="74" spans="1:24" ht="15" x14ac:dyDescent="0.25">
      <c r="B74" s="242">
        <f t="shared" si="3"/>
        <v>11</v>
      </c>
      <c r="C74" s="251" t="s">
        <v>343</v>
      </c>
      <c r="D74" s="251" t="s">
        <v>245</v>
      </c>
      <c r="J74" s="36"/>
      <c r="K74" s="36"/>
      <c r="S74"/>
      <c r="X74" s="30" t="s">
        <v>365</v>
      </c>
    </row>
    <row r="75" spans="1:24" ht="15" x14ac:dyDescent="0.25">
      <c r="B75" s="242">
        <f t="shared" si="3"/>
        <v>12</v>
      </c>
      <c r="C75" s="251" t="s">
        <v>340</v>
      </c>
      <c r="D75" s="251" t="s">
        <v>245</v>
      </c>
      <c r="L75" s="175"/>
      <c r="S75"/>
      <c r="X75" s="30" t="s">
        <v>365</v>
      </c>
    </row>
    <row r="76" spans="1:24" ht="15" x14ac:dyDescent="0.25">
      <c r="B76" s="242">
        <f t="shared" si="3"/>
        <v>13</v>
      </c>
      <c r="C76" s="251" t="s">
        <v>341</v>
      </c>
      <c r="D76" s="251" t="s">
        <v>245</v>
      </c>
      <c r="L76" s="175"/>
      <c r="S76"/>
      <c r="X76" s="30" t="s">
        <v>365</v>
      </c>
    </row>
    <row r="77" spans="1:24" ht="15" x14ac:dyDescent="0.25">
      <c r="B77" s="242">
        <f t="shared" si="3"/>
        <v>14</v>
      </c>
      <c r="C77" s="251" t="s">
        <v>100</v>
      </c>
      <c r="D77" s="251" t="s">
        <v>245</v>
      </c>
      <c r="L77" s="175"/>
      <c r="S77"/>
      <c r="X77" s="30" t="s">
        <v>365</v>
      </c>
    </row>
    <row r="78" spans="1:24" ht="15" x14ac:dyDescent="0.25">
      <c r="B78" s="242">
        <f t="shared" si="3"/>
        <v>15</v>
      </c>
      <c r="C78" s="251" t="s">
        <v>239</v>
      </c>
      <c r="D78" s="251" t="s">
        <v>245</v>
      </c>
      <c r="L78" s="176"/>
      <c r="S78"/>
      <c r="X78" s="30" t="s">
        <v>365</v>
      </c>
    </row>
    <row r="79" spans="1:24" ht="15" x14ac:dyDescent="0.25">
      <c r="B79" s="242">
        <f t="shared" si="3"/>
        <v>16</v>
      </c>
      <c r="C79" s="251" t="s">
        <v>240</v>
      </c>
      <c r="D79" s="251" t="s">
        <v>245</v>
      </c>
      <c r="L79" s="176"/>
      <c r="S79"/>
      <c r="X79" s="30" t="s">
        <v>365</v>
      </c>
    </row>
    <row r="80" spans="1:24" ht="15" x14ac:dyDescent="0.25">
      <c r="B80" s="242">
        <f t="shared" si="3"/>
        <v>17</v>
      </c>
      <c r="C80" s="251" t="s">
        <v>430</v>
      </c>
      <c r="D80" s="251" t="s">
        <v>245</v>
      </c>
      <c r="L80" s="176"/>
      <c r="S80"/>
      <c r="X80" s="30" t="s">
        <v>365</v>
      </c>
    </row>
    <row r="81" spans="2:24" ht="15" x14ac:dyDescent="0.25">
      <c r="B81" s="242">
        <f t="shared" si="3"/>
        <v>18</v>
      </c>
      <c r="C81" s="251" t="s">
        <v>131</v>
      </c>
      <c r="D81" s="251" t="s">
        <v>245</v>
      </c>
      <c r="L81" s="176"/>
      <c r="S81"/>
      <c r="X81" s="30" t="s">
        <v>365</v>
      </c>
    </row>
    <row r="82" spans="2:24" ht="15" x14ac:dyDescent="0.25">
      <c r="B82" s="242">
        <f t="shared" si="3"/>
        <v>19</v>
      </c>
      <c r="C82" s="251" t="s">
        <v>138</v>
      </c>
      <c r="D82" s="251" t="s">
        <v>245</v>
      </c>
      <c r="S82"/>
      <c r="X82" s="30" t="s">
        <v>365</v>
      </c>
    </row>
    <row r="83" spans="2:24" ht="15" x14ac:dyDescent="0.25">
      <c r="B83" s="242">
        <f t="shared" si="3"/>
        <v>20</v>
      </c>
      <c r="C83" s="251" t="s">
        <v>342</v>
      </c>
      <c r="D83" s="251" t="s">
        <v>245</v>
      </c>
      <c r="S83"/>
      <c r="X83" s="30" t="s">
        <v>365</v>
      </c>
    </row>
    <row r="84" spans="2:24" ht="15" x14ac:dyDescent="0.25">
      <c r="B84" s="242">
        <f t="shared" si="3"/>
        <v>21</v>
      </c>
      <c r="C84" s="251" t="s">
        <v>338</v>
      </c>
      <c r="D84" s="251" t="s">
        <v>245</v>
      </c>
      <c r="S84"/>
      <c r="X84" s="30" t="s">
        <v>365</v>
      </c>
    </row>
    <row r="85" spans="2:24" ht="15" x14ac:dyDescent="0.25">
      <c r="B85" s="242">
        <f t="shared" si="3"/>
        <v>22</v>
      </c>
      <c r="C85" s="251" t="s">
        <v>227</v>
      </c>
      <c r="D85" s="251" t="s">
        <v>245</v>
      </c>
      <c r="S85"/>
      <c r="X85" s="30" t="s">
        <v>365</v>
      </c>
    </row>
    <row r="86" spans="2:24" ht="15" x14ac:dyDescent="0.25">
      <c r="B86" s="242">
        <f t="shared" si="3"/>
        <v>23</v>
      </c>
      <c r="C86" s="251" t="s">
        <v>241</v>
      </c>
      <c r="D86" s="251" t="s">
        <v>245</v>
      </c>
      <c r="S86"/>
      <c r="X86" s="30" t="s">
        <v>365</v>
      </c>
    </row>
    <row r="87" spans="2:24" ht="15" x14ac:dyDescent="0.25">
      <c r="B87" s="242">
        <f t="shared" si="3"/>
        <v>24</v>
      </c>
      <c r="C87" s="251" t="s">
        <v>345</v>
      </c>
      <c r="D87" s="251" t="s">
        <v>245</v>
      </c>
      <c r="S87"/>
      <c r="X87" s="30" t="s">
        <v>365</v>
      </c>
    </row>
    <row r="88" spans="2:24" ht="15" x14ac:dyDescent="0.25">
      <c r="B88" s="242">
        <f t="shared" si="3"/>
        <v>25</v>
      </c>
      <c r="C88" s="251" t="s">
        <v>344</v>
      </c>
      <c r="D88" s="251" t="s">
        <v>245</v>
      </c>
      <c r="S88"/>
      <c r="X88" s="30" t="s">
        <v>365</v>
      </c>
    </row>
    <row r="89" spans="2:24" ht="15" x14ac:dyDescent="0.25">
      <c r="B89" s="242">
        <f t="shared" si="3"/>
        <v>26</v>
      </c>
      <c r="C89" s="251" t="s">
        <v>346</v>
      </c>
      <c r="D89" s="251" t="s">
        <v>245</v>
      </c>
      <c r="S89"/>
      <c r="X89" s="30" t="s">
        <v>365</v>
      </c>
    </row>
    <row r="90" spans="2:24" ht="15" customHeight="1" x14ac:dyDescent="0.25">
      <c r="B90" s="242">
        <f t="shared" si="3"/>
        <v>27</v>
      </c>
      <c r="C90" s="251" t="s">
        <v>243</v>
      </c>
      <c r="D90" s="251" t="s">
        <v>245</v>
      </c>
      <c r="S90"/>
      <c r="X90" s="30" t="s">
        <v>365</v>
      </c>
    </row>
    <row r="91" spans="2:24" ht="15" x14ac:dyDescent="0.25">
      <c r="B91" s="242">
        <f t="shared" si="3"/>
        <v>28</v>
      </c>
      <c r="C91" s="251" t="s">
        <v>244</v>
      </c>
      <c r="D91" s="251" t="s">
        <v>245</v>
      </c>
      <c r="S91"/>
      <c r="X91" s="30" t="s">
        <v>365</v>
      </c>
    </row>
    <row r="92" spans="2:24" ht="15" x14ac:dyDescent="0.25">
      <c r="B92" s="242">
        <f t="shared" si="3"/>
        <v>29</v>
      </c>
      <c r="C92" s="251" t="s">
        <v>254</v>
      </c>
      <c r="D92" s="251" t="s">
        <v>245</v>
      </c>
      <c r="S92"/>
      <c r="X92" s="30" t="s">
        <v>365</v>
      </c>
    </row>
    <row r="93" spans="2:24" ht="15" x14ac:dyDescent="0.25">
      <c r="B93" s="242">
        <f t="shared" si="3"/>
        <v>30</v>
      </c>
      <c r="C93" s="251" t="s">
        <v>255</v>
      </c>
      <c r="D93" s="251" t="s">
        <v>245</v>
      </c>
      <c r="S93"/>
      <c r="X93" s="30" t="s">
        <v>365</v>
      </c>
    </row>
    <row r="94" spans="2:24" ht="15" x14ac:dyDescent="0.25">
      <c r="B94" s="242">
        <f t="shared" si="3"/>
        <v>31</v>
      </c>
      <c r="C94" s="251" t="s">
        <v>429</v>
      </c>
      <c r="D94" s="251" t="s">
        <v>245</v>
      </c>
      <c r="S94"/>
      <c r="X94" s="30" t="s">
        <v>365</v>
      </c>
    </row>
    <row r="95" spans="2:24" ht="15" x14ac:dyDescent="0.25">
      <c r="B95" s="242">
        <f t="shared" si="3"/>
        <v>32</v>
      </c>
      <c r="C95" s="251" t="s">
        <v>256</v>
      </c>
      <c r="D95" s="251" t="s">
        <v>245</v>
      </c>
      <c r="S95"/>
      <c r="X95" s="30" t="s">
        <v>365</v>
      </c>
    </row>
    <row r="96" spans="2:24" ht="15" x14ac:dyDescent="0.25">
      <c r="B96" s="242">
        <f t="shared" si="3"/>
        <v>33</v>
      </c>
      <c r="C96" s="251" t="s">
        <v>498</v>
      </c>
      <c r="D96" s="251" t="s">
        <v>245</v>
      </c>
      <c r="E96" s="179"/>
      <c r="S96"/>
      <c r="X96" s="30" t="s">
        <v>365</v>
      </c>
    </row>
    <row r="97" spans="1:24" ht="15" x14ac:dyDescent="0.25">
      <c r="B97" s="242">
        <f t="shared" si="3"/>
        <v>34</v>
      </c>
      <c r="C97" s="251" t="s">
        <v>349</v>
      </c>
      <c r="D97" s="251" t="s">
        <v>245</v>
      </c>
      <c r="E97" s="179"/>
      <c r="S97"/>
      <c r="X97" s="30" t="s">
        <v>365</v>
      </c>
    </row>
    <row r="98" spans="1:24" ht="15" x14ac:dyDescent="0.25">
      <c r="B98" s="242">
        <f t="shared" si="3"/>
        <v>35</v>
      </c>
      <c r="C98" s="251" t="s">
        <v>350</v>
      </c>
      <c r="D98" s="251" t="s">
        <v>245</v>
      </c>
      <c r="E98" s="179"/>
      <c r="S98"/>
      <c r="X98" s="30" t="s">
        <v>365</v>
      </c>
    </row>
    <row r="99" spans="1:24" ht="15" x14ac:dyDescent="0.25">
      <c r="B99" s="242">
        <f t="shared" si="3"/>
        <v>36</v>
      </c>
      <c r="C99" s="251" t="s">
        <v>351</v>
      </c>
      <c r="D99" s="251" t="s">
        <v>245</v>
      </c>
      <c r="S99"/>
      <c r="X99" s="30" t="s">
        <v>365</v>
      </c>
    </row>
    <row r="100" spans="1:24" ht="15" x14ac:dyDescent="0.25">
      <c r="B100" s="242">
        <f t="shared" si="3"/>
        <v>37</v>
      </c>
      <c r="C100" s="251" t="s">
        <v>352</v>
      </c>
      <c r="D100" s="251" t="s">
        <v>245</v>
      </c>
      <c r="S100"/>
      <c r="X100" s="30" t="s">
        <v>365</v>
      </c>
    </row>
    <row r="101" spans="1:24" ht="15" x14ac:dyDescent="0.25">
      <c r="B101" s="242">
        <f t="shared" si="3"/>
        <v>38</v>
      </c>
      <c r="C101" s="251" t="s">
        <v>353</v>
      </c>
      <c r="D101" s="251" t="s">
        <v>245</v>
      </c>
      <c r="S101"/>
      <c r="X101" s="30" t="s">
        <v>365</v>
      </c>
    </row>
    <row r="102" spans="1:24" ht="15" x14ac:dyDescent="0.25">
      <c r="B102" s="242">
        <f t="shared" si="3"/>
        <v>39</v>
      </c>
      <c r="C102" s="251" t="s">
        <v>257</v>
      </c>
      <c r="D102" s="251" t="s">
        <v>246</v>
      </c>
      <c r="S102"/>
      <c r="X102" s="30" t="s">
        <v>365</v>
      </c>
    </row>
    <row r="103" spans="1:24" ht="15" x14ac:dyDescent="0.25">
      <c r="B103" s="242">
        <f t="shared" si="3"/>
        <v>40</v>
      </c>
      <c r="C103" s="251" t="s">
        <v>258</v>
      </c>
      <c r="D103" s="251" t="s">
        <v>246</v>
      </c>
      <c r="S103"/>
      <c r="X103" s="30" t="s">
        <v>365</v>
      </c>
    </row>
    <row r="104" spans="1:24" ht="15" x14ac:dyDescent="0.25">
      <c r="B104" s="242">
        <f t="shared" si="3"/>
        <v>41</v>
      </c>
      <c r="C104" s="251" t="s">
        <v>260</v>
      </c>
      <c r="D104" s="251" t="s">
        <v>246</v>
      </c>
      <c r="S104"/>
      <c r="X104" s="30" t="s">
        <v>365</v>
      </c>
    </row>
    <row r="105" spans="1:24" ht="15" x14ac:dyDescent="0.25">
      <c r="B105" s="242">
        <f t="shared" si="3"/>
        <v>42</v>
      </c>
      <c r="C105" s="251" t="s">
        <v>259</v>
      </c>
      <c r="D105" s="251" t="s">
        <v>246</v>
      </c>
      <c r="S105"/>
      <c r="X105" s="30" t="s">
        <v>365</v>
      </c>
    </row>
    <row r="106" spans="1:24" ht="15" x14ac:dyDescent="0.25">
      <c r="B106" s="242">
        <f t="shared" si="3"/>
        <v>43</v>
      </c>
      <c r="C106" s="251" t="s">
        <v>431</v>
      </c>
      <c r="D106" s="251" t="s">
        <v>246</v>
      </c>
      <c r="S106"/>
      <c r="X106" s="30" t="s">
        <v>365</v>
      </c>
    </row>
    <row r="107" spans="1:24" ht="15" x14ac:dyDescent="0.25">
      <c r="B107" s="242">
        <f t="shared" si="3"/>
        <v>44</v>
      </c>
      <c r="C107" s="251" t="s">
        <v>473</v>
      </c>
      <c r="D107" s="251" t="s">
        <v>246</v>
      </c>
      <c r="S107"/>
      <c r="X107" s="30" t="s">
        <v>365</v>
      </c>
    </row>
    <row r="108" spans="1:24" ht="15" x14ac:dyDescent="0.25">
      <c r="B108" s="243">
        <f t="shared" si="3"/>
        <v>45</v>
      </c>
      <c r="C108" s="252" t="s">
        <v>472</v>
      </c>
      <c r="D108" s="252" t="s">
        <v>246</v>
      </c>
      <c r="J108" s="36"/>
      <c r="K108" s="36"/>
      <c r="S108"/>
      <c r="X108" s="30" t="s">
        <v>365</v>
      </c>
    </row>
    <row r="109" spans="1:24" ht="15" x14ac:dyDescent="0.25">
      <c r="S109"/>
      <c r="X109" s="30" t="s">
        <v>365</v>
      </c>
    </row>
    <row r="110" spans="1:24" ht="15" x14ac:dyDescent="0.25">
      <c r="A110" s="232" t="s">
        <v>542</v>
      </c>
      <c r="B110" s="241">
        <v>1</v>
      </c>
      <c r="C110" s="253"/>
      <c r="S110"/>
      <c r="X110" s="30" t="s">
        <v>365</v>
      </c>
    </row>
    <row r="111" spans="1:24" ht="15" x14ac:dyDescent="0.25">
      <c r="B111" s="242">
        <v>2</v>
      </c>
      <c r="C111" s="254" t="s">
        <v>12</v>
      </c>
      <c r="S111"/>
      <c r="X111" s="30" t="s">
        <v>365</v>
      </c>
    </row>
    <row r="112" spans="1:24" ht="15" x14ac:dyDescent="0.25">
      <c r="B112" s="242">
        <v>3</v>
      </c>
      <c r="C112" s="254" t="s">
        <v>13</v>
      </c>
      <c r="S112"/>
      <c r="X112" s="30" t="s">
        <v>365</v>
      </c>
    </row>
    <row r="113" spans="2:24" ht="15" x14ac:dyDescent="0.25">
      <c r="B113" s="242">
        <v>4</v>
      </c>
      <c r="C113" s="254" t="s">
        <v>14</v>
      </c>
      <c r="S113"/>
      <c r="X113" s="30" t="s">
        <v>365</v>
      </c>
    </row>
    <row r="114" spans="2:24" ht="15" x14ac:dyDescent="0.25">
      <c r="B114" s="242">
        <v>5</v>
      </c>
      <c r="C114" s="254" t="s">
        <v>15</v>
      </c>
      <c r="S114"/>
      <c r="X114" s="30" t="s">
        <v>365</v>
      </c>
    </row>
    <row r="115" spans="2:24" ht="15" x14ac:dyDescent="0.25">
      <c r="B115" s="242">
        <v>6</v>
      </c>
      <c r="C115" s="254" t="s">
        <v>16</v>
      </c>
      <c r="S115"/>
      <c r="X115" s="30" t="s">
        <v>365</v>
      </c>
    </row>
    <row r="116" spans="2:24" ht="15" x14ac:dyDescent="0.25">
      <c r="B116" s="242">
        <v>7</v>
      </c>
      <c r="C116" s="254" t="s">
        <v>17</v>
      </c>
      <c r="S116"/>
      <c r="X116" s="30" t="s">
        <v>365</v>
      </c>
    </row>
    <row r="117" spans="2:24" ht="15" x14ac:dyDescent="0.25">
      <c r="B117" s="242">
        <v>8</v>
      </c>
      <c r="C117" s="254" t="s">
        <v>18</v>
      </c>
      <c r="S117"/>
      <c r="X117" s="30" t="s">
        <v>365</v>
      </c>
    </row>
    <row r="118" spans="2:24" ht="15" x14ac:dyDescent="0.25">
      <c r="B118" s="242">
        <v>9</v>
      </c>
      <c r="C118" s="254" t="s">
        <v>19</v>
      </c>
      <c r="S118"/>
      <c r="X118" s="30" t="s">
        <v>365</v>
      </c>
    </row>
    <row r="119" spans="2:24" ht="15" x14ac:dyDescent="0.25">
      <c r="B119" s="242">
        <v>10</v>
      </c>
      <c r="C119" s="254" t="s">
        <v>20</v>
      </c>
      <c r="S119"/>
      <c r="X119" s="30" t="s">
        <v>365</v>
      </c>
    </row>
    <row r="120" spans="2:24" ht="15" x14ac:dyDescent="0.25">
      <c r="B120" s="242">
        <v>11</v>
      </c>
      <c r="C120" s="254" t="s">
        <v>21</v>
      </c>
      <c r="S120"/>
      <c r="X120" s="30" t="s">
        <v>365</v>
      </c>
    </row>
    <row r="121" spans="2:24" ht="15" x14ac:dyDescent="0.25">
      <c r="B121" s="242">
        <v>12</v>
      </c>
      <c r="C121" s="254" t="s">
        <v>22</v>
      </c>
      <c r="S121"/>
      <c r="X121" s="30" t="s">
        <v>365</v>
      </c>
    </row>
    <row r="122" spans="2:24" ht="15" x14ac:dyDescent="0.25">
      <c r="B122" s="242">
        <v>13</v>
      </c>
      <c r="C122" s="254" t="s">
        <v>23</v>
      </c>
      <c r="S122"/>
      <c r="X122" s="30" t="s">
        <v>365</v>
      </c>
    </row>
    <row r="123" spans="2:24" ht="15" x14ac:dyDescent="0.25">
      <c r="B123" s="242">
        <v>14</v>
      </c>
      <c r="C123" s="254" t="s">
        <v>24</v>
      </c>
      <c r="S123"/>
      <c r="X123" s="30" t="s">
        <v>365</v>
      </c>
    </row>
    <row r="124" spans="2:24" ht="15" x14ac:dyDescent="0.25">
      <c r="B124" s="242">
        <v>15</v>
      </c>
      <c r="C124" s="254" t="s">
        <v>25</v>
      </c>
      <c r="S124"/>
      <c r="X124" s="30" t="s">
        <v>365</v>
      </c>
    </row>
    <row r="125" spans="2:24" ht="15" x14ac:dyDescent="0.25">
      <c r="B125" s="242">
        <v>16</v>
      </c>
      <c r="C125" s="254" t="s">
        <v>26</v>
      </c>
      <c r="S125"/>
      <c r="X125" s="30" t="s">
        <v>365</v>
      </c>
    </row>
    <row r="126" spans="2:24" ht="15" x14ac:dyDescent="0.25">
      <c r="B126" s="242">
        <v>17</v>
      </c>
      <c r="C126" s="254" t="s">
        <v>27</v>
      </c>
      <c r="S126"/>
      <c r="X126" s="30" t="s">
        <v>365</v>
      </c>
    </row>
    <row r="127" spans="2:24" ht="15" x14ac:dyDescent="0.25">
      <c r="B127" s="242">
        <v>18</v>
      </c>
      <c r="C127" s="254" t="s">
        <v>28</v>
      </c>
      <c r="S127"/>
      <c r="X127" s="30" t="s">
        <v>365</v>
      </c>
    </row>
    <row r="128" spans="2:24" ht="15" x14ac:dyDescent="0.25">
      <c r="B128" s="242">
        <v>19</v>
      </c>
      <c r="C128" s="254" t="s">
        <v>29</v>
      </c>
      <c r="S128"/>
      <c r="X128" s="30" t="s">
        <v>365</v>
      </c>
    </row>
    <row r="129" spans="2:24" ht="15" x14ac:dyDescent="0.25">
      <c r="B129" s="242">
        <v>20</v>
      </c>
      <c r="C129" s="254" t="s">
        <v>30</v>
      </c>
      <c r="S129"/>
      <c r="X129" s="30" t="s">
        <v>365</v>
      </c>
    </row>
    <row r="130" spans="2:24" ht="15" x14ac:dyDescent="0.25">
      <c r="B130" s="242">
        <v>21</v>
      </c>
      <c r="C130" s="254" t="s">
        <v>31</v>
      </c>
      <c r="S130"/>
      <c r="X130" s="30" t="s">
        <v>365</v>
      </c>
    </row>
    <row r="131" spans="2:24" ht="15" x14ac:dyDescent="0.25">
      <c r="B131" s="242">
        <v>22</v>
      </c>
      <c r="C131" s="254" t="s">
        <v>32</v>
      </c>
      <c r="S131"/>
      <c r="X131" s="30" t="s">
        <v>365</v>
      </c>
    </row>
    <row r="132" spans="2:24" ht="15" x14ac:dyDescent="0.25">
      <c r="B132" s="242">
        <v>23</v>
      </c>
      <c r="C132" s="254" t="s">
        <v>33</v>
      </c>
      <c r="S132"/>
      <c r="X132" s="30" t="s">
        <v>365</v>
      </c>
    </row>
    <row r="133" spans="2:24" ht="15" x14ac:dyDescent="0.25">
      <c r="B133" s="242">
        <v>24</v>
      </c>
      <c r="C133" s="254" t="s">
        <v>34</v>
      </c>
      <c r="S133"/>
      <c r="X133" s="30" t="s">
        <v>365</v>
      </c>
    </row>
    <row r="134" spans="2:24" ht="15" x14ac:dyDescent="0.25">
      <c r="B134" s="242">
        <v>25</v>
      </c>
      <c r="C134" s="254" t="s">
        <v>35</v>
      </c>
      <c r="S134"/>
      <c r="X134" s="30" t="s">
        <v>365</v>
      </c>
    </row>
    <row r="135" spans="2:24" ht="15" x14ac:dyDescent="0.25">
      <c r="B135" s="242">
        <v>26</v>
      </c>
      <c r="C135" s="254" t="s">
        <v>36</v>
      </c>
      <c r="S135"/>
      <c r="X135" s="30" t="s">
        <v>365</v>
      </c>
    </row>
    <row r="136" spans="2:24" ht="15" x14ac:dyDescent="0.25">
      <c r="B136" s="242">
        <v>27</v>
      </c>
      <c r="C136" s="254" t="s">
        <v>37</v>
      </c>
      <c r="S136"/>
      <c r="X136" s="30" t="s">
        <v>365</v>
      </c>
    </row>
    <row r="137" spans="2:24" ht="15" x14ac:dyDescent="0.25">
      <c r="B137" s="242">
        <v>28</v>
      </c>
      <c r="C137" s="254" t="s">
        <v>38</v>
      </c>
      <c r="S137"/>
      <c r="X137" s="30" t="s">
        <v>365</v>
      </c>
    </row>
    <row r="138" spans="2:24" ht="15" x14ac:dyDescent="0.25">
      <c r="B138" s="242">
        <v>29</v>
      </c>
      <c r="C138" s="254" t="s">
        <v>39</v>
      </c>
      <c r="S138"/>
      <c r="X138" s="30" t="s">
        <v>365</v>
      </c>
    </row>
    <row r="139" spans="2:24" ht="15" x14ac:dyDescent="0.25">
      <c r="B139" s="242">
        <v>30</v>
      </c>
      <c r="C139" s="254" t="s">
        <v>40</v>
      </c>
      <c r="S139"/>
      <c r="X139" s="30" t="s">
        <v>365</v>
      </c>
    </row>
    <row r="140" spans="2:24" ht="15" x14ac:dyDescent="0.25">
      <c r="B140" s="242">
        <v>31</v>
      </c>
      <c r="C140" s="254" t="s">
        <v>41</v>
      </c>
      <c r="S140"/>
      <c r="X140" s="30" t="s">
        <v>365</v>
      </c>
    </row>
    <row r="141" spans="2:24" ht="15" x14ac:dyDescent="0.25">
      <c r="B141" s="242">
        <v>32</v>
      </c>
      <c r="C141" s="254" t="s">
        <v>42</v>
      </c>
      <c r="S141"/>
      <c r="X141" s="30" t="s">
        <v>365</v>
      </c>
    </row>
    <row r="142" spans="2:24" ht="15" x14ac:dyDescent="0.25">
      <c r="B142" s="242">
        <v>33</v>
      </c>
      <c r="C142" s="254" t="s">
        <v>43</v>
      </c>
      <c r="S142"/>
      <c r="X142" s="30" t="s">
        <v>365</v>
      </c>
    </row>
    <row r="143" spans="2:24" ht="15" x14ac:dyDescent="0.25">
      <c r="B143" s="242">
        <v>34</v>
      </c>
      <c r="C143" s="254" t="s">
        <v>44</v>
      </c>
      <c r="S143"/>
      <c r="X143" s="30" t="s">
        <v>365</v>
      </c>
    </row>
    <row r="144" spans="2:24" ht="15" x14ac:dyDescent="0.25">
      <c r="B144" s="242">
        <v>35</v>
      </c>
      <c r="C144" s="254" t="s">
        <v>45</v>
      </c>
      <c r="S144"/>
      <c r="X144" s="30" t="s">
        <v>365</v>
      </c>
    </row>
    <row r="145" spans="2:24" ht="15" x14ac:dyDescent="0.25">
      <c r="B145" s="242">
        <v>36</v>
      </c>
      <c r="C145" s="254" t="s">
        <v>46</v>
      </c>
      <c r="S145"/>
      <c r="X145" s="30" t="s">
        <v>365</v>
      </c>
    </row>
    <row r="146" spans="2:24" ht="15" x14ac:dyDescent="0.25">
      <c r="B146" s="242">
        <v>37</v>
      </c>
      <c r="C146" s="254" t="s">
        <v>47</v>
      </c>
      <c r="S146"/>
      <c r="X146" s="30" t="s">
        <v>365</v>
      </c>
    </row>
    <row r="147" spans="2:24" ht="15" x14ac:dyDescent="0.25">
      <c r="B147" s="242">
        <v>38</v>
      </c>
      <c r="C147" s="254" t="s">
        <v>48</v>
      </c>
      <c r="S147"/>
      <c r="X147" s="30" t="s">
        <v>365</v>
      </c>
    </row>
    <row r="148" spans="2:24" ht="15" x14ac:dyDescent="0.25">
      <c r="B148" s="242">
        <v>39</v>
      </c>
      <c r="C148" s="254" t="s">
        <v>49</v>
      </c>
      <c r="S148"/>
      <c r="X148" s="30" t="s">
        <v>365</v>
      </c>
    </row>
    <row r="149" spans="2:24" ht="15" x14ac:dyDescent="0.25">
      <c r="B149" s="242">
        <v>40</v>
      </c>
      <c r="C149" s="254" t="s">
        <v>50</v>
      </c>
      <c r="S149"/>
      <c r="X149" s="30" t="s">
        <v>365</v>
      </c>
    </row>
    <row r="150" spans="2:24" ht="15" x14ac:dyDescent="0.25">
      <c r="B150" s="242">
        <v>41</v>
      </c>
      <c r="C150" s="254" t="s">
        <v>51</v>
      </c>
      <c r="S150"/>
      <c r="X150" s="30" t="s">
        <v>365</v>
      </c>
    </row>
    <row r="151" spans="2:24" ht="15" x14ac:dyDescent="0.25">
      <c r="B151" s="242">
        <v>42</v>
      </c>
      <c r="C151" s="254" t="s">
        <v>52</v>
      </c>
      <c r="S151"/>
      <c r="X151" s="30" t="s">
        <v>365</v>
      </c>
    </row>
    <row r="152" spans="2:24" ht="15" x14ac:dyDescent="0.25">
      <c r="B152" s="242">
        <v>43</v>
      </c>
      <c r="C152" s="254" t="s">
        <v>53</v>
      </c>
      <c r="S152"/>
      <c r="X152" s="30" t="s">
        <v>365</v>
      </c>
    </row>
    <row r="153" spans="2:24" ht="15" x14ac:dyDescent="0.25">
      <c r="B153" s="242">
        <v>44</v>
      </c>
      <c r="C153" s="254" t="s">
        <v>54</v>
      </c>
      <c r="S153"/>
      <c r="X153" s="30" t="s">
        <v>365</v>
      </c>
    </row>
    <row r="154" spans="2:24" ht="15" x14ac:dyDescent="0.25">
      <c r="B154" s="242">
        <v>45</v>
      </c>
      <c r="C154" s="254" t="s">
        <v>55</v>
      </c>
      <c r="S154"/>
      <c r="X154" s="30" t="s">
        <v>365</v>
      </c>
    </row>
    <row r="155" spans="2:24" ht="15" x14ac:dyDescent="0.25">
      <c r="B155" s="242">
        <v>46</v>
      </c>
      <c r="C155" s="254" t="s">
        <v>56</v>
      </c>
      <c r="S155"/>
      <c r="X155" s="30" t="s">
        <v>365</v>
      </c>
    </row>
    <row r="156" spans="2:24" ht="15" x14ac:dyDescent="0.25">
      <c r="B156" s="242">
        <v>47</v>
      </c>
      <c r="C156" s="254" t="s">
        <v>57</v>
      </c>
      <c r="S156"/>
      <c r="X156" s="30" t="s">
        <v>365</v>
      </c>
    </row>
    <row r="157" spans="2:24" ht="15" x14ac:dyDescent="0.25">
      <c r="B157" s="242">
        <v>48</v>
      </c>
      <c r="C157" s="254" t="s">
        <v>58</v>
      </c>
      <c r="S157"/>
      <c r="X157" s="30" t="s">
        <v>365</v>
      </c>
    </row>
    <row r="158" spans="2:24" ht="15" x14ac:dyDescent="0.25">
      <c r="B158" s="242">
        <v>49</v>
      </c>
      <c r="C158" s="254" t="s">
        <v>59</v>
      </c>
      <c r="S158"/>
      <c r="X158" s="30" t="s">
        <v>365</v>
      </c>
    </row>
    <row r="159" spans="2:24" ht="15" x14ac:dyDescent="0.25">
      <c r="B159" s="242">
        <v>50</v>
      </c>
      <c r="C159" s="254" t="s">
        <v>60</v>
      </c>
      <c r="S159"/>
      <c r="X159" s="30" t="s">
        <v>365</v>
      </c>
    </row>
    <row r="160" spans="2:24" ht="15" x14ac:dyDescent="0.25">
      <c r="B160" s="242">
        <v>51</v>
      </c>
      <c r="C160" s="254" t="s">
        <v>61</v>
      </c>
      <c r="S160"/>
      <c r="X160" s="30" t="s">
        <v>365</v>
      </c>
    </row>
    <row r="161" spans="2:24" ht="15" x14ac:dyDescent="0.25">
      <c r="B161" s="242">
        <v>52</v>
      </c>
      <c r="C161" s="254" t="s">
        <v>62</v>
      </c>
      <c r="S161"/>
      <c r="X161" s="30" t="s">
        <v>365</v>
      </c>
    </row>
    <row r="162" spans="2:24" ht="15" x14ac:dyDescent="0.25">
      <c r="B162" s="242">
        <v>53</v>
      </c>
      <c r="C162" s="254" t="s">
        <v>63</v>
      </c>
      <c r="S162"/>
      <c r="X162" s="30" t="s">
        <v>365</v>
      </c>
    </row>
    <row r="163" spans="2:24" ht="15" x14ac:dyDescent="0.25">
      <c r="B163" s="242">
        <v>54</v>
      </c>
      <c r="C163" s="254" t="s">
        <v>64</v>
      </c>
      <c r="S163"/>
      <c r="X163" s="30" t="s">
        <v>365</v>
      </c>
    </row>
    <row r="164" spans="2:24" ht="15" x14ac:dyDescent="0.25">
      <c r="B164" s="242">
        <v>55</v>
      </c>
      <c r="C164" s="254" t="s">
        <v>65</v>
      </c>
      <c r="S164"/>
      <c r="X164" s="30" t="s">
        <v>365</v>
      </c>
    </row>
    <row r="165" spans="2:24" ht="15" x14ac:dyDescent="0.25">
      <c r="B165" s="242">
        <v>56</v>
      </c>
      <c r="C165" s="254" t="s">
        <v>66</v>
      </c>
      <c r="S165"/>
      <c r="X165" s="30" t="s">
        <v>365</v>
      </c>
    </row>
    <row r="166" spans="2:24" ht="15" x14ac:dyDescent="0.25">
      <c r="B166" s="242">
        <v>57</v>
      </c>
      <c r="C166" s="254" t="s">
        <v>67</v>
      </c>
      <c r="S166"/>
      <c r="X166" s="30" t="s">
        <v>365</v>
      </c>
    </row>
    <row r="167" spans="2:24" ht="15" x14ac:dyDescent="0.25">
      <c r="B167" s="242">
        <v>58</v>
      </c>
      <c r="C167" s="254" t="s">
        <v>68</v>
      </c>
      <c r="S167"/>
      <c r="X167" s="30" t="s">
        <v>365</v>
      </c>
    </row>
    <row r="168" spans="2:24" ht="15" x14ac:dyDescent="0.25">
      <c r="B168" s="242">
        <v>59</v>
      </c>
      <c r="C168" s="254" t="s">
        <v>69</v>
      </c>
      <c r="S168"/>
      <c r="X168" s="30" t="s">
        <v>365</v>
      </c>
    </row>
    <row r="169" spans="2:24" ht="15" x14ac:dyDescent="0.25">
      <c r="B169" s="242">
        <v>60</v>
      </c>
      <c r="C169" s="254" t="s">
        <v>70</v>
      </c>
      <c r="S169"/>
      <c r="X169" s="30" t="s">
        <v>365</v>
      </c>
    </row>
    <row r="170" spans="2:24" ht="15" x14ac:dyDescent="0.25">
      <c r="B170" s="242">
        <v>61</v>
      </c>
      <c r="C170" s="254" t="s">
        <v>71</v>
      </c>
      <c r="S170"/>
      <c r="X170" s="30" t="s">
        <v>365</v>
      </c>
    </row>
    <row r="171" spans="2:24" ht="15" x14ac:dyDescent="0.25">
      <c r="B171" s="242">
        <v>62</v>
      </c>
      <c r="C171" s="254" t="s">
        <v>72</v>
      </c>
      <c r="S171"/>
      <c r="X171" s="30" t="s">
        <v>365</v>
      </c>
    </row>
    <row r="172" spans="2:24" ht="15" x14ac:dyDescent="0.25">
      <c r="B172" s="242">
        <v>63</v>
      </c>
      <c r="C172" s="254" t="s">
        <v>73</v>
      </c>
      <c r="S172"/>
      <c r="X172" s="30" t="s">
        <v>365</v>
      </c>
    </row>
    <row r="173" spans="2:24" ht="15" x14ac:dyDescent="0.25">
      <c r="B173" s="242">
        <v>64</v>
      </c>
      <c r="C173" s="254" t="s">
        <v>74</v>
      </c>
      <c r="S173"/>
      <c r="X173" s="30" t="s">
        <v>365</v>
      </c>
    </row>
    <row r="174" spans="2:24" ht="15" x14ac:dyDescent="0.25">
      <c r="B174" s="242">
        <v>65</v>
      </c>
      <c r="C174" s="254" t="s">
        <v>75</v>
      </c>
      <c r="S174"/>
      <c r="X174" s="30" t="s">
        <v>365</v>
      </c>
    </row>
    <row r="175" spans="2:24" ht="15" x14ac:dyDescent="0.25">
      <c r="B175" s="242">
        <v>66</v>
      </c>
      <c r="C175" s="254" t="s">
        <v>76</v>
      </c>
      <c r="S175"/>
      <c r="X175" s="30" t="s">
        <v>365</v>
      </c>
    </row>
    <row r="176" spans="2:24" ht="15" x14ac:dyDescent="0.25">
      <c r="B176" s="242">
        <v>67</v>
      </c>
      <c r="C176" s="254" t="s">
        <v>77</v>
      </c>
      <c r="S176"/>
      <c r="X176" s="30" t="s">
        <v>365</v>
      </c>
    </row>
    <row r="177" spans="2:24" ht="15" x14ac:dyDescent="0.25">
      <c r="B177" s="242">
        <v>68</v>
      </c>
      <c r="C177" s="254" t="s">
        <v>78</v>
      </c>
      <c r="S177"/>
      <c r="X177" s="30" t="s">
        <v>365</v>
      </c>
    </row>
    <row r="178" spans="2:24" ht="15" x14ac:dyDescent="0.25">
      <c r="B178" s="242">
        <v>69</v>
      </c>
      <c r="C178" s="254" t="s">
        <v>79</v>
      </c>
      <c r="S178"/>
      <c r="X178" s="30" t="s">
        <v>365</v>
      </c>
    </row>
    <row r="179" spans="2:24" ht="15" x14ac:dyDescent="0.25">
      <c r="B179" s="242">
        <v>70</v>
      </c>
      <c r="C179" s="254" t="s">
        <v>80</v>
      </c>
      <c r="S179"/>
      <c r="X179" s="30" t="s">
        <v>365</v>
      </c>
    </row>
    <row r="180" spans="2:24" ht="15" x14ac:dyDescent="0.25">
      <c r="B180" s="242">
        <v>71</v>
      </c>
      <c r="C180" s="254" t="s">
        <v>81</v>
      </c>
      <c r="S180"/>
      <c r="X180" s="30" t="s">
        <v>365</v>
      </c>
    </row>
    <row r="181" spans="2:24" ht="15" x14ac:dyDescent="0.25">
      <c r="B181" s="242">
        <v>72</v>
      </c>
      <c r="C181" s="254" t="s">
        <v>82</v>
      </c>
      <c r="S181"/>
      <c r="X181" s="30" t="s">
        <v>365</v>
      </c>
    </row>
    <row r="182" spans="2:24" ht="15" x14ac:dyDescent="0.25">
      <c r="B182" s="242">
        <v>73</v>
      </c>
      <c r="C182" s="254" t="s">
        <v>83</v>
      </c>
      <c r="S182"/>
      <c r="X182" s="30" t="s">
        <v>365</v>
      </c>
    </row>
    <row r="183" spans="2:24" ht="15" x14ac:dyDescent="0.25">
      <c r="B183" s="242">
        <v>74</v>
      </c>
      <c r="C183" s="254" t="s">
        <v>84</v>
      </c>
      <c r="S183"/>
      <c r="X183" s="30" t="s">
        <v>365</v>
      </c>
    </row>
    <row r="184" spans="2:24" ht="15" x14ac:dyDescent="0.25">
      <c r="B184" s="242">
        <v>75</v>
      </c>
      <c r="C184" s="254" t="s">
        <v>85</v>
      </c>
      <c r="S184"/>
      <c r="X184" s="30" t="s">
        <v>365</v>
      </c>
    </row>
    <row r="185" spans="2:24" ht="15" x14ac:dyDescent="0.25">
      <c r="B185" s="242">
        <v>76</v>
      </c>
      <c r="C185" s="254" t="s">
        <v>86</v>
      </c>
      <c r="S185"/>
      <c r="X185" s="30" t="s">
        <v>365</v>
      </c>
    </row>
    <row r="186" spans="2:24" ht="15" x14ac:dyDescent="0.25">
      <c r="B186" s="242">
        <v>77</v>
      </c>
      <c r="C186" s="254" t="s">
        <v>87</v>
      </c>
      <c r="S186"/>
      <c r="X186" s="30" t="s">
        <v>365</v>
      </c>
    </row>
    <row r="187" spans="2:24" ht="15" x14ac:dyDescent="0.25">
      <c r="B187" s="242">
        <v>78</v>
      </c>
      <c r="C187" s="254" t="s">
        <v>88</v>
      </c>
      <c r="S187"/>
      <c r="X187" s="30" t="s">
        <v>365</v>
      </c>
    </row>
    <row r="188" spans="2:24" ht="15" x14ac:dyDescent="0.25">
      <c r="B188" s="242">
        <v>79</v>
      </c>
      <c r="C188" s="254" t="s">
        <v>89</v>
      </c>
      <c r="S188"/>
      <c r="X188" s="30" t="s">
        <v>365</v>
      </c>
    </row>
    <row r="189" spans="2:24" ht="15" x14ac:dyDescent="0.25">
      <c r="B189" s="242">
        <v>80</v>
      </c>
      <c r="C189" s="254" t="s">
        <v>90</v>
      </c>
      <c r="S189"/>
      <c r="X189" s="30" t="s">
        <v>365</v>
      </c>
    </row>
    <row r="190" spans="2:24" ht="15" x14ac:dyDescent="0.25">
      <c r="B190" s="242">
        <v>81</v>
      </c>
      <c r="C190" s="254" t="s">
        <v>91</v>
      </c>
      <c r="S190"/>
      <c r="X190" s="30" t="s">
        <v>365</v>
      </c>
    </row>
    <row r="191" spans="2:24" ht="15" x14ac:dyDescent="0.25">
      <c r="B191" s="242">
        <v>82</v>
      </c>
      <c r="C191" s="254" t="s">
        <v>92</v>
      </c>
      <c r="S191"/>
      <c r="X191" s="30" t="s">
        <v>365</v>
      </c>
    </row>
    <row r="192" spans="2:24" ht="15" x14ac:dyDescent="0.25">
      <c r="B192" s="242">
        <v>83</v>
      </c>
      <c r="C192" s="254" t="s">
        <v>93</v>
      </c>
      <c r="S192"/>
      <c r="X192" s="30" t="s">
        <v>365</v>
      </c>
    </row>
    <row r="193" spans="2:24" ht="15" x14ac:dyDescent="0.25">
      <c r="B193" s="242">
        <v>84</v>
      </c>
      <c r="C193" s="254" t="s">
        <v>94</v>
      </c>
      <c r="S193"/>
      <c r="X193" s="30" t="s">
        <v>365</v>
      </c>
    </row>
    <row r="194" spans="2:24" ht="15" x14ac:dyDescent="0.25">
      <c r="B194" s="242">
        <v>85</v>
      </c>
      <c r="C194" s="254" t="s">
        <v>95</v>
      </c>
      <c r="S194"/>
      <c r="X194" s="30" t="s">
        <v>365</v>
      </c>
    </row>
    <row r="195" spans="2:24" ht="15" x14ac:dyDescent="0.25">
      <c r="B195" s="242">
        <v>86</v>
      </c>
      <c r="C195" s="254" t="s">
        <v>96</v>
      </c>
      <c r="S195"/>
      <c r="X195" s="30" t="s">
        <v>365</v>
      </c>
    </row>
    <row r="196" spans="2:24" ht="15" x14ac:dyDescent="0.25">
      <c r="B196" s="242">
        <v>87</v>
      </c>
      <c r="C196" s="254" t="s">
        <v>97</v>
      </c>
      <c r="S196"/>
      <c r="X196" s="30" t="s">
        <v>365</v>
      </c>
    </row>
    <row r="197" spans="2:24" ht="15" x14ac:dyDescent="0.25">
      <c r="B197" s="242">
        <v>88</v>
      </c>
      <c r="C197" s="254" t="s">
        <v>98</v>
      </c>
      <c r="S197"/>
      <c r="X197" s="30" t="s">
        <v>365</v>
      </c>
    </row>
    <row r="198" spans="2:24" ht="15" x14ac:dyDescent="0.25">
      <c r="B198" s="242">
        <v>89</v>
      </c>
      <c r="C198" s="254" t="s">
        <v>99</v>
      </c>
      <c r="S198"/>
      <c r="X198" s="30" t="s">
        <v>365</v>
      </c>
    </row>
    <row r="199" spans="2:24" ht="15" x14ac:dyDescent="0.25">
      <c r="B199" s="242">
        <v>90</v>
      </c>
      <c r="C199" s="254" t="s">
        <v>100</v>
      </c>
      <c r="S199"/>
      <c r="X199" s="30" t="s">
        <v>365</v>
      </c>
    </row>
    <row r="200" spans="2:24" ht="15" x14ac:dyDescent="0.25">
      <c r="B200" s="242">
        <v>91</v>
      </c>
      <c r="C200" s="254" t="s">
        <v>101</v>
      </c>
      <c r="S200"/>
      <c r="X200" s="30" t="s">
        <v>365</v>
      </c>
    </row>
    <row r="201" spans="2:24" ht="15" x14ac:dyDescent="0.25">
      <c r="B201" s="242">
        <v>92</v>
      </c>
      <c r="C201" s="254" t="s">
        <v>102</v>
      </c>
      <c r="S201"/>
      <c r="X201" s="30" t="s">
        <v>365</v>
      </c>
    </row>
    <row r="202" spans="2:24" ht="15" x14ac:dyDescent="0.25">
      <c r="B202" s="242">
        <v>93</v>
      </c>
      <c r="C202" s="254" t="s">
        <v>103</v>
      </c>
      <c r="S202"/>
      <c r="X202" s="30" t="s">
        <v>365</v>
      </c>
    </row>
    <row r="203" spans="2:24" ht="15" x14ac:dyDescent="0.25">
      <c r="B203" s="242">
        <v>94</v>
      </c>
      <c r="C203" s="254" t="s">
        <v>104</v>
      </c>
      <c r="S203"/>
      <c r="X203" s="30" t="s">
        <v>365</v>
      </c>
    </row>
    <row r="204" spans="2:24" ht="15" x14ac:dyDescent="0.25">
      <c r="B204" s="242">
        <v>95</v>
      </c>
      <c r="C204" s="254" t="s">
        <v>105</v>
      </c>
      <c r="S204"/>
      <c r="X204" s="30" t="s">
        <v>365</v>
      </c>
    </row>
    <row r="205" spans="2:24" ht="15" x14ac:dyDescent="0.25">
      <c r="B205" s="242">
        <v>96</v>
      </c>
      <c r="C205" s="254" t="s">
        <v>106</v>
      </c>
      <c r="S205"/>
      <c r="X205" s="30" t="s">
        <v>365</v>
      </c>
    </row>
    <row r="206" spans="2:24" ht="15" x14ac:dyDescent="0.25">
      <c r="B206" s="242">
        <v>97</v>
      </c>
      <c r="C206" s="254" t="s">
        <v>107</v>
      </c>
      <c r="S206"/>
      <c r="X206" s="30" t="s">
        <v>365</v>
      </c>
    </row>
    <row r="207" spans="2:24" ht="15" x14ac:dyDescent="0.25">
      <c r="B207" s="242">
        <v>98</v>
      </c>
      <c r="C207" s="254" t="s">
        <v>108</v>
      </c>
      <c r="S207"/>
      <c r="X207" s="30" t="s">
        <v>365</v>
      </c>
    </row>
    <row r="208" spans="2:24" ht="15" x14ac:dyDescent="0.25">
      <c r="B208" s="242">
        <v>99</v>
      </c>
      <c r="C208" s="254" t="s">
        <v>109</v>
      </c>
      <c r="S208"/>
      <c r="X208" s="30" t="s">
        <v>365</v>
      </c>
    </row>
    <row r="209" spans="2:24" ht="15" x14ac:dyDescent="0.25">
      <c r="B209" s="242">
        <v>100</v>
      </c>
      <c r="C209" s="254" t="s">
        <v>110</v>
      </c>
      <c r="S209"/>
      <c r="X209" s="30" t="s">
        <v>365</v>
      </c>
    </row>
    <row r="210" spans="2:24" ht="15" x14ac:dyDescent="0.25">
      <c r="B210" s="242">
        <v>101</v>
      </c>
      <c r="C210" s="254" t="s">
        <v>111</v>
      </c>
      <c r="S210"/>
      <c r="X210" s="30" t="s">
        <v>365</v>
      </c>
    </row>
    <row r="211" spans="2:24" ht="15" x14ac:dyDescent="0.25">
      <c r="B211" s="242">
        <v>102</v>
      </c>
      <c r="C211" s="254" t="s">
        <v>112</v>
      </c>
      <c r="S211"/>
      <c r="X211" s="30" t="s">
        <v>365</v>
      </c>
    </row>
    <row r="212" spans="2:24" ht="15" x14ac:dyDescent="0.25">
      <c r="B212" s="242">
        <v>103</v>
      </c>
      <c r="C212" s="254" t="s">
        <v>113</v>
      </c>
      <c r="S212"/>
      <c r="X212" s="30" t="s">
        <v>365</v>
      </c>
    </row>
    <row r="213" spans="2:24" ht="15" x14ac:dyDescent="0.25">
      <c r="B213" s="242">
        <v>104</v>
      </c>
      <c r="C213" s="254" t="s">
        <v>114</v>
      </c>
      <c r="S213"/>
      <c r="X213" s="30" t="s">
        <v>365</v>
      </c>
    </row>
    <row r="214" spans="2:24" ht="15" x14ac:dyDescent="0.25">
      <c r="B214" s="242">
        <v>105</v>
      </c>
      <c r="C214" s="254" t="s">
        <v>115</v>
      </c>
      <c r="S214"/>
      <c r="X214" s="30" t="s">
        <v>365</v>
      </c>
    </row>
    <row r="215" spans="2:24" ht="15" x14ac:dyDescent="0.25">
      <c r="B215" s="242">
        <v>106</v>
      </c>
      <c r="C215" s="254" t="s">
        <v>116</v>
      </c>
      <c r="S215"/>
      <c r="X215" s="30" t="s">
        <v>365</v>
      </c>
    </row>
    <row r="216" spans="2:24" ht="15" x14ac:dyDescent="0.25">
      <c r="B216" s="242">
        <v>107</v>
      </c>
      <c r="C216" s="254" t="s">
        <v>117</v>
      </c>
      <c r="S216"/>
      <c r="X216" s="30" t="s">
        <v>365</v>
      </c>
    </row>
    <row r="217" spans="2:24" ht="15" x14ac:dyDescent="0.25">
      <c r="B217" s="242">
        <v>108</v>
      </c>
      <c r="C217" s="254" t="s">
        <v>118</v>
      </c>
      <c r="S217"/>
      <c r="X217" s="30" t="s">
        <v>365</v>
      </c>
    </row>
    <row r="218" spans="2:24" ht="15" x14ac:dyDescent="0.25">
      <c r="B218" s="242">
        <v>109</v>
      </c>
      <c r="C218" s="254" t="s">
        <v>119</v>
      </c>
      <c r="S218"/>
      <c r="X218" s="30" t="s">
        <v>365</v>
      </c>
    </row>
    <row r="219" spans="2:24" ht="15" x14ac:dyDescent="0.25">
      <c r="B219" s="242">
        <v>110</v>
      </c>
      <c r="C219" s="254" t="s">
        <v>120</v>
      </c>
      <c r="S219"/>
      <c r="X219" s="30" t="s">
        <v>365</v>
      </c>
    </row>
    <row r="220" spans="2:24" ht="15" x14ac:dyDescent="0.25">
      <c r="B220" s="242">
        <v>111</v>
      </c>
      <c r="C220" s="254" t="s">
        <v>121</v>
      </c>
      <c r="S220"/>
      <c r="X220" s="30" t="s">
        <v>365</v>
      </c>
    </row>
    <row r="221" spans="2:24" ht="15" x14ac:dyDescent="0.25">
      <c r="B221" s="242">
        <v>112</v>
      </c>
      <c r="C221" s="254" t="s">
        <v>122</v>
      </c>
      <c r="S221"/>
      <c r="X221" s="30" t="s">
        <v>365</v>
      </c>
    </row>
    <row r="222" spans="2:24" ht="15" x14ac:dyDescent="0.25">
      <c r="B222" s="242">
        <v>113</v>
      </c>
      <c r="C222" s="254" t="s">
        <v>123</v>
      </c>
      <c r="S222"/>
      <c r="X222" s="30" t="s">
        <v>365</v>
      </c>
    </row>
    <row r="223" spans="2:24" ht="15" x14ac:dyDescent="0.25">
      <c r="B223" s="242">
        <v>114</v>
      </c>
      <c r="C223" s="254" t="s">
        <v>124</v>
      </c>
      <c r="S223"/>
      <c r="X223" s="30" t="s">
        <v>365</v>
      </c>
    </row>
    <row r="224" spans="2:24" ht="15" x14ac:dyDescent="0.25">
      <c r="B224" s="242">
        <v>115</v>
      </c>
      <c r="C224" s="254" t="s">
        <v>125</v>
      </c>
      <c r="S224"/>
      <c r="X224" s="30" t="s">
        <v>365</v>
      </c>
    </row>
    <row r="225" spans="2:24" ht="15" x14ac:dyDescent="0.25">
      <c r="B225" s="242">
        <v>116</v>
      </c>
      <c r="C225" s="254" t="s">
        <v>126</v>
      </c>
      <c r="S225"/>
      <c r="X225" s="30" t="s">
        <v>365</v>
      </c>
    </row>
    <row r="226" spans="2:24" ht="15" x14ac:dyDescent="0.25">
      <c r="B226" s="242">
        <v>117</v>
      </c>
      <c r="C226" s="254" t="s">
        <v>127</v>
      </c>
      <c r="S226"/>
      <c r="X226" s="30" t="s">
        <v>365</v>
      </c>
    </row>
    <row r="227" spans="2:24" ht="15" x14ac:dyDescent="0.25">
      <c r="B227" s="242">
        <v>118</v>
      </c>
      <c r="C227" s="254" t="s">
        <v>128</v>
      </c>
      <c r="S227"/>
      <c r="X227" s="30" t="s">
        <v>365</v>
      </c>
    </row>
    <row r="228" spans="2:24" ht="15" x14ac:dyDescent="0.25">
      <c r="B228" s="242">
        <v>119</v>
      </c>
      <c r="C228" s="254" t="s">
        <v>129</v>
      </c>
      <c r="S228"/>
      <c r="X228" s="30" t="s">
        <v>365</v>
      </c>
    </row>
    <row r="229" spans="2:24" ht="15" x14ac:dyDescent="0.25">
      <c r="B229" s="242">
        <v>120</v>
      </c>
      <c r="C229" s="254" t="s">
        <v>130</v>
      </c>
      <c r="S229"/>
      <c r="X229" s="30" t="s">
        <v>365</v>
      </c>
    </row>
    <row r="230" spans="2:24" ht="15" x14ac:dyDescent="0.25">
      <c r="B230" s="242">
        <v>121</v>
      </c>
      <c r="C230" s="254" t="s">
        <v>131</v>
      </c>
      <c r="S230"/>
      <c r="X230" s="30" t="s">
        <v>365</v>
      </c>
    </row>
    <row r="231" spans="2:24" ht="15" x14ac:dyDescent="0.25">
      <c r="B231" s="242">
        <v>122</v>
      </c>
      <c r="C231" s="254" t="s">
        <v>132</v>
      </c>
      <c r="S231"/>
      <c r="X231" s="30" t="s">
        <v>365</v>
      </c>
    </row>
    <row r="232" spans="2:24" ht="15" x14ac:dyDescent="0.25">
      <c r="B232" s="242">
        <v>123</v>
      </c>
      <c r="C232" s="254" t="s">
        <v>133</v>
      </c>
      <c r="S232"/>
      <c r="X232" s="30" t="s">
        <v>365</v>
      </c>
    </row>
    <row r="233" spans="2:24" ht="15" x14ac:dyDescent="0.25">
      <c r="B233" s="242">
        <v>124</v>
      </c>
      <c r="C233" s="254" t="s">
        <v>134</v>
      </c>
      <c r="S233"/>
      <c r="X233" s="30" t="s">
        <v>365</v>
      </c>
    </row>
    <row r="234" spans="2:24" ht="15" x14ac:dyDescent="0.25">
      <c r="B234" s="242">
        <v>125</v>
      </c>
      <c r="C234" s="254" t="s">
        <v>135</v>
      </c>
      <c r="S234"/>
      <c r="X234" s="30" t="s">
        <v>365</v>
      </c>
    </row>
    <row r="235" spans="2:24" ht="15" x14ac:dyDescent="0.25">
      <c r="B235" s="242">
        <v>126</v>
      </c>
      <c r="C235" s="254" t="s">
        <v>136</v>
      </c>
      <c r="S235"/>
      <c r="X235" s="30" t="s">
        <v>365</v>
      </c>
    </row>
    <row r="236" spans="2:24" ht="15" x14ac:dyDescent="0.25">
      <c r="B236" s="242">
        <v>127</v>
      </c>
      <c r="C236" s="254" t="s">
        <v>137</v>
      </c>
      <c r="S236"/>
      <c r="X236" s="30" t="s">
        <v>365</v>
      </c>
    </row>
    <row r="237" spans="2:24" ht="15" x14ac:dyDescent="0.25">
      <c r="B237" s="242">
        <v>128</v>
      </c>
      <c r="C237" s="254" t="s">
        <v>138</v>
      </c>
      <c r="S237"/>
      <c r="X237" s="30" t="s">
        <v>365</v>
      </c>
    </row>
    <row r="238" spans="2:24" ht="15" x14ac:dyDescent="0.25">
      <c r="B238" s="242">
        <v>129</v>
      </c>
      <c r="C238" s="254" t="s">
        <v>139</v>
      </c>
      <c r="S238"/>
      <c r="X238" s="30" t="s">
        <v>365</v>
      </c>
    </row>
    <row r="239" spans="2:24" ht="15" x14ac:dyDescent="0.25">
      <c r="B239" s="242">
        <v>130</v>
      </c>
      <c r="C239" s="254" t="s">
        <v>140</v>
      </c>
      <c r="S239"/>
      <c r="X239" s="30" t="s">
        <v>365</v>
      </c>
    </row>
    <row r="240" spans="2:24" ht="15" x14ac:dyDescent="0.25">
      <c r="B240" s="242">
        <v>131</v>
      </c>
      <c r="C240" s="254" t="s">
        <v>141</v>
      </c>
      <c r="S240"/>
      <c r="X240" s="30" t="s">
        <v>365</v>
      </c>
    </row>
    <row r="241" spans="2:24" ht="15" x14ac:dyDescent="0.25">
      <c r="B241" s="242">
        <v>132</v>
      </c>
      <c r="C241" s="254" t="s">
        <v>142</v>
      </c>
      <c r="S241"/>
      <c r="X241" s="30" t="s">
        <v>365</v>
      </c>
    </row>
    <row r="242" spans="2:24" ht="15" x14ac:dyDescent="0.25">
      <c r="B242" s="242">
        <v>133</v>
      </c>
      <c r="C242" s="254" t="s">
        <v>143</v>
      </c>
      <c r="S242"/>
      <c r="X242" s="30" t="s">
        <v>365</v>
      </c>
    </row>
    <row r="243" spans="2:24" ht="15" x14ac:dyDescent="0.25">
      <c r="B243" s="242">
        <v>134</v>
      </c>
      <c r="C243" s="254" t="s">
        <v>144</v>
      </c>
      <c r="S243"/>
      <c r="X243" s="30" t="s">
        <v>365</v>
      </c>
    </row>
    <row r="244" spans="2:24" ht="15" x14ac:dyDescent="0.25">
      <c r="B244" s="242">
        <v>135</v>
      </c>
      <c r="C244" s="254" t="s">
        <v>145</v>
      </c>
      <c r="S244"/>
      <c r="X244" s="30" t="s">
        <v>365</v>
      </c>
    </row>
    <row r="245" spans="2:24" ht="15" x14ac:dyDescent="0.25">
      <c r="B245" s="242">
        <v>136</v>
      </c>
      <c r="C245" s="254" t="s">
        <v>146</v>
      </c>
      <c r="S245"/>
      <c r="X245" s="30" t="s">
        <v>365</v>
      </c>
    </row>
    <row r="246" spans="2:24" ht="15" x14ac:dyDescent="0.25">
      <c r="B246" s="242">
        <v>137</v>
      </c>
      <c r="C246" s="254" t="s">
        <v>147</v>
      </c>
      <c r="S246"/>
      <c r="X246" s="30" t="s">
        <v>365</v>
      </c>
    </row>
    <row r="247" spans="2:24" ht="15" x14ac:dyDescent="0.25">
      <c r="B247" s="242">
        <v>138</v>
      </c>
      <c r="C247" s="254" t="s">
        <v>148</v>
      </c>
      <c r="S247"/>
      <c r="X247" s="30" t="s">
        <v>365</v>
      </c>
    </row>
    <row r="248" spans="2:24" ht="15" x14ac:dyDescent="0.25">
      <c r="B248" s="242">
        <v>139</v>
      </c>
      <c r="C248" s="254" t="s">
        <v>149</v>
      </c>
      <c r="S248"/>
      <c r="X248" s="30" t="s">
        <v>365</v>
      </c>
    </row>
    <row r="249" spans="2:24" ht="15" x14ac:dyDescent="0.25">
      <c r="B249" s="242">
        <v>140</v>
      </c>
      <c r="C249" s="254" t="s">
        <v>150</v>
      </c>
      <c r="S249"/>
      <c r="X249" s="30" t="s">
        <v>365</v>
      </c>
    </row>
    <row r="250" spans="2:24" ht="15" x14ac:dyDescent="0.25">
      <c r="B250" s="242">
        <v>141</v>
      </c>
      <c r="C250" s="254" t="s">
        <v>151</v>
      </c>
      <c r="S250"/>
      <c r="X250" s="30" t="s">
        <v>365</v>
      </c>
    </row>
    <row r="251" spans="2:24" ht="15" x14ac:dyDescent="0.25">
      <c r="B251" s="242">
        <v>142</v>
      </c>
      <c r="C251" s="254" t="s">
        <v>152</v>
      </c>
      <c r="S251"/>
      <c r="X251" s="30" t="s">
        <v>365</v>
      </c>
    </row>
    <row r="252" spans="2:24" ht="15" x14ac:dyDescent="0.25">
      <c r="B252" s="242">
        <v>143</v>
      </c>
      <c r="C252" s="254" t="s">
        <v>153</v>
      </c>
      <c r="S252"/>
      <c r="X252" s="30" t="s">
        <v>365</v>
      </c>
    </row>
    <row r="253" spans="2:24" ht="15" x14ac:dyDescent="0.25">
      <c r="B253" s="242">
        <v>144</v>
      </c>
      <c r="C253" s="254" t="s">
        <v>154</v>
      </c>
      <c r="S253"/>
      <c r="X253" s="30" t="s">
        <v>365</v>
      </c>
    </row>
    <row r="254" spans="2:24" ht="15" x14ac:dyDescent="0.25">
      <c r="B254" s="242">
        <v>145</v>
      </c>
      <c r="C254" s="254" t="s">
        <v>155</v>
      </c>
      <c r="S254"/>
      <c r="X254" s="30" t="s">
        <v>365</v>
      </c>
    </row>
    <row r="255" spans="2:24" ht="15" x14ac:dyDescent="0.25">
      <c r="B255" s="242">
        <v>146</v>
      </c>
      <c r="C255" s="254" t="s">
        <v>156</v>
      </c>
      <c r="S255"/>
      <c r="X255" s="30" t="s">
        <v>365</v>
      </c>
    </row>
    <row r="256" spans="2:24" ht="15" x14ac:dyDescent="0.25">
      <c r="B256" s="242">
        <v>147</v>
      </c>
      <c r="C256" s="254" t="s">
        <v>157</v>
      </c>
      <c r="S256"/>
      <c r="X256" s="30" t="s">
        <v>365</v>
      </c>
    </row>
    <row r="257" spans="2:24" ht="15" x14ac:dyDescent="0.25">
      <c r="B257" s="242">
        <v>148</v>
      </c>
      <c r="C257" s="254" t="s">
        <v>158</v>
      </c>
      <c r="S257"/>
      <c r="X257" s="30" t="s">
        <v>365</v>
      </c>
    </row>
    <row r="258" spans="2:24" ht="15" x14ac:dyDescent="0.25">
      <c r="B258" s="242">
        <v>149</v>
      </c>
      <c r="C258" s="254" t="s">
        <v>159</v>
      </c>
      <c r="S258"/>
      <c r="X258" s="30" t="s">
        <v>365</v>
      </c>
    </row>
    <row r="259" spans="2:24" ht="15" x14ac:dyDescent="0.25">
      <c r="B259" s="242">
        <v>150</v>
      </c>
      <c r="C259" s="254" t="s">
        <v>160</v>
      </c>
      <c r="S259"/>
      <c r="X259" s="30" t="s">
        <v>365</v>
      </c>
    </row>
    <row r="260" spans="2:24" ht="15" x14ac:dyDescent="0.25">
      <c r="B260" s="242">
        <v>151</v>
      </c>
      <c r="C260" s="254" t="s">
        <v>161</v>
      </c>
      <c r="S260"/>
      <c r="X260" s="30" t="s">
        <v>365</v>
      </c>
    </row>
    <row r="261" spans="2:24" ht="15" x14ac:dyDescent="0.25">
      <c r="B261" s="242">
        <v>152</v>
      </c>
      <c r="C261" s="254" t="s">
        <v>162</v>
      </c>
      <c r="S261"/>
      <c r="X261" s="30" t="s">
        <v>365</v>
      </c>
    </row>
    <row r="262" spans="2:24" ht="15" x14ac:dyDescent="0.25">
      <c r="B262" s="242">
        <v>153</v>
      </c>
      <c r="C262" s="254" t="s">
        <v>163</v>
      </c>
      <c r="S262"/>
      <c r="X262" s="30" t="s">
        <v>365</v>
      </c>
    </row>
    <row r="263" spans="2:24" ht="15" x14ac:dyDescent="0.25">
      <c r="B263" s="242">
        <v>154</v>
      </c>
      <c r="C263" s="254" t="s">
        <v>164</v>
      </c>
      <c r="S263"/>
      <c r="X263" s="30" t="s">
        <v>365</v>
      </c>
    </row>
    <row r="264" spans="2:24" ht="15" x14ac:dyDescent="0.25">
      <c r="B264" s="242">
        <v>155</v>
      </c>
      <c r="C264" s="254" t="s">
        <v>165</v>
      </c>
      <c r="S264"/>
      <c r="X264" s="30" t="s">
        <v>365</v>
      </c>
    </row>
    <row r="265" spans="2:24" ht="15" x14ac:dyDescent="0.25">
      <c r="B265" s="242">
        <v>156</v>
      </c>
      <c r="C265" s="254" t="s">
        <v>166</v>
      </c>
      <c r="S265"/>
      <c r="X265" s="30" t="s">
        <v>365</v>
      </c>
    </row>
    <row r="266" spans="2:24" ht="15" x14ac:dyDescent="0.25">
      <c r="B266" s="242">
        <v>157</v>
      </c>
      <c r="C266" s="254" t="s">
        <v>167</v>
      </c>
      <c r="S266"/>
      <c r="X266" s="30" t="s">
        <v>365</v>
      </c>
    </row>
    <row r="267" spans="2:24" ht="15" x14ac:dyDescent="0.25">
      <c r="B267" s="242">
        <v>158</v>
      </c>
      <c r="C267" s="254" t="s">
        <v>168</v>
      </c>
      <c r="S267"/>
      <c r="X267" s="30" t="s">
        <v>365</v>
      </c>
    </row>
    <row r="268" spans="2:24" ht="15" x14ac:dyDescent="0.25">
      <c r="B268" s="242">
        <v>159</v>
      </c>
      <c r="C268" s="254" t="s">
        <v>169</v>
      </c>
      <c r="S268"/>
      <c r="X268" s="30" t="s">
        <v>365</v>
      </c>
    </row>
    <row r="269" spans="2:24" ht="15" x14ac:dyDescent="0.25">
      <c r="B269" s="242">
        <v>160</v>
      </c>
      <c r="C269" s="254" t="s">
        <v>170</v>
      </c>
      <c r="S269"/>
      <c r="X269" s="30" t="s">
        <v>365</v>
      </c>
    </row>
    <row r="270" spans="2:24" ht="15" x14ac:dyDescent="0.25">
      <c r="B270" s="242">
        <v>161</v>
      </c>
      <c r="C270" s="254" t="s">
        <v>171</v>
      </c>
      <c r="S270"/>
      <c r="X270" s="30" t="s">
        <v>365</v>
      </c>
    </row>
    <row r="271" spans="2:24" ht="15" x14ac:dyDescent="0.25">
      <c r="B271" s="242">
        <v>162</v>
      </c>
      <c r="C271" s="254" t="s">
        <v>172</v>
      </c>
      <c r="S271"/>
      <c r="X271" s="30" t="s">
        <v>365</v>
      </c>
    </row>
    <row r="272" spans="2:24" ht="15" x14ac:dyDescent="0.25">
      <c r="B272" s="242">
        <v>163</v>
      </c>
      <c r="C272" s="254" t="s">
        <v>173</v>
      </c>
      <c r="S272"/>
      <c r="X272" s="30" t="s">
        <v>365</v>
      </c>
    </row>
    <row r="273" spans="2:24" ht="15" x14ac:dyDescent="0.25">
      <c r="B273" s="242">
        <v>164</v>
      </c>
      <c r="C273" s="254" t="s">
        <v>174</v>
      </c>
      <c r="S273"/>
      <c r="X273" s="30" t="s">
        <v>365</v>
      </c>
    </row>
    <row r="274" spans="2:24" ht="15" x14ac:dyDescent="0.25">
      <c r="B274" s="242">
        <v>165</v>
      </c>
      <c r="C274" s="254" t="s">
        <v>175</v>
      </c>
      <c r="S274"/>
      <c r="X274" s="30" t="s">
        <v>365</v>
      </c>
    </row>
    <row r="275" spans="2:24" ht="15" x14ac:dyDescent="0.25">
      <c r="B275" s="242">
        <v>166</v>
      </c>
      <c r="C275" s="254" t="s">
        <v>176</v>
      </c>
      <c r="S275"/>
      <c r="X275" s="30" t="s">
        <v>365</v>
      </c>
    </row>
    <row r="276" spans="2:24" ht="15" x14ac:dyDescent="0.25">
      <c r="B276" s="242">
        <v>167</v>
      </c>
      <c r="C276" s="254" t="s">
        <v>177</v>
      </c>
      <c r="S276"/>
      <c r="X276" s="30" t="s">
        <v>365</v>
      </c>
    </row>
    <row r="277" spans="2:24" ht="15" x14ac:dyDescent="0.25">
      <c r="B277" s="242">
        <v>168</v>
      </c>
      <c r="C277" s="254" t="s">
        <v>178</v>
      </c>
      <c r="S277"/>
      <c r="X277" s="30" t="s">
        <v>365</v>
      </c>
    </row>
    <row r="278" spans="2:24" ht="15" x14ac:dyDescent="0.25">
      <c r="B278" s="242">
        <v>169</v>
      </c>
      <c r="C278" s="254" t="s">
        <v>179</v>
      </c>
      <c r="S278"/>
      <c r="X278" s="30" t="s">
        <v>365</v>
      </c>
    </row>
    <row r="279" spans="2:24" ht="15" x14ac:dyDescent="0.25">
      <c r="B279" s="242">
        <v>170</v>
      </c>
      <c r="C279" s="254" t="s">
        <v>180</v>
      </c>
      <c r="S279"/>
      <c r="X279" s="30" t="s">
        <v>365</v>
      </c>
    </row>
    <row r="280" spans="2:24" ht="15" x14ac:dyDescent="0.25">
      <c r="B280" s="242">
        <v>171</v>
      </c>
      <c r="C280" s="254" t="s">
        <v>181</v>
      </c>
      <c r="S280"/>
      <c r="X280" s="30" t="s">
        <v>365</v>
      </c>
    </row>
    <row r="281" spans="2:24" ht="15" x14ac:dyDescent="0.25">
      <c r="B281" s="242">
        <v>172</v>
      </c>
      <c r="C281" s="254" t="s">
        <v>182</v>
      </c>
      <c r="S281"/>
      <c r="X281" s="30" t="s">
        <v>365</v>
      </c>
    </row>
    <row r="282" spans="2:24" ht="15" x14ac:dyDescent="0.25">
      <c r="B282" s="242">
        <v>173</v>
      </c>
      <c r="C282" s="254" t="s">
        <v>183</v>
      </c>
      <c r="S282"/>
      <c r="X282" s="30" t="s">
        <v>365</v>
      </c>
    </row>
    <row r="283" spans="2:24" ht="15" x14ac:dyDescent="0.25">
      <c r="B283" s="242">
        <v>174</v>
      </c>
      <c r="C283" s="254" t="s">
        <v>184</v>
      </c>
      <c r="S283"/>
      <c r="X283" s="30" t="s">
        <v>365</v>
      </c>
    </row>
    <row r="284" spans="2:24" ht="15" x14ac:dyDescent="0.25">
      <c r="B284" s="242">
        <v>175</v>
      </c>
      <c r="C284" s="254" t="s">
        <v>185</v>
      </c>
      <c r="S284"/>
      <c r="X284" s="30" t="s">
        <v>365</v>
      </c>
    </row>
    <row r="285" spans="2:24" ht="15" x14ac:dyDescent="0.25">
      <c r="B285" s="242">
        <v>176</v>
      </c>
      <c r="C285" s="254" t="s">
        <v>186</v>
      </c>
      <c r="S285"/>
      <c r="X285" s="30" t="s">
        <v>365</v>
      </c>
    </row>
    <row r="286" spans="2:24" ht="15" x14ac:dyDescent="0.25">
      <c r="B286" s="242">
        <v>177</v>
      </c>
      <c r="C286" s="254" t="s">
        <v>187</v>
      </c>
      <c r="S286"/>
      <c r="X286" s="30" t="s">
        <v>365</v>
      </c>
    </row>
    <row r="287" spans="2:24" ht="15" x14ac:dyDescent="0.25">
      <c r="B287" s="242">
        <v>178</v>
      </c>
      <c r="C287" s="254" t="s">
        <v>188</v>
      </c>
      <c r="S287"/>
      <c r="X287" s="30" t="s">
        <v>365</v>
      </c>
    </row>
    <row r="288" spans="2:24" ht="15" x14ac:dyDescent="0.25">
      <c r="B288" s="242">
        <v>179</v>
      </c>
      <c r="C288" s="254" t="s">
        <v>189</v>
      </c>
      <c r="S288"/>
      <c r="X288" s="30" t="s">
        <v>365</v>
      </c>
    </row>
    <row r="289" spans="2:24" ht="15" x14ac:dyDescent="0.25">
      <c r="B289" s="242">
        <v>180</v>
      </c>
      <c r="C289" s="254" t="s">
        <v>190</v>
      </c>
      <c r="S289"/>
      <c r="X289" s="30" t="s">
        <v>365</v>
      </c>
    </row>
    <row r="290" spans="2:24" ht="15" x14ac:dyDescent="0.25">
      <c r="B290" s="242">
        <v>181</v>
      </c>
      <c r="C290" s="254" t="s">
        <v>191</v>
      </c>
      <c r="S290"/>
      <c r="X290" s="30" t="s">
        <v>365</v>
      </c>
    </row>
    <row r="291" spans="2:24" ht="15" x14ac:dyDescent="0.25">
      <c r="B291" s="242">
        <v>182</v>
      </c>
      <c r="C291" s="254" t="s">
        <v>192</v>
      </c>
      <c r="S291"/>
      <c r="X291" s="30" t="s">
        <v>365</v>
      </c>
    </row>
    <row r="292" spans="2:24" ht="15" x14ac:dyDescent="0.25">
      <c r="B292" s="242">
        <v>183</v>
      </c>
      <c r="C292" s="254" t="s">
        <v>193</v>
      </c>
      <c r="S292"/>
      <c r="X292" s="30" t="s">
        <v>365</v>
      </c>
    </row>
    <row r="293" spans="2:24" ht="15" x14ac:dyDescent="0.25">
      <c r="B293" s="242">
        <v>184</v>
      </c>
      <c r="C293" s="254" t="s">
        <v>194</v>
      </c>
      <c r="S293"/>
      <c r="X293" s="30" t="s">
        <v>365</v>
      </c>
    </row>
    <row r="294" spans="2:24" ht="15" x14ac:dyDescent="0.25">
      <c r="B294" s="242">
        <v>185</v>
      </c>
      <c r="C294" s="254" t="s">
        <v>195</v>
      </c>
      <c r="S294"/>
      <c r="X294" s="30" t="s">
        <v>365</v>
      </c>
    </row>
    <row r="295" spans="2:24" ht="15" x14ac:dyDescent="0.25">
      <c r="B295" s="242">
        <v>186</v>
      </c>
      <c r="C295" s="254" t="s">
        <v>196</v>
      </c>
      <c r="S295"/>
      <c r="X295" s="30" t="s">
        <v>365</v>
      </c>
    </row>
    <row r="296" spans="2:24" ht="15" x14ac:dyDescent="0.25">
      <c r="B296" s="242">
        <v>187</v>
      </c>
      <c r="C296" s="254" t="s">
        <v>197</v>
      </c>
      <c r="S296"/>
      <c r="X296" s="30" t="s">
        <v>365</v>
      </c>
    </row>
    <row r="297" spans="2:24" ht="15" x14ac:dyDescent="0.25">
      <c r="B297" s="242">
        <v>188</v>
      </c>
      <c r="C297" s="254" t="s">
        <v>198</v>
      </c>
      <c r="S297"/>
      <c r="X297" s="30" t="s">
        <v>365</v>
      </c>
    </row>
    <row r="298" spans="2:24" ht="15" x14ac:dyDescent="0.25">
      <c r="B298" s="242">
        <v>189</v>
      </c>
      <c r="C298" s="254" t="s">
        <v>199</v>
      </c>
      <c r="S298"/>
      <c r="X298" s="30" t="s">
        <v>365</v>
      </c>
    </row>
    <row r="299" spans="2:24" ht="15" x14ac:dyDescent="0.25">
      <c r="B299" s="242">
        <v>190</v>
      </c>
      <c r="C299" s="254" t="s">
        <v>200</v>
      </c>
      <c r="S299"/>
      <c r="X299" s="30" t="s">
        <v>365</v>
      </c>
    </row>
    <row r="300" spans="2:24" ht="15" x14ac:dyDescent="0.25">
      <c r="B300" s="242">
        <v>191</v>
      </c>
      <c r="C300" s="254" t="s">
        <v>201</v>
      </c>
      <c r="S300"/>
      <c r="X300" s="30" t="s">
        <v>365</v>
      </c>
    </row>
    <row r="301" spans="2:24" ht="15" x14ac:dyDescent="0.25">
      <c r="B301" s="242">
        <v>192</v>
      </c>
      <c r="C301" s="254" t="s">
        <v>202</v>
      </c>
      <c r="S301"/>
      <c r="X301" s="30" t="s">
        <v>365</v>
      </c>
    </row>
    <row r="302" spans="2:24" ht="15" x14ac:dyDescent="0.25">
      <c r="B302" s="242">
        <v>193</v>
      </c>
      <c r="C302" s="254" t="s">
        <v>203</v>
      </c>
      <c r="S302"/>
      <c r="X302" s="30" t="s">
        <v>365</v>
      </c>
    </row>
    <row r="303" spans="2:24" ht="15" x14ac:dyDescent="0.25">
      <c r="B303" s="242">
        <v>194</v>
      </c>
      <c r="C303" s="254" t="s">
        <v>204</v>
      </c>
      <c r="S303"/>
      <c r="X303" s="30" t="s">
        <v>365</v>
      </c>
    </row>
    <row r="304" spans="2:24" ht="15" x14ac:dyDescent="0.25">
      <c r="B304" s="242">
        <v>195</v>
      </c>
      <c r="C304" s="254" t="s">
        <v>205</v>
      </c>
      <c r="S304"/>
      <c r="X304" s="30" t="s">
        <v>365</v>
      </c>
    </row>
    <row r="305" spans="2:24" ht="15" x14ac:dyDescent="0.25">
      <c r="B305" s="242">
        <v>196</v>
      </c>
      <c r="C305" s="254" t="s">
        <v>206</v>
      </c>
      <c r="S305"/>
      <c r="X305" s="30" t="s">
        <v>365</v>
      </c>
    </row>
    <row r="306" spans="2:24" ht="15" x14ac:dyDescent="0.25">
      <c r="B306" s="242">
        <v>197</v>
      </c>
      <c r="C306" s="254" t="s">
        <v>207</v>
      </c>
      <c r="S306"/>
      <c r="X306" s="30" t="s">
        <v>365</v>
      </c>
    </row>
    <row r="307" spans="2:24" ht="15" x14ac:dyDescent="0.25">
      <c r="B307" s="242">
        <v>198</v>
      </c>
      <c r="C307" s="254" t="s">
        <v>208</v>
      </c>
      <c r="S307"/>
      <c r="X307" s="30" t="s">
        <v>365</v>
      </c>
    </row>
    <row r="308" spans="2:24" ht="15" x14ac:dyDescent="0.25">
      <c r="B308" s="242">
        <v>199</v>
      </c>
      <c r="C308" s="254" t="s">
        <v>209</v>
      </c>
      <c r="S308"/>
      <c r="X308" s="30" t="s">
        <v>365</v>
      </c>
    </row>
    <row r="309" spans="2:24" ht="15" x14ac:dyDescent="0.25">
      <c r="B309" s="242">
        <v>200</v>
      </c>
      <c r="C309" s="254" t="s">
        <v>210</v>
      </c>
      <c r="S309"/>
      <c r="X309" s="30" t="s">
        <v>365</v>
      </c>
    </row>
    <row r="310" spans="2:24" ht="15" x14ac:dyDescent="0.25">
      <c r="B310" s="242">
        <v>201</v>
      </c>
      <c r="C310" s="254" t="s">
        <v>475</v>
      </c>
      <c r="S310"/>
      <c r="X310" s="30" t="s">
        <v>365</v>
      </c>
    </row>
    <row r="311" spans="2:24" ht="15" x14ac:dyDescent="0.25">
      <c r="B311" s="242">
        <v>202</v>
      </c>
      <c r="C311" s="254" t="s">
        <v>476</v>
      </c>
      <c r="S311"/>
      <c r="X311" s="30" t="s">
        <v>365</v>
      </c>
    </row>
    <row r="312" spans="2:24" ht="15" x14ac:dyDescent="0.25">
      <c r="B312" s="242">
        <v>203</v>
      </c>
      <c r="C312" s="254" t="s">
        <v>477</v>
      </c>
      <c r="S312"/>
      <c r="X312" s="30" t="s">
        <v>365</v>
      </c>
    </row>
    <row r="313" spans="2:24" ht="15" x14ac:dyDescent="0.25">
      <c r="B313" s="242">
        <v>204</v>
      </c>
      <c r="C313" s="254" t="s">
        <v>211</v>
      </c>
      <c r="S313"/>
      <c r="X313" s="30" t="s">
        <v>365</v>
      </c>
    </row>
    <row r="314" spans="2:24" ht="15" x14ac:dyDescent="0.25">
      <c r="B314" s="242">
        <v>205</v>
      </c>
      <c r="C314" s="254" t="s">
        <v>212</v>
      </c>
      <c r="S314"/>
      <c r="X314" s="30" t="s">
        <v>365</v>
      </c>
    </row>
    <row r="315" spans="2:24" ht="15" x14ac:dyDescent="0.25">
      <c r="B315" s="242">
        <v>206</v>
      </c>
      <c r="C315" s="254" t="s">
        <v>213</v>
      </c>
      <c r="S315"/>
      <c r="X315" s="30" t="s">
        <v>365</v>
      </c>
    </row>
    <row r="316" spans="2:24" ht="15" x14ac:dyDescent="0.25">
      <c r="B316" s="242">
        <v>207</v>
      </c>
      <c r="C316" s="254" t="s">
        <v>214</v>
      </c>
      <c r="S316"/>
      <c r="X316" s="30" t="s">
        <v>365</v>
      </c>
    </row>
    <row r="317" spans="2:24" ht="15" x14ac:dyDescent="0.25">
      <c r="B317" s="242">
        <v>208</v>
      </c>
      <c r="C317" s="254" t="s">
        <v>215</v>
      </c>
      <c r="S317"/>
      <c r="X317" s="30" t="s">
        <v>365</v>
      </c>
    </row>
    <row r="318" spans="2:24" ht="15" x14ac:dyDescent="0.25">
      <c r="B318" s="242">
        <v>209</v>
      </c>
      <c r="C318" s="254" t="s">
        <v>216</v>
      </c>
      <c r="S318"/>
      <c r="X318" s="30" t="s">
        <v>365</v>
      </c>
    </row>
    <row r="319" spans="2:24" ht="15" x14ac:dyDescent="0.25">
      <c r="B319" s="242">
        <v>210</v>
      </c>
      <c r="C319" s="254" t="s">
        <v>217</v>
      </c>
      <c r="S319"/>
      <c r="X319" s="30" t="s">
        <v>365</v>
      </c>
    </row>
    <row r="320" spans="2:24" ht="15" x14ac:dyDescent="0.25">
      <c r="B320" s="242">
        <v>211</v>
      </c>
      <c r="C320" s="254" t="s">
        <v>218</v>
      </c>
      <c r="S320"/>
      <c r="X320" s="30" t="s">
        <v>365</v>
      </c>
    </row>
    <row r="321" spans="1:24" ht="15" x14ac:dyDescent="0.25">
      <c r="B321" s="242">
        <v>212</v>
      </c>
      <c r="C321" s="254" t="s">
        <v>219</v>
      </c>
      <c r="S321"/>
      <c r="X321" s="30" t="s">
        <v>365</v>
      </c>
    </row>
    <row r="322" spans="1:24" ht="15" x14ac:dyDescent="0.25">
      <c r="B322" s="242">
        <v>213</v>
      </c>
      <c r="C322" s="254" t="s">
        <v>220</v>
      </c>
      <c r="S322"/>
      <c r="X322" s="30" t="s">
        <v>365</v>
      </c>
    </row>
    <row r="323" spans="1:24" ht="15" x14ac:dyDescent="0.25">
      <c r="B323" s="242">
        <v>214</v>
      </c>
      <c r="C323" s="254" t="s">
        <v>221</v>
      </c>
      <c r="S323"/>
      <c r="X323" s="30" t="s">
        <v>365</v>
      </c>
    </row>
    <row r="324" spans="1:24" ht="15" x14ac:dyDescent="0.25">
      <c r="B324" s="242">
        <v>215</v>
      </c>
      <c r="C324" s="254" t="s">
        <v>222</v>
      </c>
      <c r="S324"/>
      <c r="X324" s="30" t="s">
        <v>365</v>
      </c>
    </row>
    <row r="325" spans="1:24" ht="15" x14ac:dyDescent="0.25">
      <c r="B325" s="242">
        <v>216</v>
      </c>
      <c r="C325" s="254" t="s">
        <v>221</v>
      </c>
      <c r="S325"/>
      <c r="X325" s="30" t="s">
        <v>365</v>
      </c>
    </row>
    <row r="326" spans="1:24" x14ac:dyDescent="0.2">
      <c r="B326" s="242">
        <v>217</v>
      </c>
      <c r="C326" s="254" t="s">
        <v>222</v>
      </c>
      <c r="X326" s="30" t="s">
        <v>365</v>
      </c>
    </row>
    <row r="327" spans="1:24" x14ac:dyDescent="0.2">
      <c r="B327" s="243">
        <v>218</v>
      </c>
      <c r="C327" s="255" t="s">
        <v>223</v>
      </c>
      <c r="X327" s="30" t="s">
        <v>365</v>
      </c>
    </row>
    <row r="328" spans="1:24" x14ac:dyDescent="0.2">
      <c r="X328" s="30" t="s">
        <v>365</v>
      </c>
    </row>
    <row r="329" spans="1:24" x14ac:dyDescent="0.2">
      <c r="D329" s="269" t="str">
        <f ca="1">"'"&amp;MID(CELL("filename",$A$330),1+FIND("]",CELL("filename",$A$330)),255)&amp;"'!"</f>
        <v>'AM19.Param'!</v>
      </c>
      <c r="M329" s="272"/>
      <c r="X329" s="30" t="s">
        <v>365</v>
      </c>
    </row>
    <row r="330" spans="1:24" x14ac:dyDescent="0.2">
      <c r="A330" s="232" t="s">
        <v>552</v>
      </c>
      <c r="B330" s="241">
        <v>1</v>
      </c>
      <c r="C330" s="263"/>
      <c r="D330" s="269" t="str">
        <f ca="1">CELL("address",E330)&amp;":"&amp;CELL("address",E330)</f>
        <v>$E$330:$E$330</v>
      </c>
      <c r="E330" s="253" t="s">
        <v>446</v>
      </c>
      <c r="F330" s="253"/>
      <c r="G330" s="253"/>
      <c r="H330" s="253"/>
      <c r="I330" s="253"/>
      <c r="J330" s="253"/>
      <c r="K330" s="253"/>
      <c r="L330" s="253"/>
      <c r="M330" s="253"/>
      <c r="N330" s="253"/>
      <c r="O330" s="253"/>
      <c r="P330" s="253"/>
      <c r="Q330" s="253"/>
      <c r="R330" s="253"/>
      <c r="S330" s="253"/>
      <c r="T330" s="253"/>
      <c r="U330" s="253"/>
      <c r="V330" s="253"/>
      <c r="X330" s="30" t="s">
        <v>365</v>
      </c>
    </row>
    <row r="331" spans="1:24" x14ac:dyDescent="0.2">
      <c r="B331" s="242">
        <v>2</v>
      </c>
      <c r="C331" s="177" t="s">
        <v>549</v>
      </c>
      <c r="D331" s="270" t="str">
        <f ca="1">CELL("address",E331)&amp;":"&amp;CELL("address",V331)</f>
        <v>$E$331:$V$331</v>
      </c>
      <c r="E331" s="254" t="s">
        <v>446</v>
      </c>
      <c r="F331" s="254" t="s">
        <v>478</v>
      </c>
      <c r="G331" s="254" t="s">
        <v>470</v>
      </c>
      <c r="H331" s="254" t="s">
        <v>468</v>
      </c>
      <c r="I331" s="254" t="s">
        <v>460</v>
      </c>
      <c r="J331" s="254" t="s">
        <v>444</v>
      </c>
      <c r="K331" s="254" t="s">
        <v>447</v>
      </c>
      <c r="L331" s="254" t="s">
        <v>479</v>
      </c>
      <c r="M331" s="254" t="s">
        <v>463</v>
      </c>
      <c r="N331" s="254" t="s">
        <v>486</v>
      </c>
      <c r="O331" s="254" t="s">
        <v>488</v>
      </c>
      <c r="P331" s="254" t="s">
        <v>490</v>
      </c>
      <c r="Q331" s="254" t="s">
        <v>467</v>
      </c>
      <c r="R331" s="254" t="s">
        <v>493</v>
      </c>
      <c r="S331" s="254" t="s">
        <v>481</v>
      </c>
      <c r="T331" s="254" t="s">
        <v>474</v>
      </c>
      <c r="U331" s="254" t="s">
        <v>484</v>
      </c>
      <c r="V331" s="254" t="s">
        <v>497</v>
      </c>
      <c r="X331" s="30" t="s">
        <v>365</v>
      </c>
    </row>
    <row r="332" spans="1:24" x14ac:dyDescent="0.2">
      <c r="B332" s="242">
        <v>3</v>
      </c>
      <c r="C332" s="177" t="s">
        <v>550</v>
      </c>
      <c r="D332" s="270" t="str">
        <f ca="1">CELL("address",E332)&amp;":"&amp;CELL("address",V332)</f>
        <v>$E$332:$V$332</v>
      </c>
      <c r="E332" s="254" t="s">
        <v>446</v>
      </c>
      <c r="F332" s="254" t="s">
        <v>471</v>
      </c>
      <c r="G332" s="254" t="s">
        <v>461</v>
      </c>
      <c r="H332" s="254" t="s">
        <v>445</v>
      </c>
      <c r="I332" s="254" t="s">
        <v>480</v>
      </c>
      <c r="J332" s="254" t="s">
        <v>466</v>
      </c>
      <c r="K332" s="254" t="s">
        <v>482</v>
      </c>
      <c r="L332" s="254" t="s">
        <v>483</v>
      </c>
      <c r="M332" s="254" t="s">
        <v>464</v>
      </c>
      <c r="N332" s="254" t="s">
        <v>469</v>
      </c>
      <c r="O332" s="254" t="s">
        <v>487</v>
      </c>
      <c r="P332" s="254" t="s">
        <v>489</v>
      </c>
      <c r="Q332" s="254" t="s">
        <v>491</v>
      </c>
      <c r="R332" s="254" t="s">
        <v>492</v>
      </c>
      <c r="S332" s="254" t="s">
        <v>474</v>
      </c>
      <c r="T332" s="254" t="s">
        <v>494</v>
      </c>
      <c r="U332" s="254" t="s">
        <v>495</v>
      </c>
      <c r="V332" s="254" t="s">
        <v>496</v>
      </c>
      <c r="X332" s="30" t="s">
        <v>365</v>
      </c>
    </row>
    <row r="333" spans="1:24" x14ac:dyDescent="0.2">
      <c r="B333" s="242">
        <v>4</v>
      </c>
      <c r="C333" s="177" t="s">
        <v>551</v>
      </c>
      <c r="D333" s="270" t="str">
        <f ca="1">CELL("address",E333)&amp;":"&amp;CELL("address",N333)</f>
        <v>$E$333:$N$333</v>
      </c>
      <c r="E333" s="254" t="s">
        <v>446</v>
      </c>
      <c r="F333" s="254" t="s">
        <v>462</v>
      </c>
      <c r="G333" s="254" t="s">
        <v>444</v>
      </c>
      <c r="H333" s="254" t="s">
        <v>447</v>
      </c>
      <c r="I333" s="254" t="s">
        <v>479</v>
      </c>
      <c r="J333" s="254" t="s">
        <v>465</v>
      </c>
      <c r="K333" s="254" t="s">
        <v>481</v>
      </c>
      <c r="L333" s="254" t="s">
        <v>474</v>
      </c>
      <c r="M333" s="254" t="s">
        <v>484</v>
      </c>
      <c r="N333" s="254" t="s">
        <v>485</v>
      </c>
      <c r="O333" s="254"/>
      <c r="P333" s="254"/>
      <c r="Q333" s="254"/>
      <c r="R333" s="254"/>
      <c r="S333" s="254"/>
      <c r="T333" s="254"/>
      <c r="U333" s="254"/>
      <c r="V333" s="254"/>
      <c r="X333" s="30" t="s">
        <v>365</v>
      </c>
    </row>
    <row r="334" spans="1:24" x14ac:dyDescent="0.2">
      <c r="B334" s="242">
        <v>5</v>
      </c>
      <c r="C334" s="177" t="s">
        <v>545</v>
      </c>
      <c r="D334" s="270" t="str">
        <f t="shared" ref="D334:D337" ca="1" si="4">CELL("address",E334)&amp;":"&amp;CELL("address",V334)</f>
        <v>$E$334:$V$334</v>
      </c>
      <c r="E334" s="254" t="s">
        <v>446</v>
      </c>
      <c r="F334" s="254" t="s">
        <v>478</v>
      </c>
      <c r="G334" s="254" t="s">
        <v>470</v>
      </c>
      <c r="H334" s="254" t="s">
        <v>468</v>
      </c>
      <c r="I334" s="254" t="s">
        <v>460</v>
      </c>
      <c r="J334" s="254" t="s">
        <v>444</v>
      </c>
      <c r="K334" s="254" t="s">
        <v>447</v>
      </c>
      <c r="L334" s="254" t="s">
        <v>479</v>
      </c>
      <c r="M334" s="254" t="s">
        <v>463</v>
      </c>
      <c r="N334" s="254" t="s">
        <v>486</v>
      </c>
      <c r="O334" s="254" t="s">
        <v>488</v>
      </c>
      <c r="P334" s="254" t="s">
        <v>490</v>
      </c>
      <c r="Q334" s="254" t="s">
        <v>467</v>
      </c>
      <c r="R334" s="254" t="s">
        <v>493</v>
      </c>
      <c r="S334" s="254" t="s">
        <v>481</v>
      </c>
      <c r="T334" s="254" t="s">
        <v>474</v>
      </c>
      <c r="U334" s="254" t="s">
        <v>484</v>
      </c>
      <c r="V334" s="254" t="s">
        <v>497</v>
      </c>
      <c r="X334" s="30" t="s">
        <v>365</v>
      </c>
    </row>
    <row r="335" spans="1:24" x14ac:dyDescent="0.2">
      <c r="B335" s="242">
        <v>6</v>
      </c>
      <c r="C335" s="177" t="s">
        <v>546</v>
      </c>
      <c r="D335" s="270" t="str">
        <f t="shared" ca="1" si="4"/>
        <v>$E$335:$V$335</v>
      </c>
      <c r="E335" s="254" t="s">
        <v>446</v>
      </c>
      <c r="F335" s="254" t="s">
        <v>478</v>
      </c>
      <c r="G335" s="254" t="s">
        <v>470</v>
      </c>
      <c r="H335" s="254" t="s">
        <v>468</v>
      </c>
      <c r="I335" s="254" t="s">
        <v>460</v>
      </c>
      <c r="J335" s="254" t="s">
        <v>444</v>
      </c>
      <c r="K335" s="254" t="s">
        <v>447</v>
      </c>
      <c r="L335" s="254" t="s">
        <v>479</v>
      </c>
      <c r="M335" s="254" t="s">
        <v>463</v>
      </c>
      <c r="N335" s="254" t="s">
        <v>486</v>
      </c>
      <c r="O335" s="254" t="s">
        <v>488</v>
      </c>
      <c r="P335" s="254" t="s">
        <v>490</v>
      </c>
      <c r="Q335" s="254" t="s">
        <v>467</v>
      </c>
      <c r="R335" s="254" t="s">
        <v>493</v>
      </c>
      <c r="S335" s="254" t="s">
        <v>481</v>
      </c>
      <c r="T335" s="254" t="s">
        <v>474</v>
      </c>
      <c r="U335" s="254" t="s">
        <v>484</v>
      </c>
      <c r="V335" s="254" t="s">
        <v>497</v>
      </c>
      <c r="X335" s="30" t="s">
        <v>365</v>
      </c>
    </row>
    <row r="336" spans="1:24" x14ac:dyDescent="0.2">
      <c r="B336" s="242">
        <v>7</v>
      </c>
      <c r="C336" s="177" t="s">
        <v>547</v>
      </c>
      <c r="D336" s="270" t="str">
        <f t="shared" ca="1" si="4"/>
        <v>$E$336:$V$336</v>
      </c>
      <c r="E336" s="254" t="s">
        <v>446</v>
      </c>
      <c r="F336" s="254" t="s">
        <v>478</v>
      </c>
      <c r="G336" s="254" t="s">
        <v>470</v>
      </c>
      <c r="H336" s="254" t="s">
        <v>468</v>
      </c>
      <c r="I336" s="254" t="s">
        <v>460</v>
      </c>
      <c r="J336" s="254" t="s">
        <v>444</v>
      </c>
      <c r="K336" s="254" t="s">
        <v>447</v>
      </c>
      <c r="L336" s="254" t="s">
        <v>479</v>
      </c>
      <c r="M336" s="254" t="s">
        <v>463</v>
      </c>
      <c r="N336" s="254" t="s">
        <v>486</v>
      </c>
      <c r="O336" s="254" t="s">
        <v>488</v>
      </c>
      <c r="P336" s="254" t="s">
        <v>490</v>
      </c>
      <c r="Q336" s="254" t="s">
        <v>467</v>
      </c>
      <c r="R336" s="254" t="s">
        <v>493</v>
      </c>
      <c r="S336" s="254" t="s">
        <v>481</v>
      </c>
      <c r="T336" s="254" t="s">
        <v>474</v>
      </c>
      <c r="U336" s="254" t="s">
        <v>484</v>
      </c>
      <c r="V336" s="254" t="s">
        <v>497</v>
      </c>
      <c r="X336" s="30" t="s">
        <v>365</v>
      </c>
    </row>
    <row r="337" spans="1:24" x14ac:dyDescent="0.2">
      <c r="B337" s="242">
        <v>8</v>
      </c>
      <c r="C337" s="177" t="s">
        <v>548</v>
      </c>
      <c r="D337" s="270" t="str">
        <f t="shared" ca="1" si="4"/>
        <v>$E$337:$V$337</v>
      </c>
      <c r="E337" s="254" t="s">
        <v>446</v>
      </c>
      <c r="F337" s="254" t="s">
        <v>478</v>
      </c>
      <c r="G337" s="254" t="s">
        <v>470</v>
      </c>
      <c r="H337" s="254" t="s">
        <v>468</v>
      </c>
      <c r="I337" s="254" t="s">
        <v>460</v>
      </c>
      <c r="J337" s="254" t="s">
        <v>444</v>
      </c>
      <c r="K337" s="254" t="s">
        <v>447</v>
      </c>
      <c r="L337" s="254" t="s">
        <v>479</v>
      </c>
      <c r="M337" s="254" t="s">
        <v>463</v>
      </c>
      <c r="N337" s="254" t="s">
        <v>486</v>
      </c>
      <c r="O337" s="254" t="s">
        <v>488</v>
      </c>
      <c r="P337" s="254" t="s">
        <v>490</v>
      </c>
      <c r="Q337" s="254" t="s">
        <v>467</v>
      </c>
      <c r="R337" s="254" t="s">
        <v>493</v>
      </c>
      <c r="S337" s="254" t="s">
        <v>481</v>
      </c>
      <c r="T337" s="254" t="s">
        <v>474</v>
      </c>
      <c r="U337" s="254" t="s">
        <v>484</v>
      </c>
      <c r="V337" s="254" t="s">
        <v>497</v>
      </c>
      <c r="X337" s="30" t="s">
        <v>365</v>
      </c>
    </row>
    <row r="338" spans="1:24" x14ac:dyDescent="0.2">
      <c r="B338" s="243">
        <v>9</v>
      </c>
      <c r="C338" s="264" t="s">
        <v>288</v>
      </c>
      <c r="D338" s="271" t="str">
        <f ca="1">CELL("address",E338)&amp;":"&amp;CELL("address",E338)</f>
        <v>$E$338:$E$338</v>
      </c>
      <c r="E338" s="255" t="s">
        <v>446</v>
      </c>
      <c r="F338" s="255"/>
      <c r="G338" s="255"/>
      <c r="H338" s="255"/>
      <c r="I338" s="255"/>
      <c r="J338" s="255"/>
      <c r="K338" s="255"/>
      <c r="L338" s="255"/>
      <c r="M338" s="255"/>
      <c r="N338" s="255"/>
      <c r="O338" s="255"/>
      <c r="P338" s="255"/>
      <c r="Q338" s="255"/>
      <c r="R338" s="255"/>
      <c r="S338" s="255"/>
      <c r="T338" s="255"/>
      <c r="U338" s="255"/>
      <c r="V338" s="255"/>
      <c r="X338" s="30" t="s">
        <v>365</v>
      </c>
    </row>
    <row r="339" spans="1:24" x14ac:dyDescent="0.2">
      <c r="X339" s="30" t="s">
        <v>365</v>
      </c>
    </row>
    <row r="340" spans="1:24" x14ac:dyDescent="0.2">
      <c r="A340" s="232" t="s">
        <v>284</v>
      </c>
      <c r="B340" s="241">
        <v>1</v>
      </c>
      <c r="C340" s="250"/>
      <c r="X340" s="30" t="s">
        <v>365</v>
      </c>
    </row>
    <row r="341" spans="1:24" x14ac:dyDescent="0.2">
      <c r="B341" s="242">
        <v>2</v>
      </c>
      <c r="C341" s="251" t="s">
        <v>285</v>
      </c>
      <c r="X341" s="30" t="s">
        <v>365</v>
      </c>
    </row>
    <row r="342" spans="1:24" x14ac:dyDescent="0.2">
      <c r="B342" s="242">
        <v>3</v>
      </c>
      <c r="C342" s="251" t="s">
        <v>286</v>
      </c>
      <c r="X342" s="30" t="s">
        <v>365</v>
      </c>
    </row>
    <row r="343" spans="1:24" x14ac:dyDescent="0.2">
      <c r="B343" s="242">
        <v>4</v>
      </c>
      <c r="C343" s="251" t="s">
        <v>287</v>
      </c>
      <c r="X343" s="30" t="s">
        <v>365</v>
      </c>
    </row>
    <row r="344" spans="1:24" x14ac:dyDescent="0.2">
      <c r="B344" s="243">
        <v>5</v>
      </c>
      <c r="C344" s="252" t="s">
        <v>288</v>
      </c>
      <c r="X344" s="30" t="s">
        <v>365</v>
      </c>
    </row>
    <row r="345" spans="1:24" x14ac:dyDescent="0.2">
      <c r="X345" s="30" t="s">
        <v>365</v>
      </c>
    </row>
    <row r="346" spans="1:24" x14ac:dyDescent="0.2">
      <c r="A346" s="232" t="s">
        <v>252</v>
      </c>
      <c r="B346" s="241">
        <v>1</v>
      </c>
      <c r="C346" s="250" t="s">
        <v>253</v>
      </c>
      <c r="X346" s="30" t="s">
        <v>365</v>
      </c>
    </row>
    <row r="347" spans="1:24" x14ac:dyDescent="0.2">
      <c r="B347" s="242">
        <v>2</v>
      </c>
      <c r="C347" s="251" t="s">
        <v>224</v>
      </c>
      <c r="X347" s="30" t="s">
        <v>365</v>
      </c>
    </row>
    <row r="348" spans="1:24" x14ac:dyDescent="0.2">
      <c r="B348" s="243">
        <v>3</v>
      </c>
      <c r="C348" s="252"/>
      <c r="X348" s="30" t="s">
        <v>365</v>
      </c>
    </row>
    <row r="349" spans="1:24" x14ac:dyDescent="0.2">
      <c r="X349" s="30" t="s">
        <v>365</v>
      </c>
    </row>
    <row r="350" spans="1:24" x14ac:dyDescent="0.2">
      <c r="A350" s="232" t="s">
        <v>306</v>
      </c>
      <c r="B350" s="241">
        <v>1</v>
      </c>
      <c r="C350" s="250" t="s">
        <v>304</v>
      </c>
      <c r="D350" s="250" t="s">
        <v>320</v>
      </c>
      <c r="X350" s="30" t="s">
        <v>365</v>
      </c>
    </row>
    <row r="351" spans="1:24" x14ac:dyDescent="0.2">
      <c r="B351" s="242">
        <v>2</v>
      </c>
      <c r="C351" s="251" t="s">
        <v>305</v>
      </c>
      <c r="D351" s="251" t="s">
        <v>321</v>
      </c>
      <c r="X351" s="30" t="s">
        <v>365</v>
      </c>
    </row>
    <row r="352" spans="1:24" x14ac:dyDescent="0.2">
      <c r="B352" s="243">
        <v>3</v>
      </c>
      <c r="C352" s="252"/>
      <c r="D352" s="252" t="s">
        <v>322</v>
      </c>
      <c r="X352" s="30" t="s">
        <v>365</v>
      </c>
    </row>
    <row r="353" spans="1:24" x14ac:dyDescent="0.2">
      <c r="X353" s="30" t="s">
        <v>365</v>
      </c>
    </row>
    <row r="354" spans="1:24" x14ac:dyDescent="0.2">
      <c r="A354" s="232" t="s">
        <v>274</v>
      </c>
      <c r="B354" s="241">
        <v>1</v>
      </c>
      <c r="C354" s="250" t="s">
        <v>275</v>
      </c>
      <c r="X354" s="30" t="s">
        <v>365</v>
      </c>
    </row>
    <row r="355" spans="1:24" x14ac:dyDescent="0.2">
      <c r="B355" s="242">
        <v>2</v>
      </c>
      <c r="C355" s="251" t="s">
        <v>276</v>
      </c>
      <c r="X355" s="30" t="s">
        <v>365</v>
      </c>
    </row>
    <row r="356" spans="1:24" x14ac:dyDescent="0.2">
      <c r="B356" s="243">
        <v>3</v>
      </c>
      <c r="C356" s="252" t="s">
        <v>277</v>
      </c>
      <c r="X356" s="30" t="s">
        <v>365</v>
      </c>
    </row>
    <row r="357" spans="1:24" x14ac:dyDescent="0.2">
      <c r="X357" s="30" t="s">
        <v>365</v>
      </c>
    </row>
    <row r="358" spans="1:24" x14ac:dyDescent="0.2">
      <c r="A358" s="232" t="s">
        <v>553</v>
      </c>
      <c r="B358" s="241">
        <v>1</v>
      </c>
      <c r="C358" s="250" t="s">
        <v>339</v>
      </c>
      <c r="X358" s="30" t="s">
        <v>365</v>
      </c>
    </row>
    <row r="359" spans="1:24" x14ac:dyDescent="0.2">
      <c r="B359" s="242">
        <v>2</v>
      </c>
      <c r="C359" s="251" t="s">
        <v>347</v>
      </c>
      <c r="X359" s="30" t="s">
        <v>365</v>
      </c>
    </row>
    <row r="360" spans="1:24" x14ac:dyDescent="0.2">
      <c r="B360" s="242">
        <v>3</v>
      </c>
      <c r="C360" s="251" t="s">
        <v>356</v>
      </c>
      <c r="X360" s="30" t="s">
        <v>365</v>
      </c>
    </row>
    <row r="361" spans="1:24" x14ac:dyDescent="0.2">
      <c r="B361" s="242">
        <v>4</v>
      </c>
      <c r="C361" s="251" t="s">
        <v>357</v>
      </c>
      <c r="X361" s="30" t="s">
        <v>365</v>
      </c>
    </row>
    <row r="362" spans="1:24" ht="15" customHeight="1" x14ac:dyDescent="0.2">
      <c r="B362" s="242">
        <v>5</v>
      </c>
      <c r="C362" s="251" t="s">
        <v>358</v>
      </c>
      <c r="X362" s="30" t="s">
        <v>365</v>
      </c>
    </row>
    <row r="363" spans="1:24" x14ac:dyDescent="0.2">
      <c r="B363" s="243">
        <v>6</v>
      </c>
      <c r="C363" s="252" t="s">
        <v>359</v>
      </c>
      <c r="X363" s="30" t="s">
        <v>365</v>
      </c>
    </row>
    <row r="364" spans="1:24" x14ac:dyDescent="0.2">
      <c r="E364" s="175"/>
      <c r="X364" s="30" t="s">
        <v>365</v>
      </c>
    </row>
    <row r="365" spans="1:24" x14ac:dyDescent="0.2">
      <c r="A365" s="232" t="s">
        <v>324</v>
      </c>
      <c r="B365" s="241">
        <v>1</v>
      </c>
      <c r="C365" s="250" t="s">
        <v>325</v>
      </c>
      <c r="E365" s="175"/>
      <c r="X365" s="30" t="s">
        <v>365</v>
      </c>
    </row>
    <row r="366" spans="1:24" x14ac:dyDescent="0.2">
      <c r="B366" s="243">
        <v>2</v>
      </c>
      <c r="C366" s="252" t="s">
        <v>326</v>
      </c>
      <c r="E366" s="175"/>
      <c r="X366" s="30" t="s">
        <v>365</v>
      </c>
    </row>
    <row r="367" spans="1:24" x14ac:dyDescent="0.2">
      <c r="E367" s="175"/>
      <c r="X367" s="30" t="s">
        <v>365</v>
      </c>
    </row>
    <row r="368" spans="1:24" x14ac:dyDescent="0.2">
      <c r="A368" s="30" t="s">
        <v>365</v>
      </c>
      <c r="B368" s="30" t="s">
        <v>365</v>
      </c>
      <c r="C368" s="30" t="s">
        <v>365</v>
      </c>
      <c r="D368" s="30" t="s">
        <v>365</v>
      </c>
      <c r="E368" s="30" t="s">
        <v>365</v>
      </c>
      <c r="F368" s="30" t="s">
        <v>365</v>
      </c>
      <c r="G368" s="30" t="s">
        <v>365</v>
      </c>
      <c r="H368" s="30" t="s">
        <v>365</v>
      </c>
      <c r="I368" s="30" t="s">
        <v>365</v>
      </c>
      <c r="J368" s="30" t="s">
        <v>365</v>
      </c>
      <c r="K368" s="30" t="s">
        <v>365</v>
      </c>
      <c r="L368" s="30" t="s">
        <v>365</v>
      </c>
      <c r="M368" s="30" t="s">
        <v>365</v>
      </c>
      <c r="N368" s="30" t="s">
        <v>365</v>
      </c>
      <c r="O368" s="30" t="s">
        <v>365</v>
      </c>
      <c r="P368" s="30" t="s">
        <v>365</v>
      </c>
      <c r="Q368" s="30" t="s">
        <v>365</v>
      </c>
      <c r="R368" s="30" t="s">
        <v>365</v>
      </c>
      <c r="S368" s="30" t="s">
        <v>365</v>
      </c>
      <c r="T368" s="30" t="s">
        <v>365</v>
      </c>
      <c r="U368" s="30" t="s">
        <v>365</v>
      </c>
      <c r="V368" s="30" t="s">
        <v>365</v>
      </c>
      <c r="W368" s="30" t="s">
        <v>365</v>
      </c>
      <c r="X368" s="30" t="s">
        <v>365</v>
      </c>
    </row>
  </sheetData>
  <sheetProtection sheet="1" objects="1" scenarios="1" formatCells="0" formatColumns="0" formatRow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AM19.Read-Me</vt:lpstr>
      <vt:lpstr>AM19.Entity Input</vt:lpstr>
      <vt:lpstr>AM19.Capital Instruments</vt:lpstr>
      <vt:lpstr>AM19.Scaling Options</vt:lpstr>
      <vt:lpstr>AM19.Summary by Entity Category</vt:lpstr>
      <vt:lpstr>AM19.Summary</vt:lpstr>
      <vt:lpstr>AM19.Param</vt:lpstr>
      <vt:lpstr>RatingAgencies</vt:lpstr>
      <vt:lpstr>RatingScaleAreas</vt:lpstr>
      <vt:lpstr>RatingScales</vt:lpstr>
      <vt:lpstr>Version</vt:lpstr>
    </vt:vector>
  </TitlesOfParts>
  <Company>NAIC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Felice, Lou</dc:creator>
  <cp:lastModifiedBy>Zhang, Jun</cp:lastModifiedBy>
  <cp:lastPrinted>2018-05-22T14:30:41Z</cp:lastPrinted>
  <dcterms:created xsi:type="dcterms:W3CDTF">2017-02-03T15:10:03Z</dcterms:created>
  <dcterms:modified xsi:type="dcterms:W3CDTF">2019-06-19T13:20:38Z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44787D4-0540-4523-9961-78E4036D8C6D}">
    <vt:lpwstr>{B6E8725F-E477-4A24-8F60-656078568C7B}</vt:lpwstr>
  </property>
</Properties>
</file>