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L:\Working Parties\Field Testing WG\5 Field Testing Exercises\FT 2016\!-2016 FT Released Docs\160706 Draft PUBLIC package for BIS legal\"/>
    </mc:Choice>
  </mc:AlternateContent>
  <bookViews>
    <workbookView xWindow="990" yWindow="0" windowWidth="25200" windowHeight="11430"/>
  </bookViews>
  <sheets>
    <sheet name="Read-Me" sheetId="21" r:id="rId1"/>
    <sheet name="FT16.Participant" sheetId="20" r:id="rId2"/>
    <sheet name="Higher Priority--&gt;" sheetId="13" r:id="rId3"/>
    <sheet name="Tables" sheetId="17" r:id="rId4"/>
    <sheet name="Segment Summary" sheetId="18" r:id="rId5"/>
    <sheet name="Experience Data" sheetId="1" r:id="rId6"/>
    <sheet name="Lower Priority--&gt;" sheetId="14" r:id="rId7"/>
    <sheet name="Connection to NCE" sheetId="11" r:id="rId8"/>
    <sheet name="30 Year Experience" sheetId="19" r:id="rId9"/>
    <sheet name="Yield Curve" sheetId="8" state="hidden" r:id="rId10"/>
  </sheets>
  <externalReferences>
    <externalReference r:id="rId11"/>
  </externalReferences>
  <definedNames>
    <definedName name="_Order1" hidden="1">255</definedName>
    <definedName name="_Order2" hidden="1">255</definedName>
    <definedName name="anscount" hidden="1">1</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41526.5625694444</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_xlnm.Print_Area" localSheetId="1">FT16.Participant!$A$1:$E$21</definedName>
    <definedName name="Version">'[1]Read-Me-(20160217)'!$A$1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 i="20" l="1"/>
  <c r="A2" i="20"/>
  <c r="A1" i="20"/>
  <c r="AI506" i="1" l="1"/>
  <c r="AI505" i="1"/>
  <c r="AI504" i="1"/>
  <c r="AI503" i="1"/>
  <c r="AI502" i="1"/>
  <c r="AI501" i="1"/>
  <c r="AI500" i="1"/>
  <c r="AI499" i="1"/>
  <c r="AI498" i="1"/>
  <c r="AI497" i="1"/>
  <c r="AI496" i="1"/>
  <c r="AI495" i="1"/>
  <c r="AI494" i="1"/>
  <c r="AI493" i="1"/>
  <c r="AI492" i="1"/>
  <c r="AI491" i="1"/>
  <c r="AI490" i="1"/>
  <c r="AI489" i="1"/>
  <c r="AI488" i="1"/>
  <c r="AI487" i="1"/>
  <c r="AI486" i="1"/>
  <c r="AI485" i="1"/>
  <c r="AI484" i="1"/>
  <c r="AI483" i="1"/>
  <c r="AI482" i="1"/>
  <c r="AI481" i="1"/>
  <c r="AI480" i="1"/>
  <c r="AI479" i="1"/>
  <c r="AI478" i="1"/>
  <c r="AI477" i="1"/>
  <c r="AI476" i="1"/>
  <c r="AI475" i="1"/>
  <c r="AI474" i="1"/>
  <c r="AI473" i="1"/>
  <c r="AI472" i="1"/>
  <c r="AI471" i="1"/>
  <c r="AI470" i="1"/>
  <c r="AI469" i="1"/>
  <c r="AI468" i="1"/>
  <c r="AI467" i="1"/>
  <c r="AI466" i="1"/>
  <c r="AI465" i="1"/>
  <c r="AI464" i="1"/>
  <c r="AI463" i="1"/>
  <c r="AI462" i="1"/>
  <c r="AI461" i="1"/>
  <c r="AI460" i="1"/>
  <c r="AI459" i="1"/>
  <c r="AI458" i="1"/>
  <c r="AI457" i="1"/>
  <c r="AI456" i="1"/>
  <c r="AI455" i="1"/>
  <c r="AI454" i="1"/>
  <c r="AI453" i="1"/>
  <c r="AI452" i="1"/>
  <c r="AI451" i="1"/>
  <c r="AI450" i="1"/>
  <c r="AI449" i="1"/>
  <c r="AI448" i="1"/>
  <c r="AI447" i="1"/>
  <c r="AI446" i="1"/>
  <c r="AI445" i="1"/>
  <c r="AI444" i="1"/>
  <c r="AI443" i="1"/>
  <c r="AI442" i="1"/>
  <c r="AI441" i="1"/>
  <c r="AI440" i="1"/>
  <c r="AI439" i="1"/>
  <c r="AI438" i="1"/>
  <c r="AI437" i="1"/>
  <c r="AI436" i="1"/>
  <c r="AI435" i="1"/>
  <c r="AI434" i="1"/>
  <c r="AI433" i="1"/>
  <c r="AI432" i="1"/>
  <c r="AI431" i="1"/>
  <c r="AI430" i="1"/>
  <c r="AI429" i="1"/>
  <c r="AI428" i="1"/>
  <c r="AI427" i="1"/>
  <c r="AI426" i="1"/>
  <c r="AI425" i="1"/>
  <c r="AI424" i="1"/>
  <c r="AI423" i="1"/>
  <c r="AI422" i="1"/>
  <c r="AI421" i="1"/>
  <c r="AI420" i="1"/>
  <c r="AI419" i="1"/>
  <c r="AI418" i="1"/>
  <c r="AI417" i="1"/>
  <c r="AI416" i="1"/>
  <c r="AI415" i="1"/>
  <c r="AI414" i="1"/>
  <c r="AI413" i="1"/>
  <c r="AI412" i="1"/>
  <c r="AI411" i="1"/>
  <c r="AI410" i="1"/>
  <c r="AI409" i="1"/>
  <c r="AI408" i="1"/>
  <c r="AI407" i="1"/>
  <c r="AI406" i="1"/>
  <c r="AI405" i="1"/>
  <c r="AI404" i="1"/>
  <c r="AI403" i="1"/>
  <c r="AI402" i="1"/>
  <c r="AI401" i="1"/>
  <c r="AI400" i="1"/>
  <c r="AI399" i="1"/>
  <c r="AI398" i="1"/>
  <c r="AI397" i="1"/>
  <c r="AI396" i="1"/>
  <c r="AI395" i="1"/>
  <c r="AI394" i="1"/>
  <c r="AI393" i="1"/>
  <c r="AI392" i="1"/>
  <c r="AI391" i="1"/>
  <c r="AI390" i="1"/>
  <c r="AI389" i="1"/>
  <c r="AI388" i="1"/>
  <c r="AI387" i="1"/>
  <c r="AI386" i="1"/>
  <c r="AI385" i="1"/>
  <c r="AI384" i="1"/>
  <c r="AI383" i="1"/>
  <c r="AI382" i="1"/>
  <c r="AI381" i="1"/>
  <c r="AI380" i="1"/>
  <c r="AI379" i="1"/>
  <c r="AI378" i="1"/>
  <c r="AI377" i="1"/>
  <c r="AI376" i="1"/>
  <c r="AI375" i="1"/>
  <c r="AI374" i="1"/>
  <c r="AI373" i="1"/>
  <c r="AI372" i="1"/>
  <c r="AI371" i="1"/>
  <c r="AI370" i="1"/>
  <c r="AI369" i="1"/>
  <c r="AI368" i="1"/>
  <c r="AI367" i="1"/>
  <c r="AI366" i="1"/>
  <c r="AI365" i="1"/>
  <c r="AI364" i="1"/>
  <c r="AI363" i="1"/>
  <c r="AI362" i="1"/>
  <c r="AI361" i="1"/>
  <c r="AI360" i="1"/>
  <c r="AI359" i="1"/>
  <c r="AI358" i="1"/>
  <c r="AI357" i="1"/>
  <c r="AI356" i="1"/>
  <c r="AI355" i="1"/>
  <c r="AI354" i="1"/>
  <c r="AI353" i="1"/>
  <c r="AI352" i="1"/>
  <c r="AI351" i="1"/>
  <c r="AI350" i="1"/>
  <c r="AI349" i="1"/>
  <c r="AI348" i="1"/>
  <c r="AI347" i="1"/>
  <c r="AI346" i="1"/>
  <c r="AI345" i="1"/>
  <c r="AI344" i="1"/>
  <c r="AI343" i="1"/>
  <c r="AI342" i="1"/>
  <c r="AI341" i="1"/>
  <c r="AI340" i="1"/>
  <c r="AI339" i="1"/>
  <c r="AI338" i="1"/>
  <c r="AI337" i="1"/>
  <c r="AI336" i="1"/>
  <c r="AI335" i="1"/>
  <c r="AI334" i="1"/>
  <c r="AI333" i="1"/>
  <c r="AI332" i="1"/>
  <c r="AI331" i="1"/>
  <c r="AI330" i="1"/>
  <c r="AI329" i="1"/>
  <c r="AI328" i="1"/>
  <c r="AI327" i="1"/>
  <c r="AI326" i="1"/>
  <c r="AI325" i="1"/>
  <c r="AI324" i="1"/>
  <c r="AI323" i="1"/>
  <c r="AI322" i="1"/>
  <c r="AI321" i="1"/>
  <c r="AI320" i="1"/>
  <c r="AI319" i="1"/>
  <c r="AI318" i="1"/>
  <c r="AI317" i="1"/>
  <c r="AI316" i="1"/>
  <c r="AI315" i="1"/>
  <c r="AI314" i="1"/>
  <c r="AI313" i="1"/>
  <c r="AI312" i="1"/>
  <c r="AI311" i="1"/>
  <c r="AI310" i="1"/>
  <c r="AI309" i="1"/>
  <c r="AI308" i="1"/>
  <c r="AI307" i="1"/>
  <c r="AI306" i="1"/>
  <c r="AI305" i="1"/>
  <c r="AI304" i="1"/>
  <c r="AI303" i="1"/>
  <c r="AI302" i="1"/>
  <c r="AI301" i="1"/>
  <c r="AI300" i="1"/>
  <c r="AI299" i="1"/>
  <c r="AI298" i="1"/>
  <c r="AI297" i="1"/>
  <c r="AI296" i="1"/>
  <c r="AI295" i="1"/>
  <c r="AI294" i="1"/>
  <c r="AI293" i="1"/>
  <c r="AI292" i="1"/>
  <c r="AI291" i="1"/>
  <c r="AI290" i="1"/>
  <c r="AI289" i="1"/>
  <c r="AI288" i="1"/>
  <c r="AI287" i="1"/>
  <c r="AI286" i="1"/>
  <c r="AI285" i="1"/>
  <c r="AI284" i="1"/>
  <c r="AI283" i="1"/>
  <c r="AI282" i="1"/>
  <c r="AI281" i="1"/>
  <c r="AI280" i="1"/>
  <c r="AI279" i="1"/>
  <c r="AI278" i="1"/>
  <c r="AI277" i="1"/>
  <c r="AI276" i="1"/>
  <c r="AI275" i="1"/>
  <c r="AI274" i="1"/>
  <c r="AI273" i="1"/>
  <c r="AI272" i="1"/>
  <c r="AI271" i="1"/>
  <c r="AI270" i="1"/>
  <c r="AI269" i="1"/>
  <c r="AI268" i="1"/>
  <c r="AI267" i="1"/>
  <c r="AI266" i="1"/>
  <c r="AI265" i="1"/>
  <c r="AI264" i="1"/>
  <c r="AI263" i="1"/>
  <c r="AI262" i="1"/>
  <c r="AI261" i="1"/>
  <c r="AI260" i="1"/>
  <c r="AI259" i="1"/>
  <c r="AI258" i="1"/>
  <c r="AI257" i="1"/>
  <c r="AI256" i="1"/>
  <c r="AI255" i="1"/>
  <c r="AI254" i="1"/>
  <c r="AI253" i="1"/>
  <c r="AI252" i="1"/>
  <c r="AI251" i="1"/>
  <c r="AI250" i="1"/>
  <c r="AI249" i="1"/>
  <c r="AI248" i="1"/>
  <c r="AI247" i="1"/>
  <c r="AI246" i="1"/>
  <c r="AI245" i="1"/>
  <c r="AI244" i="1"/>
  <c r="AI243" i="1"/>
  <c r="AI242" i="1"/>
  <c r="AI241" i="1"/>
  <c r="AI240" i="1"/>
  <c r="AI239" i="1"/>
  <c r="AI238" i="1"/>
  <c r="AI237" i="1"/>
  <c r="AI236" i="1"/>
  <c r="AI235" i="1"/>
  <c r="AI234" i="1"/>
  <c r="AI233" i="1"/>
  <c r="AI232" i="1"/>
  <c r="AI231" i="1"/>
  <c r="AI230" i="1"/>
  <c r="AI229" i="1"/>
  <c r="AI228" i="1"/>
  <c r="AI227" i="1"/>
  <c r="AI226" i="1"/>
  <c r="AI225" i="1"/>
  <c r="AI224" i="1"/>
  <c r="AI223" i="1"/>
  <c r="AI222" i="1"/>
  <c r="AI221" i="1"/>
  <c r="AI220" i="1"/>
  <c r="AI219" i="1"/>
  <c r="AI218" i="1"/>
  <c r="AI217" i="1"/>
  <c r="AI216" i="1"/>
  <c r="AI215" i="1"/>
  <c r="AI214" i="1"/>
  <c r="AI213" i="1"/>
  <c r="AI212" i="1"/>
  <c r="AI211" i="1"/>
  <c r="AI210" i="1"/>
  <c r="AI209" i="1"/>
  <c r="AI208" i="1"/>
  <c r="AI207" i="1"/>
  <c r="AI206" i="1"/>
  <c r="AI205" i="1"/>
  <c r="AI204" i="1"/>
  <c r="AI203" i="1"/>
  <c r="AI202" i="1"/>
  <c r="AI201" i="1"/>
  <c r="AI200" i="1"/>
  <c r="AI199" i="1"/>
  <c r="AI198" i="1"/>
  <c r="AI197" i="1"/>
  <c r="AI196" i="1"/>
  <c r="AI195" i="1"/>
  <c r="AI194" i="1"/>
  <c r="AI193" i="1"/>
  <c r="AI192" i="1"/>
  <c r="AI191" i="1"/>
  <c r="AI190" i="1"/>
  <c r="AI189" i="1"/>
  <c r="AI188" i="1"/>
  <c r="AI187" i="1"/>
  <c r="AI186" i="1"/>
  <c r="AI185" i="1"/>
  <c r="AI184" i="1"/>
  <c r="AI183" i="1"/>
  <c r="AI182" i="1"/>
  <c r="AI181" i="1"/>
  <c r="AI180" i="1"/>
  <c r="AI179" i="1"/>
  <c r="AI178" i="1"/>
  <c r="AI177" i="1"/>
  <c r="AI176" i="1"/>
  <c r="AI175" i="1"/>
  <c r="AI174" i="1"/>
  <c r="AI173" i="1"/>
  <c r="AI172" i="1"/>
  <c r="AI171" i="1"/>
  <c r="AI170" i="1"/>
  <c r="AI169" i="1"/>
  <c r="AI168" i="1"/>
  <c r="AI167" i="1"/>
  <c r="AI166" i="1"/>
  <c r="AI165" i="1"/>
  <c r="AI164" i="1"/>
  <c r="AI163" i="1"/>
  <c r="AI162" i="1"/>
  <c r="AI161" i="1"/>
  <c r="AI160" i="1"/>
  <c r="AI159" i="1"/>
  <c r="AI158" i="1"/>
  <c r="AI157" i="1"/>
  <c r="AI156" i="1"/>
  <c r="AI155" i="1"/>
  <c r="AI154" i="1"/>
  <c r="AI153" i="1"/>
  <c r="AI152" i="1"/>
  <c r="AI151" i="1"/>
  <c r="AI150" i="1"/>
  <c r="AI149" i="1"/>
  <c r="AI148" i="1"/>
  <c r="AI147" i="1"/>
  <c r="AI146" i="1"/>
  <c r="AI145" i="1"/>
  <c r="AI144" i="1"/>
  <c r="AI143" i="1"/>
  <c r="AI142" i="1"/>
  <c r="AI141" i="1"/>
  <c r="AI140" i="1"/>
  <c r="AI139" i="1"/>
  <c r="AI138" i="1"/>
  <c r="AI137" i="1"/>
  <c r="AI136" i="1"/>
  <c r="AI135" i="1"/>
  <c r="AI134" i="1"/>
  <c r="AI133" i="1"/>
  <c r="AI132" i="1"/>
  <c r="AI131" i="1"/>
  <c r="AI130" i="1"/>
  <c r="AI129" i="1"/>
  <c r="AI128" i="1"/>
  <c r="AI127" i="1"/>
  <c r="AI126" i="1"/>
  <c r="AI125" i="1"/>
  <c r="AI124" i="1"/>
  <c r="AI123" i="1"/>
  <c r="AI122" i="1"/>
  <c r="AI121" i="1"/>
  <c r="AI120" i="1"/>
  <c r="AI119" i="1"/>
  <c r="AI118" i="1"/>
  <c r="AI117" i="1"/>
  <c r="AI116" i="1"/>
  <c r="AI115" i="1"/>
  <c r="AI114" i="1"/>
  <c r="AI113" i="1"/>
  <c r="AI112" i="1"/>
  <c r="AI111" i="1"/>
  <c r="AI110" i="1"/>
  <c r="AI109" i="1"/>
  <c r="AI108" i="1"/>
  <c r="AI107" i="1"/>
  <c r="AI106" i="1"/>
  <c r="AI105" i="1"/>
  <c r="AI104" i="1"/>
  <c r="AI103" i="1"/>
  <c r="AI102" i="1"/>
  <c r="AI101" i="1"/>
  <c r="AI100" i="1"/>
  <c r="AI99" i="1"/>
  <c r="AI98" i="1"/>
  <c r="AI97" i="1"/>
  <c r="AI96" i="1"/>
  <c r="AI95" i="1"/>
  <c r="AI94" i="1"/>
  <c r="AI93" i="1"/>
  <c r="AI92" i="1"/>
  <c r="AI91" i="1"/>
  <c r="AI90" i="1"/>
  <c r="AI89" i="1"/>
  <c r="AI88" i="1"/>
  <c r="AI87" i="1"/>
  <c r="AI86" i="1"/>
  <c r="AI85" i="1"/>
  <c r="AI84" i="1"/>
  <c r="AI83" i="1"/>
  <c r="AI82" i="1"/>
  <c r="AI81" i="1"/>
  <c r="AI80" i="1"/>
  <c r="AI79" i="1"/>
  <c r="AI78" i="1"/>
  <c r="AI77" i="1"/>
  <c r="AI76" i="1"/>
  <c r="AI75" i="1"/>
  <c r="AI74" i="1"/>
  <c r="AI73" i="1"/>
  <c r="AI72" i="1"/>
  <c r="AI71" i="1"/>
  <c r="AI70" i="1"/>
  <c r="AI69" i="1"/>
  <c r="AI68" i="1"/>
  <c r="AI67" i="1"/>
  <c r="AI66" i="1"/>
  <c r="AI65" i="1"/>
  <c r="AI64" i="1"/>
  <c r="AI63" i="1"/>
  <c r="AI62" i="1"/>
  <c r="AI61" i="1"/>
  <c r="AI60" i="1"/>
  <c r="AI59" i="1"/>
  <c r="AI58" i="1"/>
  <c r="AI57" i="1"/>
  <c r="AI56" i="1"/>
  <c r="AI55" i="1"/>
  <c r="AI54" i="1"/>
  <c r="AI53" i="1"/>
  <c r="AI52" i="1"/>
  <c r="AI51" i="1"/>
  <c r="AI50" i="1"/>
  <c r="AI49" i="1"/>
  <c r="AI48" i="1"/>
  <c r="AI47" i="1"/>
  <c r="AI46" i="1"/>
  <c r="AI45" i="1"/>
  <c r="AI44" i="1"/>
  <c r="AI43" i="1"/>
  <c r="AI42" i="1"/>
  <c r="AI41" i="1"/>
  <c r="AI40" i="1"/>
  <c r="AI39" i="1"/>
  <c r="AI38" i="1"/>
  <c r="AI37" i="1"/>
  <c r="AI36" i="1"/>
  <c r="AI35" i="1"/>
  <c r="AI34" i="1"/>
  <c r="AI33" i="1"/>
  <c r="AI32" i="1"/>
  <c r="AI31" i="1"/>
  <c r="AI30" i="1"/>
  <c r="AI29" i="1"/>
  <c r="AI28" i="1"/>
  <c r="AI27" i="1"/>
  <c r="AI26" i="1"/>
  <c r="AI25" i="1"/>
  <c r="AI24" i="1"/>
  <c r="AI23" i="1"/>
  <c r="AI22" i="1"/>
  <c r="AI21" i="1"/>
  <c r="AI20" i="1"/>
  <c r="AI19" i="1"/>
  <c r="AI18" i="1"/>
  <c r="AI17" i="1"/>
  <c r="AI16" i="1"/>
  <c r="AI15" i="1"/>
  <c r="AI14" i="1"/>
  <c r="AI13" i="1"/>
  <c r="AI12" i="1"/>
  <c r="AI11" i="1"/>
  <c r="AI10" i="1"/>
  <c r="AI9" i="1"/>
  <c r="AI8" i="1"/>
  <c r="AI507" i="1"/>
  <c r="AJ507" i="1"/>
  <c r="AJ506" i="1"/>
  <c r="AJ505" i="1"/>
  <c r="AJ504" i="1"/>
  <c r="AJ503" i="1"/>
  <c r="AJ502" i="1"/>
  <c r="AJ501" i="1"/>
  <c r="AJ500" i="1"/>
  <c r="AJ499" i="1"/>
  <c r="AJ498" i="1"/>
  <c r="AJ497" i="1"/>
  <c r="AJ496" i="1"/>
  <c r="AJ495" i="1"/>
  <c r="AJ494" i="1"/>
  <c r="AJ493" i="1"/>
  <c r="AJ492" i="1"/>
  <c r="AJ491" i="1"/>
  <c r="AJ490" i="1"/>
  <c r="AJ489" i="1"/>
  <c r="AJ488" i="1"/>
  <c r="AJ487" i="1"/>
  <c r="AJ486" i="1"/>
  <c r="AJ485" i="1"/>
  <c r="AJ484" i="1"/>
  <c r="AJ483" i="1"/>
  <c r="AJ482" i="1"/>
  <c r="AJ481" i="1"/>
  <c r="AJ480" i="1"/>
  <c r="AJ479" i="1"/>
  <c r="AJ478" i="1"/>
  <c r="AJ477" i="1"/>
  <c r="AJ476" i="1"/>
  <c r="AJ475" i="1"/>
  <c r="AJ474" i="1"/>
  <c r="AJ473" i="1"/>
  <c r="AJ472" i="1"/>
  <c r="AJ471" i="1"/>
  <c r="AJ470" i="1"/>
  <c r="AJ469" i="1"/>
  <c r="AJ468" i="1"/>
  <c r="AJ467" i="1"/>
  <c r="AJ466" i="1"/>
  <c r="AJ465" i="1"/>
  <c r="AJ464" i="1"/>
  <c r="AJ463" i="1"/>
  <c r="AJ462" i="1"/>
  <c r="AJ461" i="1"/>
  <c r="AJ460" i="1"/>
  <c r="AJ459" i="1"/>
  <c r="AJ458" i="1"/>
  <c r="AJ457" i="1"/>
  <c r="AJ456" i="1"/>
  <c r="AJ455" i="1"/>
  <c r="AJ454" i="1"/>
  <c r="AJ453" i="1"/>
  <c r="AJ452" i="1"/>
  <c r="AJ451" i="1"/>
  <c r="AJ450" i="1"/>
  <c r="AJ449" i="1"/>
  <c r="AJ448" i="1"/>
  <c r="AJ447" i="1"/>
  <c r="AJ446" i="1"/>
  <c r="AJ445" i="1"/>
  <c r="AJ444" i="1"/>
  <c r="AJ443" i="1"/>
  <c r="AJ442" i="1"/>
  <c r="AJ441" i="1"/>
  <c r="AJ440" i="1"/>
  <c r="AJ439" i="1"/>
  <c r="AJ438" i="1"/>
  <c r="AJ437" i="1"/>
  <c r="AJ436" i="1"/>
  <c r="AJ435" i="1"/>
  <c r="AJ434" i="1"/>
  <c r="AJ433" i="1"/>
  <c r="AJ432" i="1"/>
  <c r="AJ431" i="1"/>
  <c r="AJ430" i="1"/>
  <c r="AJ429" i="1"/>
  <c r="AJ428" i="1"/>
  <c r="AJ427" i="1"/>
  <c r="AJ426" i="1"/>
  <c r="AJ425" i="1"/>
  <c r="AJ424" i="1"/>
  <c r="AJ423" i="1"/>
  <c r="AJ422" i="1"/>
  <c r="AJ421" i="1"/>
  <c r="AJ420" i="1"/>
  <c r="AJ419" i="1"/>
  <c r="AJ418" i="1"/>
  <c r="AJ417" i="1"/>
  <c r="AJ416" i="1"/>
  <c r="AJ415" i="1"/>
  <c r="AJ414" i="1"/>
  <c r="AJ413" i="1"/>
  <c r="AJ412" i="1"/>
  <c r="AJ411" i="1"/>
  <c r="AJ410" i="1"/>
  <c r="AJ409" i="1"/>
  <c r="AJ408" i="1"/>
  <c r="AJ407" i="1"/>
  <c r="AJ406" i="1"/>
  <c r="AJ405" i="1"/>
  <c r="AJ404" i="1"/>
  <c r="AJ403" i="1"/>
  <c r="AJ402" i="1"/>
  <c r="AJ401" i="1"/>
  <c r="AJ400" i="1"/>
  <c r="AJ399" i="1"/>
  <c r="AJ398" i="1"/>
  <c r="AJ397" i="1"/>
  <c r="AJ396" i="1"/>
  <c r="AJ395" i="1"/>
  <c r="AJ394" i="1"/>
  <c r="AJ393" i="1"/>
  <c r="AJ392" i="1"/>
  <c r="AJ391" i="1"/>
  <c r="AJ390" i="1"/>
  <c r="AJ389" i="1"/>
  <c r="AJ388" i="1"/>
  <c r="AJ387" i="1"/>
  <c r="AJ386" i="1"/>
  <c r="AJ385" i="1"/>
  <c r="AJ384" i="1"/>
  <c r="AJ383" i="1"/>
  <c r="AJ382" i="1"/>
  <c r="AJ381" i="1"/>
  <c r="AJ380" i="1"/>
  <c r="AJ379" i="1"/>
  <c r="AJ378" i="1"/>
  <c r="AJ377" i="1"/>
  <c r="AJ376" i="1"/>
  <c r="AJ375" i="1"/>
  <c r="AJ374" i="1"/>
  <c r="AJ373" i="1"/>
  <c r="AJ372" i="1"/>
  <c r="AJ371" i="1"/>
  <c r="AJ370" i="1"/>
  <c r="AJ369" i="1"/>
  <c r="AJ368" i="1"/>
  <c r="AJ367" i="1"/>
  <c r="AJ366" i="1"/>
  <c r="AJ365" i="1"/>
  <c r="AJ364" i="1"/>
  <c r="AJ363" i="1"/>
  <c r="AJ362" i="1"/>
  <c r="AJ361" i="1"/>
  <c r="AJ360" i="1"/>
  <c r="AJ359" i="1"/>
  <c r="AJ358" i="1"/>
  <c r="AJ357" i="1"/>
  <c r="AJ356" i="1"/>
  <c r="AJ355" i="1"/>
  <c r="AJ354" i="1"/>
  <c r="AJ353" i="1"/>
  <c r="AJ352" i="1"/>
  <c r="AJ351" i="1"/>
  <c r="AJ350" i="1"/>
  <c r="AJ349" i="1"/>
  <c r="AJ348" i="1"/>
  <c r="AJ347" i="1"/>
  <c r="AJ346" i="1"/>
  <c r="AJ345" i="1"/>
  <c r="AJ344" i="1"/>
  <c r="AJ343" i="1"/>
  <c r="AJ342" i="1"/>
  <c r="AJ341" i="1"/>
  <c r="AJ340" i="1"/>
  <c r="AJ339" i="1"/>
  <c r="AJ338" i="1"/>
  <c r="AJ337" i="1"/>
  <c r="AJ336" i="1"/>
  <c r="AJ335" i="1"/>
  <c r="AJ334" i="1"/>
  <c r="AJ333" i="1"/>
  <c r="AJ332" i="1"/>
  <c r="AJ331" i="1"/>
  <c r="AJ330" i="1"/>
  <c r="AJ329" i="1"/>
  <c r="AJ328" i="1"/>
  <c r="AJ327" i="1"/>
  <c r="AJ326" i="1"/>
  <c r="AJ325" i="1"/>
  <c r="AJ324" i="1"/>
  <c r="AJ323" i="1"/>
  <c r="AJ322" i="1"/>
  <c r="AJ321" i="1"/>
  <c r="AJ320" i="1"/>
  <c r="AJ319" i="1"/>
  <c r="AJ318" i="1"/>
  <c r="AJ317" i="1"/>
  <c r="AJ316" i="1"/>
  <c r="AJ315" i="1"/>
  <c r="AJ314" i="1"/>
  <c r="AJ313" i="1"/>
  <c r="AJ312" i="1"/>
  <c r="AJ311" i="1"/>
  <c r="AJ310" i="1"/>
  <c r="AJ309" i="1"/>
  <c r="AJ308" i="1"/>
  <c r="AJ307" i="1"/>
  <c r="AJ306" i="1"/>
  <c r="AJ305" i="1"/>
  <c r="AJ304" i="1"/>
  <c r="AJ303" i="1"/>
  <c r="AJ302" i="1"/>
  <c r="AJ301" i="1"/>
  <c r="AJ300" i="1"/>
  <c r="AJ299" i="1"/>
  <c r="AJ298" i="1"/>
  <c r="AJ297" i="1"/>
  <c r="AJ296" i="1"/>
  <c r="AJ295" i="1"/>
  <c r="AJ294" i="1"/>
  <c r="AJ293" i="1"/>
  <c r="AJ292" i="1"/>
  <c r="AJ291" i="1"/>
  <c r="AJ290" i="1"/>
  <c r="AJ289" i="1"/>
  <c r="AJ288" i="1"/>
  <c r="AJ287" i="1"/>
  <c r="AJ286" i="1"/>
  <c r="AJ285" i="1"/>
  <c r="AJ284" i="1"/>
  <c r="AJ283" i="1"/>
  <c r="AJ282" i="1"/>
  <c r="AJ281" i="1"/>
  <c r="AJ280" i="1"/>
  <c r="AJ279" i="1"/>
  <c r="AJ278" i="1"/>
  <c r="AJ277" i="1"/>
  <c r="AJ276" i="1"/>
  <c r="AJ275" i="1"/>
  <c r="AJ274" i="1"/>
  <c r="AJ273" i="1"/>
  <c r="AJ272" i="1"/>
  <c r="AJ271" i="1"/>
  <c r="AJ270" i="1"/>
  <c r="AJ269" i="1"/>
  <c r="AJ268" i="1"/>
  <c r="AJ267" i="1"/>
  <c r="AJ266" i="1"/>
  <c r="AJ265" i="1"/>
  <c r="AJ264" i="1"/>
  <c r="AJ263" i="1"/>
  <c r="AJ262" i="1"/>
  <c r="AJ261" i="1"/>
  <c r="AJ260" i="1"/>
  <c r="AJ259" i="1"/>
  <c r="AJ258" i="1"/>
  <c r="AJ257" i="1"/>
  <c r="AJ256" i="1"/>
  <c r="AJ255" i="1"/>
  <c r="AJ254" i="1"/>
  <c r="AJ253" i="1"/>
  <c r="AJ252" i="1"/>
  <c r="AJ251" i="1"/>
  <c r="AJ250" i="1"/>
  <c r="AJ249" i="1"/>
  <c r="AJ248" i="1"/>
  <c r="AJ247" i="1"/>
  <c r="AJ246" i="1"/>
  <c r="AJ245" i="1"/>
  <c r="AJ244" i="1"/>
  <c r="AJ243" i="1"/>
  <c r="AJ242" i="1"/>
  <c r="AJ241" i="1"/>
  <c r="AJ240" i="1"/>
  <c r="AJ239" i="1"/>
  <c r="AJ238" i="1"/>
  <c r="AJ237" i="1"/>
  <c r="AJ236" i="1"/>
  <c r="AJ235" i="1"/>
  <c r="AJ234" i="1"/>
  <c r="AJ233" i="1"/>
  <c r="AJ232" i="1"/>
  <c r="AJ231" i="1"/>
  <c r="AJ230" i="1"/>
  <c r="AJ229" i="1"/>
  <c r="AJ228" i="1"/>
  <c r="AJ227" i="1"/>
  <c r="AJ226" i="1"/>
  <c r="AJ225" i="1"/>
  <c r="AJ224" i="1"/>
  <c r="AJ223" i="1"/>
  <c r="AJ222" i="1"/>
  <c r="AJ221" i="1"/>
  <c r="AJ220" i="1"/>
  <c r="AJ219" i="1"/>
  <c r="AJ218" i="1"/>
  <c r="AJ217" i="1"/>
  <c r="AJ216" i="1"/>
  <c r="AJ215" i="1"/>
  <c r="AJ214" i="1"/>
  <c r="AJ213" i="1"/>
  <c r="AJ212" i="1"/>
  <c r="AJ211" i="1"/>
  <c r="AJ210" i="1"/>
  <c r="AJ209" i="1"/>
  <c r="AJ208" i="1"/>
  <c r="AJ207" i="1"/>
  <c r="AJ206" i="1"/>
  <c r="AJ205" i="1"/>
  <c r="AJ204" i="1"/>
  <c r="AJ203" i="1"/>
  <c r="AJ202" i="1"/>
  <c r="AJ201" i="1"/>
  <c r="AJ200" i="1"/>
  <c r="AJ199" i="1"/>
  <c r="AJ198" i="1"/>
  <c r="AJ197" i="1"/>
  <c r="AJ196" i="1"/>
  <c r="AJ195" i="1"/>
  <c r="AJ194" i="1"/>
  <c r="AJ193" i="1"/>
  <c r="AJ192" i="1"/>
  <c r="AJ191" i="1"/>
  <c r="AJ190" i="1"/>
  <c r="AJ189" i="1"/>
  <c r="AJ188" i="1"/>
  <c r="AJ187" i="1"/>
  <c r="AJ186" i="1"/>
  <c r="AJ185" i="1"/>
  <c r="AJ184" i="1"/>
  <c r="AJ183" i="1"/>
  <c r="AJ182" i="1"/>
  <c r="AJ181" i="1"/>
  <c r="AJ180" i="1"/>
  <c r="AJ179" i="1"/>
  <c r="AJ178" i="1"/>
  <c r="AJ177" i="1"/>
  <c r="AJ176" i="1"/>
  <c r="AJ175" i="1"/>
  <c r="AJ174" i="1"/>
  <c r="AJ173" i="1"/>
  <c r="AJ172" i="1"/>
  <c r="AJ171" i="1"/>
  <c r="AJ170" i="1"/>
  <c r="AJ169" i="1"/>
  <c r="AJ168" i="1"/>
  <c r="AJ167" i="1"/>
  <c r="AJ166" i="1"/>
  <c r="AJ165" i="1"/>
  <c r="AJ164" i="1"/>
  <c r="AJ163" i="1"/>
  <c r="AJ162" i="1"/>
  <c r="AJ161" i="1"/>
  <c r="AJ160" i="1"/>
  <c r="AJ159" i="1"/>
  <c r="AJ158" i="1"/>
  <c r="AJ157" i="1"/>
  <c r="AJ156" i="1"/>
  <c r="AJ155" i="1"/>
  <c r="AJ154" i="1"/>
  <c r="AJ153" i="1"/>
  <c r="AJ152" i="1"/>
  <c r="AJ151" i="1"/>
  <c r="AJ150" i="1"/>
  <c r="AJ149" i="1"/>
  <c r="AJ148" i="1"/>
  <c r="AJ147" i="1"/>
  <c r="AJ146" i="1"/>
  <c r="AJ145" i="1"/>
  <c r="AJ144" i="1"/>
  <c r="AJ143" i="1"/>
  <c r="AJ142" i="1"/>
  <c r="AJ141" i="1"/>
  <c r="AJ140" i="1"/>
  <c r="AJ139" i="1"/>
  <c r="AJ138" i="1"/>
  <c r="AJ137" i="1"/>
  <c r="AJ136" i="1"/>
  <c r="AJ135" i="1"/>
  <c r="AJ134" i="1"/>
  <c r="AJ133" i="1"/>
  <c r="AJ132" i="1"/>
  <c r="AJ131" i="1"/>
  <c r="AJ130" i="1"/>
  <c r="AJ129" i="1"/>
  <c r="AJ128" i="1"/>
  <c r="AJ127" i="1"/>
  <c r="AJ126" i="1"/>
  <c r="AJ125" i="1"/>
  <c r="AJ124" i="1"/>
  <c r="AJ123" i="1"/>
  <c r="AJ122" i="1"/>
  <c r="AJ121" i="1"/>
  <c r="AJ120" i="1"/>
  <c r="AJ119" i="1"/>
  <c r="AJ118" i="1"/>
  <c r="AJ117" i="1"/>
  <c r="AJ116" i="1"/>
  <c r="AJ115" i="1"/>
  <c r="AJ114" i="1"/>
  <c r="AJ113" i="1"/>
  <c r="AJ112" i="1"/>
  <c r="AJ111" i="1"/>
  <c r="AJ110" i="1"/>
  <c r="AJ109" i="1"/>
  <c r="AJ108" i="1"/>
  <c r="AJ107" i="1"/>
  <c r="AJ106" i="1"/>
  <c r="AJ105" i="1"/>
  <c r="AJ104" i="1"/>
  <c r="AJ103" i="1"/>
  <c r="AJ102" i="1"/>
  <c r="AJ101" i="1"/>
  <c r="AJ100" i="1"/>
  <c r="AJ99" i="1"/>
  <c r="AJ98" i="1"/>
  <c r="AJ97" i="1"/>
  <c r="AJ96" i="1"/>
  <c r="AJ95" i="1"/>
  <c r="AJ94" i="1"/>
  <c r="AJ93" i="1"/>
  <c r="AJ92" i="1"/>
  <c r="AJ91" i="1"/>
  <c r="AJ90" i="1"/>
  <c r="AJ89" i="1"/>
  <c r="AJ88" i="1"/>
  <c r="AJ87" i="1"/>
  <c r="AJ86" i="1"/>
  <c r="AJ85" i="1"/>
  <c r="AJ84" i="1"/>
  <c r="AJ83" i="1"/>
  <c r="AJ82" i="1"/>
  <c r="AJ81" i="1"/>
  <c r="AJ80" i="1"/>
  <c r="AJ79" i="1"/>
  <c r="AJ78" i="1"/>
  <c r="AJ77" i="1"/>
  <c r="AJ76" i="1"/>
  <c r="AJ75" i="1"/>
  <c r="AJ74" i="1"/>
  <c r="AJ73" i="1"/>
  <c r="AJ72" i="1"/>
  <c r="AJ71" i="1"/>
  <c r="AJ70" i="1"/>
  <c r="AJ69" i="1"/>
  <c r="AJ68" i="1"/>
  <c r="AJ67" i="1"/>
  <c r="AJ66" i="1"/>
  <c r="AJ65" i="1"/>
  <c r="AJ64" i="1"/>
  <c r="AJ63" i="1"/>
  <c r="AJ62" i="1"/>
  <c r="AJ61" i="1"/>
  <c r="AJ60" i="1"/>
  <c r="AJ59" i="1"/>
  <c r="AJ58" i="1"/>
  <c r="AJ57" i="1"/>
  <c r="AJ56" i="1"/>
  <c r="AJ55" i="1"/>
  <c r="AJ54" i="1"/>
  <c r="AJ53" i="1"/>
  <c r="AJ52" i="1"/>
  <c r="AJ51" i="1"/>
  <c r="AJ50" i="1"/>
  <c r="AJ49" i="1"/>
  <c r="AJ48" i="1"/>
  <c r="AJ47" i="1"/>
  <c r="AJ46" i="1"/>
  <c r="AJ45" i="1"/>
  <c r="AJ44" i="1"/>
  <c r="AJ43" i="1"/>
  <c r="AJ42" i="1"/>
  <c r="AJ41" i="1"/>
  <c r="AJ40" i="1"/>
  <c r="AJ39" i="1"/>
  <c r="AJ38" i="1"/>
  <c r="AJ37" i="1"/>
  <c r="AJ36" i="1"/>
  <c r="AJ35" i="1"/>
  <c r="AJ34" i="1"/>
  <c r="AJ33" i="1"/>
  <c r="AJ32" i="1"/>
  <c r="AJ31" i="1"/>
  <c r="AJ30" i="1"/>
  <c r="AJ29" i="1"/>
  <c r="AJ28" i="1"/>
  <c r="AJ27" i="1"/>
  <c r="AJ26" i="1"/>
  <c r="AJ25" i="1"/>
  <c r="AJ24" i="1"/>
  <c r="AJ23" i="1"/>
  <c r="AJ22" i="1"/>
  <c r="AJ21" i="1"/>
  <c r="AJ20" i="1"/>
  <c r="AJ19" i="1"/>
  <c r="AJ18" i="1"/>
  <c r="AJ17" i="1"/>
  <c r="AJ16" i="1"/>
  <c r="AJ15" i="1"/>
  <c r="AJ14" i="1"/>
  <c r="AJ13" i="1"/>
  <c r="AJ12" i="1"/>
  <c r="AJ11" i="1"/>
  <c r="AJ10" i="1"/>
  <c r="AJ9" i="1"/>
  <c r="AJ8" i="1"/>
  <c r="AM507" i="1"/>
  <c r="AM497" i="1"/>
  <c r="AM487" i="1"/>
  <c r="AM477" i="1"/>
  <c r="AM467" i="1"/>
  <c r="AM457" i="1"/>
  <c r="AM447" i="1"/>
  <c r="AM437" i="1"/>
  <c r="AM427" i="1"/>
  <c r="AM417" i="1"/>
  <c r="AM407" i="1"/>
  <c r="AM397" i="1"/>
  <c r="AM387" i="1"/>
  <c r="AM377" i="1"/>
  <c r="AM367" i="1"/>
  <c r="AM357" i="1"/>
  <c r="AM347" i="1"/>
  <c r="AM337" i="1"/>
  <c r="AM327" i="1"/>
  <c r="AM317" i="1"/>
  <c r="AM307" i="1"/>
  <c r="AM297" i="1"/>
  <c r="AM287" i="1"/>
  <c r="AM277" i="1"/>
  <c r="AM267" i="1"/>
  <c r="AM257" i="1"/>
  <c r="AM247" i="1"/>
  <c r="AM237" i="1"/>
  <c r="AM227" i="1"/>
  <c r="AM217" i="1"/>
  <c r="AM207" i="1"/>
  <c r="AM197" i="1"/>
  <c r="AM187" i="1"/>
  <c r="AM177" i="1"/>
  <c r="AM167" i="1"/>
  <c r="AM157" i="1"/>
  <c r="AM147" i="1"/>
  <c r="AM137" i="1"/>
  <c r="AM127" i="1"/>
  <c r="AM117" i="1"/>
  <c r="AM107" i="1"/>
  <c r="AM97" i="1"/>
  <c r="AM87" i="1"/>
  <c r="AM77" i="1"/>
  <c r="AM67" i="1"/>
  <c r="AM57" i="1"/>
  <c r="AM47" i="1"/>
  <c r="AM37" i="1"/>
  <c r="AM27" i="1"/>
  <c r="AM17" i="1"/>
  <c r="AQ16" i="1" l="1"/>
  <c r="AQ15" i="1"/>
  <c r="AQ14" i="1"/>
  <c r="AQ13" i="1"/>
  <c r="AQ12" i="1"/>
  <c r="AQ17" i="1"/>
  <c r="AP12" i="1"/>
  <c r="AP16" i="1"/>
  <c r="AP15" i="1"/>
  <c r="AP14" i="1"/>
  <c r="AP13" i="1"/>
  <c r="AP17" i="1"/>
  <c r="B425" i="19"/>
  <c r="B424" i="19" s="1"/>
  <c r="B423" i="19" s="1"/>
  <c r="B422" i="19" s="1"/>
  <c r="B421" i="19" s="1"/>
  <c r="B420" i="19" s="1"/>
  <c r="B419" i="19" s="1"/>
  <c r="B418" i="19" s="1"/>
  <c r="B417" i="19" s="1"/>
  <c r="B416" i="19" s="1"/>
  <c r="B415" i="19" s="1"/>
  <c r="B414" i="19" s="1"/>
  <c r="B413" i="19" s="1"/>
  <c r="B412" i="19" s="1"/>
  <c r="B411" i="19" s="1"/>
  <c r="B410" i="19" s="1"/>
  <c r="B409" i="19" s="1"/>
  <c r="B408" i="19" s="1"/>
  <c r="B407" i="19" s="1"/>
  <c r="B406" i="19" s="1"/>
  <c r="B405" i="19" s="1"/>
  <c r="B404" i="19" s="1"/>
  <c r="B403" i="19" s="1"/>
  <c r="B402" i="19" s="1"/>
  <c r="B401" i="19" s="1"/>
  <c r="B400" i="19" s="1"/>
  <c r="B399" i="19" s="1"/>
  <c r="B398" i="19" s="1"/>
  <c r="B397" i="19" s="1"/>
  <c r="B395" i="19"/>
  <c r="B394" i="19" s="1"/>
  <c r="B393" i="19" s="1"/>
  <c r="B392" i="19" s="1"/>
  <c r="B391" i="19" s="1"/>
  <c r="B390" i="19" s="1"/>
  <c r="B389" i="19" s="1"/>
  <c r="B388" i="19" s="1"/>
  <c r="B387" i="19" s="1"/>
  <c r="B386" i="19" s="1"/>
  <c r="B385" i="19" s="1"/>
  <c r="B384" i="19" s="1"/>
  <c r="B383" i="19" s="1"/>
  <c r="B382" i="19" s="1"/>
  <c r="B381" i="19" s="1"/>
  <c r="B380" i="19" s="1"/>
  <c r="B379" i="19" s="1"/>
  <c r="B378" i="19" s="1"/>
  <c r="B377" i="19" s="1"/>
  <c r="B376" i="19" s="1"/>
  <c r="B375" i="19" s="1"/>
  <c r="B374" i="19" s="1"/>
  <c r="B373" i="19" s="1"/>
  <c r="B372" i="19" s="1"/>
  <c r="B371" i="19" s="1"/>
  <c r="B370" i="19" s="1"/>
  <c r="B369" i="19" s="1"/>
  <c r="B368" i="19" s="1"/>
  <c r="B367" i="19" s="1"/>
  <c r="B365" i="19"/>
  <c r="B364" i="19" s="1"/>
  <c r="B363" i="19" s="1"/>
  <c r="B362" i="19" s="1"/>
  <c r="B361" i="19" s="1"/>
  <c r="B360" i="19" s="1"/>
  <c r="B359" i="19" s="1"/>
  <c r="B358" i="19" s="1"/>
  <c r="B357" i="19" s="1"/>
  <c r="B356" i="19" s="1"/>
  <c r="B355" i="19" s="1"/>
  <c r="B354" i="19" s="1"/>
  <c r="B353" i="19" s="1"/>
  <c r="B352" i="19" s="1"/>
  <c r="B351" i="19" s="1"/>
  <c r="B350" i="19" s="1"/>
  <c r="B349" i="19" s="1"/>
  <c r="B348" i="19" s="1"/>
  <c r="B347" i="19" s="1"/>
  <c r="B346" i="19" s="1"/>
  <c r="B345" i="19" s="1"/>
  <c r="B344" i="19" s="1"/>
  <c r="B343" i="19" s="1"/>
  <c r="B342" i="19" s="1"/>
  <c r="B341" i="19" s="1"/>
  <c r="B340" i="19" s="1"/>
  <c r="B339" i="19" s="1"/>
  <c r="B338" i="19" s="1"/>
  <c r="B337" i="19" s="1"/>
  <c r="B335" i="19"/>
  <c r="B334" i="19" s="1"/>
  <c r="B333" i="19" s="1"/>
  <c r="B332" i="19" s="1"/>
  <c r="B331" i="19" s="1"/>
  <c r="B330" i="19" s="1"/>
  <c r="B329" i="19" s="1"/>
  <c r="B328" i="19" s="1"/>
  <c r="B327" i="19" s="1"/>
  <c r="B326" i="19" s="1"/>
  <c r="B325" i="19" s="1"/>
  <c r="B324" i="19" s="1"/>
  <c r="B323" i="19" s="1"/>
  <c r="B322" i="19" s="1"/>
  <c r="B321" i="19" s="1"/>
  <c r="B320" i="19" s="1"/>
  <c r="B319" i="19" s="1"/>
  <c r="B318" i="19" s="1"/>
  <c r="B317" i="19" s="1"/>
  <c r="B316" i="19" s="1"/>
  <c r="B315" i="19" s="1"/>
  <c r="B314" i="19" s="1"/>
  <c r="B313" i="19" s="1"/>
  <c r="B312" i="19" s="1"/>
  <c r="B311" i="19" s="1"/>
  <c r="B310" i="19" s="1"/>
  <c r="B309" i="19" s="1"/>
  <c r="B308" i="19" s="1"/>
  <c r="B307" i="19" s="1"/>
  <c r="B305" i="19"/>
  <c r="B304" i="19" s="1"/>
  <c r="B303" i="19" s="1"/>
  <c r="B302" i="19" s="1"/>
  <c r="B301" i="19" s="1"/>
  <c r="B300" i="19" s="1"/>
  <c r="B299" i="19" s="1"/>
  <c r="B298" i="19" s="1"/>
  <c r="B297" i="19" s="1"/>
  <c r="B296" i="19" s="1"/>
  <c r="B295" i="19" s="1"/>
  <c r="B294" i="19" s="1"/>
  <c r="B293" i="19" s="1"/>
  <c r="B292" i="19" s="1"/>
  <c r="B291" i="19" s="1"/>
  <c r="B290" i="19" s="1"/>
  <c r="B289" i="19" s="1"/>
  <c r="B288" i="19" s="1"/>
  <c r="B287" i="19" s="1"/>
  <c r="B286" i="19" s="1"/>
  <c r="B285" i="19" s="1"/>
  <c r="B284" i="19" s="1"/>
  <c r="B283" i="19" s="1"/>
  <c r="B282" i="19" s="1"/>
  <c r="B281" i="19" s="1"/>
  <c r="B280" i="19" s="1"/>
  <c r="B279" i="19" s="1"/>
  <c r="B278" i="19" s="1"/>
  <c r="B277" i="19" s="1"/>
  <c r="B275" i="19"/>
  <c r="B274" i="19" s="1"/>
  <c r="B273" i="19" s="1"/>
  <c r="B272" i="19" s="1"/>
  <c r="B271" i="19" s="1"/>
  <c r="B270" i="19" s="1"/>
  <c r="B269" i="19" s="1"/>
  <c r="B268" i="19" s="1"/>
  <c r="B267" i="19" s="1"/>
  <c r="B266" i="19" s="1"/>
  <c r="B265" i="19" s="1"/>
  <c r="B264" i="19" s="1"/>
  <c r="B263" i="19" s="1"/>
  <c r="B262" i="19" s="1"/>
  <c r="B261" i="19" s="1"/>
  <c r="B260" i="19" s="1"/>
  <c r="B259" i="19" s="1"/>
  <c r="B258" i="19" s="1"/>
  <c r="B257" i="19" s="1"/>
  <c r="B256" i="19" s="1"/>
  <c r="B255" i="19" s="1"/>
  <c r="B254" i="19" s="1"/>
  <c r="B253" i="19" s="1"/>
  <c r="B252" i="19" s="1"/>
  <c r="B251" i="19" s="1"/>
  <c r="B250" i="19" s="1"/>
  <c r="B249" i="19" s="1"/>
  <c r="B248" i="19" s="1"/>
  <c r="B247" i="19" s="1"/>
  <c r="B245" i="19"/>
  <c r="B244" i="19" s="1"/>
  <c r="B243" i="19" s="1"/>
  <c r="B242" i="19" s="1"/>
  <c r="B241" i="19" s="1"/>
  <c r="B240" i="19" s="1"/>
  <c r="B239" i="19" s="1"/>
  <c r="B238" i="19" s="1"/>
  <c r="B237" i="19" s="1"/>
  <c r="B236" i="19" s="1"/>
  <c r="B235" i="19" s="1"/>
  <c r="B234" i="19" s="1"/>
  <c r="B233" i="19" s="1"/>
  <c r="B232" i="19" s="1"/>
  <c r="B231" i="19" s="1"/>
  <c r="B230" i="19" s="1"/>
  <c r="B229" i="19" s="1"/>
  <c r="B228" i="19" s="1"/>
  <c r="B227" i="19" s="1"/>
  <c r="B226" i="19" s="1"/>
  <c r="B225" i="19" s="1"/>
  <c r="B224" i="19" s="1"/>
  <c r="B223" i="19" s="1"/>
  <c r="B222" i="19" s="1"/>
  <c r="B221" i="19" s="1"/>
  <c r="B220" i="19" s="1"/>
  <c r="B219" i="19" s="1"/>
  <c r="B218" i="19" s="1"/>
  <c r="B217" i="19" s="1"/>
  <c r="B215" i="19"/>
  <c r="B214" i="19" s="1"/>
  <c r="B213" i="19" s="1"/>
  <c r="B212" i="19" s="1"/>
  <c r="B211" i="19" s="1"/>
  <c r="B210" i="19" s="1"/>
  <c r="B209" i="19" s="1"/>
  <c r="B208" i="19" s="1"/>
  <c r="B207" i="19" s="1"/>
  <c r="B206" i="19" s="1"/>
  <c r="B205" i="19" s="1"/>
  <c r="B204" i="19" s="1"/>
  <c r="B203" i="19" s="1"/>
  <c r="B202" i="19" s="1"/>
  <c r="B201" i="19" s="1"/>
  <c r="B200" i="19" s="1"/>
  <c r="B199" i="19" s="1"/>
  <c r="B198" i="19" s="1"/>
  <c r="B197" i="19" s="1"/>
  <c r="B196" i="19" s="1"/>
  <c r="B195" i="19" s="1"/>
  <c r="B194" i="19" s="1"/>
  <c r="B193" i="19" s="1"/>
  <c r="B192" i="19" s="1"/>
  <c r="B191" i="19" s="1"/>
  <c r="B190" i="19" s="1"/>
  <c r="B189" i="19" s="1"/>
  <c r="B188" i="19" s="1"/>
  <c r="B187" i="19" s="1"/>
  <c r="B185" i="19"/>
  <c r="B184" i="19" s="1"/>
  <c r="B183" i="19" s="1"/>
  <c r="B182" i="19" s="1"/>
  <c r="B181" i="19" s="1"/>
  <c r="B180" i="19" s="1"/>
  <c r="B179" i="19" s="1"/>
  <c r="B178" i="19" s="1"/>
  <c r="B177" i="19" s="1"/>
  <c r="B176" i="19" s="1"/>
  <c r="B175" i="19" s="1"/>
  <c r="B174" i="19" s="1"/>
  <c r="B173" i="19" s="1"/>
  <c r="B172" i="19" s="1"/>
  <c r="B171" i="19" s="1"/>
  <c r="B170" i="19" s="1"/>
  <c r="B169" i="19" s="1"/>
  <c r="B168" i="19" s="1"/>
  <c r="B167" i="19" s="1"/>
  <c r="B166" i="19" s="1"/>
  <c r="B165" i="19" s="1"/>
  <c r="B164" i="19" s="1"/>
  <c r="B163" i="19" s="1"/>
  <c r="B162" i="19" s="1"/>
  <c r="B161" i="19" s="1"/>
  <c r="B160" i="19" s="1"/>
  <c r="B159" i="19" s="1"/>
  <c r="B158" i="19" s="1"/>
  <c r="B157" i="19" s="1"/>
  <c r="B155" i="19"/>
  <c r="B154" i="19" s="1"/>
  <c r="B153" i="19" s="1"/>
  <c r="B152" i="19" s="1"/>
  <c r="B151" i="19" s="1"/>
  <c r="B150" i="19" s="1"/>
  <c r="B149" i="19" s="1"/>
  <c r="B148" i="19" s="1"/>
  <c r="B147" i="19" s="1"/>
  <c r="B146" i="19" s="1"/>
  <c r="B145" i="19" s="1"/>
  <c r="B144" i="19" s="1"/>
  <c r="B143" i="19" s="1"/>
  <c r="B142" i="19" s="1"/>
  <c r="B141" i="19" s="1"/>
  <c r="B140" i="19" s="1"/>
  <c r="B139" i="19" s="1"/>
  <c r="B138" i="19" s="1"/>
  <c r="B137" i="19" s="1"/>
  <c r="B136" i="19" s="1"/>
  <c r="B135" i="19" s="1"/>
  <c r="B134" i="19" s="1"/>
  <c r="B133" i="19" s="1"/>
  <c r="B132" i="19" s="1"/>
  <c r="B131" i="19" s="1"/>
  <c r="B130" i="19" s="1"/>
  <c r="B129" i="19" s="1"/>
  <c r="B128" i="19" s="1"/>
  <c r="B127" i="19" s="1"/>
  <c r="B125" i="19"/>
  <c r="B124" i="19" s="1"/>
  <c r="B123" i="19" s="1"/>
  <c r="B122" i="19" s="1"/>
  <c r="B121" i="19" s="1"/>
  <c r="B120" i="19" s="1"/>
  <c r="B119" i="19" s="1"/>
  <c r="B118" i="19" s="1"/>
  <c r="B117" i="19" s="1"/>
  <c r="B116" i="19" s="1"/>
  <c r="B115" i="19" s="1"/>
  <c r="B114" i="19" s="1"/>
  <c r="B113" i="19" s="1"/>
  <c r="B112" i="19" s="1"/>
  <c r="B111" i="19" s="1"/>
  <c r="B110" i="19" s="1"/>
  <c r="B109" i="19" s="1"/>
  <c r="B108" i="19" s="1"/>
  <c r="B107" i="19" s="1"/>
  <c r="B106" i="19" s="1"/>
  <c r="B105" i="19" s="1"/>
  <c r="B104" i="19" s="1"/>
  <c r="B103" i="19" s="1"/>
  <c r="B102" i="19" s="1"/>
  <c r="B101" i="19" s="1"/>
  <c r="B100" i="19" s="1"/>
  <c r="B99" i="19" s="1"/>
  <c r="B98" i="19" s="1"/>
  <c r="B97" i="19" s="1"/>
  <c r="B95" i="19"/>
  <c r="B94" i="19" s="1"/>
  <c r="B93" i="19" s="1"/>
  <c r="B92" i="19" s="1"/>
  <c r="B91" i="19" s="1"/>
  <c r="B90" i="19" s="1"/>
  <c r="B89" i="19" s="1"/>
  <c r="B88" i="19" s="1"/>
  <c r="B87" i="19" s="1"/>
  <c r="B86" i="19" s="1"/>
  <c r="B85" i="19" s="1"/>
  <c r="B84" i="19" s="1"/>
  <c r="B83" i="19" s="1"/>
  <c r="B82" i="19" s="1"/>
  <c r="B81" i="19" s="1"/>
  <c r="B80" i="19" s="1"/>
  <c r="B79" i="19" s="1"/>
  <c r="B78" i="19" s="1"/>
  <c r="B77" i="19" s="1"/>
  <c r="B76" i="19" s="1"/>
  <c r="B75" i="19" s="1"/>
  <c r="B74" i="19" s="1"/>
  <c r="B73" i="19" s="1"/>
  <c r="B72" i="19" s="1"/>
  <c r="B71" i="19" s="1"/>
  <c r="B70" i="19" s="1"/>
  <c r="B69" i="19" s="1"/>
  <c r="B68" i="19" s="1"/>
  <c r="B67" i="19" s="1"/>
  <c r="B65" i="19"/>
  <c r="B64" i="19" s="1"/>
  <c r="B63" i="19" s="1"/>
  <c r="B62" i="19" s="1"/>
  <c r="B61" i="19" s="1"/>
  <c r="B60" i="19" s="1"/>
  <c r="B59" i="19" s="1"/>
  <c r="B58" i="19" s="1"/>
  <c r="B57" i="19" s="1"/>
  <c r="B56" i="19" s="1"/>
  <c r="B55" i="19" s="1"/>
  <c r="B54" i="19" s="1"/>
  <c r="B53" i="19" s="1"/>
  <c r="B52" i="19" s="1"/>
  <c r="B51" i="19" s="1"/>
  <c r="B50" i="19" s="1"/>
  <c r="B49" i="19" s="1"/>
  <c r="B48" i="19" s="1"/>
  <c r="B47" i="19" s="1"/>
  <c r="B46" i="19" s="1"/>
  <c r="B45" i="19" s="1"/>
  <c r="B44" i="19" s="1"/>
  <c r="B43" i="19" s="1"/>
  <c r="B42" i="19" s="1"/>
  <c r="B41" i="19" s="1"/>
  <c r="B40" i="19" s="1"/>
  <c r="B39" i="19" s="1"/>
  <c r="B38" i="19" s="1"/>
  <c r="B37" i="19" s="1"/>
  <c r="B35" i="19"/>
  <c r="B34" i="19" s="1"/>
  <c r="B33" i="19" s="1"/>
  <c r="B32" i="19" s="1"/>
  <c r="B31" i="19" s="1"/>
  <c r="B30" i="19" s="1"/>
  <c r="B29" i="19" s="1"/>
  <c r="B28" i="19" s="1"/>
  <c r="B27" i="19" s="1"/>
  <c r="B26" i="19" s="1"/>
  <c r="B25" i="19" s="1"/>
  <c r="B24" i="19" s="1"/>
  <c r="B23" i="19" l="1"/>
  <c r="B22" i="19" s="1"/>
  <c r="B21" i="19" s="1"/>
  <c r="B20" i="19" s="1"/>
  <c r="B19" i="19" s="1"/>
  <c r="B18" i="19" s="1"/>
  <c r="B17" i="19" s="1"/>
  <c r="B16" i="19" s="1"/>
  <c r="B15" i="19" s="1"/>
  <c r="B14" i="19" s="1"/>
  <c r="B13" i="19" s="1"/>
  <c r="B12" i="19" s="1"/>
  <c r="B11" i="19" s="1"/>
  <c r="B10" i="19" s="1"/>
  <c r="B9" i="19" s="1"/>
  <c r="B8" i="19" s="1"/>
  <c r="B7" i="19" s="1"/>
  <c r="Z506" i="11" l="1"/>
  <c r="W506" i="11"/>
  <c r="U506" i="11"/>
  <c r="T506" i="11"/>
  <c r="K506" i="11"/>
  <c r="G506" i="11"/>
  <c r="F506" i="11"/>
  <c r="D506" i="11"/>
  <c r="C506" i="11"/>
  <c r="B506" i="11"/>
  <c r="Z505" i="11"/>
  <c r="W505" i="11"/>
  <c r="U505" i="11"/>
  <c r="T505" i="11"/>
  <c r="K505" i="11"/>
  <c r="G505" i="11"/>
  <c r="F505" i="11"/>
  <c r="C505" i="11"/>
  <c r="B505" i="11"/>
  <c r="Z504" i="11"/>
  <c r="W504" i="11"/>
  <c r="U504" i="11"/>
  <c r="T504" i="11"/>
  <c r="K504" i="11"/>
  <c r="G504" i="11"/>
  <c r="F504" i="11"/>
  <c r="C504" i="11"/>
  <c r="B504" i="11"/>
  <c r="Z503" i="11"/>
  <c r="W503" i="11"/>
  <c r="U503" i="11"/>
  <c r="T503" i="11"/>
  <c r="K503" i="11"/>
  <c r="G503" i="11"/>
  <c r="F503" i="11"/>
  <c r="C503" i="11"/>
  <c r="B503" i="11"/>
  <c r="Z502" i="11"/>
  <c r="W502" i="11"/>
  <c r="U502" i="11"/>
  <c r="T502" i="11"/>
  <c r="K502" i="11"/>
  <c r="G502" i="11"/>
  <c r="F502" i="11"/>
  <c r="C502" i="11"/>
  <c r="B502" i="11"/>
  <c r="Z501" i="11"/>
  <c r="W501" i="11"/>
  <c r="U501" i="11"/>
  <c r="T501" i="11"/>
  <c r="K501" i="11"/>
  <c r="G501" i="11"/>
  <c r="F501" i="11"/>
  <c r="C501" i="11"/>
  <c r="B501" i="11"/>
  <c r="Z500" i="11"/>
  <c r="W500" i="11"/>
  <c r="U500" i="11"/>
  <c r="T500" i="11"/>
  <c r="K500" i="11"/>
  <c r="G500" i="11"/>
  <c r="F500" i="11"/>
  <c r="C500" i="11"/>
  <c r="B500" i="11"/>
  <c r="Z499" i="11"/>
  <c r="Y499" i="11"/>
  <c r="W499" i="11"/>
  <c r="U499" i="11"/>
  <c r="T499" i="11"/>
  <c r="K499" i="11"/>
  <c r="G499" i="11"/>
  <c r="F499" i="11"/>
  <c r="C499" i="11"/>
  <c r="B499" i="11"/>
  <c r="Z498" i="11"/>
  <c r="AA498" i="11" s="1"/>
  <c r="W498" i="11"/>
  <c r="U498" i="11"/>
  <c r="T498" i="11"/>
  <c r="K498" i="11"/>
  <c r="G498" i="11"/>
  <c r="F498" i="11"/>
  <c r="C498" i="11"/>
  <c r="B498" i="11"/>
  <c r="AB497" i="11"/>
  <c r="AD497" i="11" s="1"/>
  <c r="Z497" i="11"/>
  <c r="AA497" i="11" s="1"/>
  <c r="W497" i="11"/>
  <c r="U497" i="11"/>
  <c r="T497" i="11"/>
  <c r="K497" i="11"/>
  <c r="G497" i="11"/>
  <c r="F497" i="11"/>
  <c r="C497" i="11"/>
  <c r="B497" i="11"/>
  <c r="Z496" i="11"/>
  <c r="W496" i="11"/>
  <c r="U496" i="11"/>
  <c r="T496" i="11"/>
  <c r="K496" i="11"/>
  <c r="G496" i="11"/>
  <c r="F496" i="11"/>
  <c r="D496" i="11"/>
  <c r="C496" i="11"/>
  <c r="B496" i="11"/>
  <c r="Z495" i="11"/>
  <c r="W495" i="11"/>
  <c r="U495" i="11"/>
  <c r="T495" i="11"/>
  <c r="K495" i="11"/>
  <c r="G495" i="11"/>
  <c r="F495" i="11"/>
  <c r="C495" i="11"/>
  <c r="B495" i="11"/>
  <c r="Z494" i="11"/>
  <c r="W494" i="11"/>
  <c r="U494" i="11"/>
  <c r="T494" i="11"/>
  <c r="K494" i="11"/>
  <c r="G494" i="11"/>
  <c r="F494" i="11"/>
  <c r="C494" i="11"/>
  <c r="B494" i="11"/>
  <c r="Z493" i="11"/>
  <c r="W493" i="11"/>
  <c r="U493" i="11"/>
  <c r="T493" i="11"/>
  <c r="K493" i="11"/>
  <c r="G493" i="11"/>
  <c r="F493" i="11"/>
  <c r="C493" i="11"/>
  <c r="B493" i="11"/>
  <c r="Z492" i="11"/>
  <c r="W492" i="11"/>
  <c r="U492" i="11"/>
  <c r="T492" i="11"/>
  <c r="K492" i="11"/>
  <c r="G492" i="11"/>
  <c r="F492" i="11"/>
  <c r="C492" i="11"/>
  <c r="B492" i="11"/>
  <c r="Z491" i="11"/>
  <c r="W491" i="11"/>
  <c r="U491" i="11"/>
  <c r="T491" i="11"/>
  <c r="K491" i="11"/>
  <c r="G491" i="11"/>
  <c r="F491" i="11"/>
  <c r="C491" i="11"/>
  <c r="B491" i="11"/>
  <c r="Z490" i="11"/>
  <c r="W490" i="11"/>
  <c r="U490" i="11"/>
  <c r="T490" i="11"/>
  <c r="K490" i="11"/>
  <c r="G490" i="11"/>
  <c r="F490" i="11"/>
  <c r="C490" i="11"/>
  <c r="B490" i="11"/>
  <c r="Z489" i="11"/>
  <c r="AA489" i="11" s="1"/>
  <c r="Y489" i="11"/>
  <c r="Y490" i="11" s="1"/>
  <c r="W489" i="11"/>
  <c r="U489" i="11"/>
  <c r="T489" i="11"/>
  <c r="K489" i="11"/>
  <c r="G489" i="11"/>
  <c r="F489" i="11"/>
  <c r="C489" i="11"/>
  <c r="B489" i="11"/>
  <c r="Z488" i="11"/>
  <c r="AA488" i="11" s="1"/>
  <c r="W488" i="11"/>
  <c r="U488" i="11"/>
  <c r="T488" i="11"/>
  <c r="K488" i="11"/>
  <c r="G488" i="11"/>
  <c r="F488" i="11"/>
  <c r="C488" i="11"/>
  <c r="B488" i="11"/>
  <c r="AB487" i="11"/>
  <c r="Z487" i="11"/>
  <c r="AA487" i="11" s="1"/>
  <c r="W487" i="11"/>
  <c r="U487" i="11"/>
  <c r="T487" i="11"/>
  <c r="K487" i="11"/>
  <c r="G487" i="11"/>
  <c r="F487" i="11"/>
  <c r="C487" i="11"/>
  <c r="B487" i="11"/>
  <c r="Z486" i="11"/>
  <c r="W486" i="11"/>
  <c r="U486" i="11"/>
  <c r="T486" i="11"/>
  <c r="K486" i="11"/>
  <c r="G486" i="11"/>
  <c r="F486" i="11"/>
  <c r="D486" i="11"/>
  <c r="C486" i="11"/>
  <c r="B486" i="11"/>
  <c r="Z485" i="11"/>
  <c r="W485" i="11"/>
  <c r="U485" i="11"/>
  <c r="T485" i="11"/>
  <c r="K485" i="11"/>
  <c r="G485" i="11"/>
  <c r="F485" i="11"/>
  <c r="C485" i="11"/>
  <c r="B485" i="11"/>
  <c r="Z484" i="11"/>
  <c r="W484" i="11"/>
  <c r="U484" i="11"/>
  <c r="T484" i="11"/>
  <c r="K484" i="11"/>
  <c r="G484" i="11"/>
  <c r="F484" i="11"/>
  <c r="C484" i="11"/>
  <c r="B484" i="11"/>
  <c r="Z483" i="11"/>
  <c r="W483" i="11"/>
  <c r="U483" i="11"/>
  <c r="T483" i="11"/>
  <c r="K483" i="11"/>
  <c r="G483" i="11"/>
  <c r="F483" i="11"/>
  <c r="C483" i="11"/>
  <c r="B483" i="11"/>
  <c r="Z482" i="11"/>
  <c r="W482" i="11"/>
  <c r="U482" i="11"/>
  <c r="T482" i="11"/>
  <c r="K482" i="11"/>
  <c r="G482" i="11"/>
  <c r="F482" i="11"/>
  <c r="C482" i="11"/>
  <c r="B482" i="11"/>
  <c r="Z481" i="11"/>
  <c r="W481" i="11"/>
  <c r="U481" i="11"/>
  <c r="T481" i="11"/>
  <c r="K481" i="11"/>
  <c r="G481" i="11"/>
  <c r="F481" i="11"/>
  <c r="C481" i="11"/>
  <c r="B481" i="11"/>
  <c r="Z480" i="11"/>
  <c r="Y480" i="11"/>
  <c r="W480" i="11"/>
  <c r="U480" i="11"/>
  <c r="T480" i="11"/>
  <c r="K480" i="11"/>
  <c r="G480" i="11"/>
  <c r="F480" i="11"/>
  <c r="C480" i="11"/>
  <c r="B480" i="11"/>
  <c r="Z479" i="11"/>
  <c r="Y479" i="11"/>
  <c r="W479" i="11"/>
  <c r="U479" i="11"/>
  <c r="T479" i="11"/>
  <c r="K479" i="11"/>
  <c r="G479" i="11"/>
  <c r="F479" i="11"/>
  <c r="C479" i="11"/>
  <c r="B479" i="11"/>
  <c r="Z478" i="11"/>
  <c r="AA478" i="11" s="1"/>
  <c r="W478" i="11"/>
  <c r="U478" i="11"/>
  <c r="T478" i="11"/>
  <c r="K478" i="11"/>
  <c r="G478" i="11"/>
  <c r="F478" i="11"/>
  <c r="C478" i="11"/>
  <c r="B478" i="11"/>
  <c r="AB477" i="11"/>
  <c r="AD477" i="11" s="1"/>
  <c r="Z477" i="11"/>
  <c r="AA477" i="11" s="1"/>
  <c r="W477" i="11"/>
  <c r="U477" i="11"/>
  <c r="T477" i="11"/>
  <c r="K477" i="11"/>
  <c r="G477" i="11"/>
  <c r="F477" i="11"/>
  <c r="C477" i="11"/>
  <c r="B477" i="11"/>
  <c r="Z476" i="11"/>
  <c r="W476" i="11"/>
  <c r="U476" i="11"/>
  <c r="T476" i="11"/>
  <c r="K476" i="11"/>
  <c r="G476" i="11"/>
  <c r="F476" i="11"/>
  <c r="D476" i="11"/>
  <c r="C476" i="11"/>
  <c r="B476" i="11"/>
  <c r="Z475" i="11"/>
  <c r="W475" i="11"/>
  <c r="U475" i="11"/>
  <c r="T475" i="11"/>
  <c r="K475" i="11"/>
  <c r="G475" i="11"/>
  <c r="F475" i="11"/>
  <c r="C475" i="11"/>
  <c r="B475" i="11"/>
  <c r="Z474" i="11"/>
  <c r="W474" i="11"/>
  <c r="U474" i="11"/>
  <c r="T474" i="11"/>
  <c r="K474" i="11"/>
  <c r="G474" i="11"/>
  <c r="F474" i="11"/>
  <c r="C474" i="11"/>
  <c r="B474" i="11"/>
  <c r="Z473" i="11"/>
  <c r="W473" i="11"/>
  <c r="U473" i="11"/>
  <c r="T473" i="11"/>
  <c r="K473" i="11"/>
  <c r="G473" i="11"/>
  <c r="F473" i="11"/>
  <c r="C473" i="11"/>
  <c r="B473" i="11"/>
  <c r="Z472" i="11"/>
  <c r="W472" i="11"/>
  <c r="U472" i="11"/>
  <c r="T472" i="11"/>
  <c r="K472" i="11"/>
  <c r="G472" i="11"/>
  <c r="F472" i="11"/>
  <c r="C472" i="11"/>
  <c r="B472" i="11"/>
  <c r="Z471" i="11"/>
  <c r="W471" i="11"/>
  <c r="U471" i="11"/>
  <c r="T471" i="11"/>
  <c r="K471" i="11"/>
  <c r="G471" i="11"/>
  <c r="F471" i="11"/>
  <c r="C471" i="11"/>
  <c r="B471" i="11"/>
  <c r="Z470" i="11"/>
  <c r="W470" i="11"/>
  <c r="U470" i="11"/>
  <c r="T470" i="11"/>
  <c r="K470" i="11"/>
  <c r="G470" i="11"/>
  <c r="F470" i="11"/>
  <c r="C470" i="11"/>
  <c r="B470" i="11"/>
  <c r="Z469" i="11"/>
  <c r="Y469" i="11"/>
  <c r="Y470" i="11" s="1"/>
  <c r="Y471" i="11" s="1"/>
  <c r="W469" i="11"/>
  <c r="U469" i="11"/>
  <c r="T469" i="11"/>
  <c r="K469" i="11"/>
  <c r="G469" i="11"/>
  <c r="F469" i="11"/>
  <c r="C469" i="11"/>
  <c r="B469" i="11"/>
  <c r="Z468" i="11"/>
  <c r="AA468" i="11" s="1"/>
  <c r="W468" i="11"/>
  <c r="U468" i="11"/>
  <c r="T468" i="11"/>
  <c r="K468" i="11"/>
  <c r="G468" i="11"/>
  <c r="F468" i="11"/>
  <c r="C468" i="11"/>
  <c r="B468" i="11"/>
  <c r="AB467" i="11"/>
  <c r="Z467" i="11"/>
  <c r="AA467" i="11" s="1"/>
  <c r="W467" i="11"/>
  <c r="U467" i="11"/>
  <c r="T467" i="11"/>
  <c r="K467" i="11"/>
  <c r="G467" i="11"/>
  <c r="F467" i="11"/>
  <c r="C467" i="11"/>
  <c r="B467" i="11"/>
  <c r="Z466" i="11"/>
  <c r="W466" i="11"/>
  <c r="U466" i="11"/>
  <c r="T466" i="11"/>
  <c r="K466" i="11"/>
  <c r="G466" i="11"/>
  <c r="F466" i="11"/>
  <c r="D466" i="11"/>
  <c r="C466" i="11"/>
  <c r="B466" i="11"/>
  <c r="Z465" i="11"/>
  <c r="W465" i="11"/>
  <c r="U465" i="11"/>
  <c r="T465" i="11"/>
  <c r="K465" i="11"/>
  <c r="G465" i="11"/>
  <c r="F465" i="11"/>
  <c r="C465" i="11"/>
  <c r="B465" i="11"/>
  <c r="Z464" i="11"/>
  <c r="W464" i="11"/>
  <c r="U464" i="11"/>
  <c r="T464" i="11"/>
  <c r="K464" i="11"/>
  <c r="G464" i="11"/>
  <c r="F464" i="11"/>
  <c r="C464" i="11"/>
  <c r="B464" i="11"/>
  <c r="Z463" i="11"/>
  <c r="W463" i="11"/>
  <c r="U463" i="11"/>
  <c r="T463" i="11"/>
  <c r="K463" i="11"/>
  <c r="G463" i="11"/>
  <c r="F463" i="11"/>
  <c r="C463" i="11"/>
  <c r="B463" i="11"/>
  <c r="Z462" i="11"/>
  <c r="W462" i="11"/>
  <c r="U462" i="11"/>
  <c r="T462" i="11"/>
  <c r="K462" i="11"/>
  <c r="G462" i="11"/>
  <c r="F462" i="11"/>
  <c r="C462" i="11"/>
  <c r="B462" i="11"/>
  <c r="Z461" i="11"/>
  <c r="W461" i="11"/>
  <c r="U461" i="11"/>
  <c r="T461" i="11"/>
  <c r="K461" i="11"/>
  <c r="G461" i="11"/>
  <c r="F461" i="11"/>
  <c r="C461" i="11"/>
  <c r="B461" i="11"/>
  <c r="Z460" i="11"/>
  <c r="W460" i="11"/>
  <c r="U460" i="11"/>
  <c r="T460" i="11"/>
  <c r="K460" i="11"/>
  <c r="G460" i="11"/>
  <c r="F460" i="11"/>
  <c r="C460" i="11"/>
  <c r="B460" i="11"/>
  <c r="Z459" i="11"/>
  <c r="AA459" i="11" s="1"/>
  <c r="Y459" i="11"/>
  <c r="Y460" i="11" s="1"/>
  <c r="W459" i="11"/>
  <c r="U459" i="11"/>
  <c r="T459" i="11"/>
  <c r="K459" i="11"/>
  <c r="G459" i="11"/>
  <c r="F459" i="11"/>
  <c r="C459" i="11"/>
  <c r="B459" i="11"/>
  <c r="Z458" i="11"/>
  <c r="AA458" i="11" s="1"/>
  <c r="W458" i="11"/>
  <c r="U458" i="11"/>
  <c r="T458" i="11"/>
  <c r="K458" i="11"/>
  <c r="G458" i="11"/>
  <c r="F458" i="11"/>
  <c r="C458" i="11"/>
  <c r="B458" i="11"/>
  <c r="AB457" i="11"/>
  <c r="AD457" i="11" s="1"/>
  <c r="Z457" i="11"/>
  <c r="AA457" i="11" s="1"/>
  <c r="W457" i="11"/>
  <c r="U457" i="11"/>
  <c r="T457" i="11"/>
  <c r="K457" i="11"/>
  <c r="G457" i="11"/>
  <c r="F457" i="11"/>
  <c r="C457" i="11"/>
  <c r="B457" i="11"/>
  <c r="Z456" i="11"/>
  <c r="W456" i="11"/>
  <c r="U456" i="11"/>
  <c r="T456" i="11"/>
  <c r="K456" i="11"/>
  <c r="G456" i="11"/>
  <c r="F456" i="11"/>
  <c r="D456" i="11"/>
  <c r="C456" i="11"/>
  <c r="B456" i="11"/>
  <c r="Z455" i="11"/>
  <c r="W455" i="11"/>
  <c r="U455" i="11"/>
  <c r="T455" i="11"/>
  <c r="K455" i="11"/>
  <c r="G455" i="11"/>
  <c r="F455" i="11"/>
  <c r="C455" i="11"/>
  <c r="B455" i="11"/>
  <c r="Z454" i="11"/>
  <c r="W454" i="11"/>
  <c r="U454" i="11"/>
  <c r="T454" i="11"/>
  <c r="K454" i="11"/>
  <c r="G454" i="11"/>
  <c r="F454" i="11"/>
  <c r="C454" i="11"/>
  <c r="B454" i="11"/>
  <c r="Z453" i="11"/>
  <c r="W453" i="11"/>
  <c r="U453" i="11"/>
  <c r="T453" i="11"/>
  <c r="K453" i="11"/>
  <c r="G453" i="11"/>
  <c r="F453" i="11"/>
  <c r="C453" i="11"/>
  <c r="B453" i="11"/>
  <c r="Z452" i="11"/>
  <c r="W452" i="11"/>
  <c r="U452" i="11"/>
  <c r="T452" i="11"/>
  <c r="K452" i="11"/>
  <c r="G452" i="11"/>
  <c r="F452" i="11"/>
  <c r="C452" i="11"/>
  <c r="B452" i="11"/>
  <c r="Z451" i="11"/>
  <c r="W451" i="11"/>
  <c r="U451" i="11"/>
  <c r="T451" i="11"/>
  <c r="K451" i="11"/>
  <c r="G451" i="11"/>
  <c r="F451" i="11"/>
  <c r="C451" i="11"/>
  <c r="B451" i="11"/>
  <c r="Z450" i="11"/>
  <c r="W450" i="11"/>
  <c r="U450" i="11"/>
  <c r="T450" i="11"/>
  <c r="K450" i="11"/>
  <c r="G450" i="11"/>
  <c r="F450" i="11"/>
  <c r="C450" i="11"/>
  <c r="B450" i="11"/>
  <c r="Z449" i="11"/>
  <c r="AA449" i="11" s="1"/>
  <c r="Y449" i="11"/>
  <c r="Y450" i="11" s="1"/>
  <c r="W449" i="11"/>
  <c r="U449" i="11"/>
  <c r="T449" i="11"/>
  <c r="K449" i="11"/>
  <c r="G449" i="11"/>
  <c r="F449" i="11"/>
  <c r="C449" i="11"/>
  <c r="B449" i="11"/>
  <c r="Z448" i="11"/>
  <c r="AA448" i="11" s="1"/>
  <c r="W448" i="11"/>
  <c r="U448" i="11"/>
  <c r="T448" i="11"/>
  <c r="K448" i="11"/>
  <c r="G448" i="11"/>
  <c r="F448" i="11"/>
  <c r="C448" i="11"/>
  <c r="B448" i="11"/>
  <c r="AB447" i="11"/>
  <c r="AD447" i="11" s="1"/>
  <c r="Z447" i="11"/>
  <c r="AA447" i="11" s="1"/>
  <c r="W447" i="11"/>
  <c r="U447" i="11"/>
  <c r="T447" i="11"/>
  <c r="K447" i="11"/>
  <c r="G447" i="11"/>
  <c r="F447" i="11"/>
  <c r="C447" i="11"/>
  <c r="B447" i="11"/>
  <c r="Z446" i="11"/>
  <c r="W446" i="11"/>
  <c r="U446" i="11"/>
  <c r="T446" i="11"/>
  <c r="K446" i="11"/>
  <c r="G446" i="11"/>
  <c r="F446" i="11"/>
  <c r="D446" i="11"/>
  <c r="C446" i="11"/>
  <c r="B446" i="11"/>
  <c r="Z445" i="11"/>
  <c r="W445" i="11"/>
  <c r="U445" i="11"/>
  <c r="T445" i="11"/>
  <c r="K445" i="11"/>
  <c r="G445" i="11"/>
  <c r="F445" i="11"/>
  <c r="C445" i="11"/>
  <c r="B445" i="11"/>
  <c r="Z444" i="11"/>
  <c r="W444" i="11"/>
  <c r="U444" i="11"/>
  <c r="T444" i="11"/>
  <c r="K444" i="11"/>
  <c r="G444" i="11"/>
  <c r="F444" i="11"/>
  <c r="C444" i="11"/>
  <c r="B444" i="11"/>
  <c r="Z443" i="11"/>
  <c r="W443" i="11"/>
  <c r="U443" i="11"/>
  <c r="T443" i="11"/>
  <c r="K443" i="11"/>
  <c r="G443" i="11"/>
  <c r="F443" i="11"/>
  <c r="C443" i="11"/>
  <c r="B443" i="11"/>
  <c r="Z442" i="11"/>
  <c r="W442" i="11"/>
  <c r="U442" i="11"/>
  <c r="T442" i="11"/>
  <c r="K442" i="11"/>
  <c r="G442" i="11"/>
  <c r="F442" i="11"/>
  <c r="C442" i="11"/>
  <c r="B442" i="11"/>
  <c r="Z441" i="11"/>
  <c r="W441" i="11"/>
  <c r="U441" i="11"/>
  <c r="T441" i="11"/>
  <c r="K441" i="11"/>
  <c r="G441" i="11"/>
  <c r="F441" i="11"/>
  <c r="C441" i="11"/>
  <c r="B441" i="11"/>
  <c r="Z440" i="11"/>
  <c r="W440" i="11"/>
  <c r="U440" i="11"/>
  <c r="T440" i="11"/>
  <c r="K440" i="11"/>
  <c r="G440" i="11"/>
  <c r="F440" i="11"/>
  <c r="C440" i="11"/>
  <c r="B440" i="11"/>
  <c r="Z439" i="11"/>
  <c r="AA439" i="11" s="1"/>
  <c r="Y439" i="11"/>
  <c r="Y440" i="11" s="1"/>
  <c r="W439" i="11"/>
  <c r="U439" i="11"/>
  <c r="T439" i="11"/>
  <c r="K439" i="11"/>
  <c r="G439" i="11"/>
  <c r="F439" i="11"/>
  <c r="C439" i="11"/>
  <c r="B439" i="11"/>
  <c r="Z438" i="11"/>
  <c r="AA438" i="11" s="1"/>
  <c r="W438" i="11"/>
  <c r="U438" i="11"/>
  <c r="T438" i="11"/>
  <c r="K438" i="11"/>
  <c r="G438" i="11"/>
  <c r="F438" i="11"/>
  <c r="C438" i="11"/>
  <c r="B438" i="11"/>
  <c r="AB437" i="11"/>
  <c r="Z437" i="11"/>
  <c r="AA437" i="11" s="1"/>
  <c r="W437" i="11"/>
  <c r="U437" i="11"/>
  <c r="T437" i="11"/>
  <c r="K437" i="11"/>
  <c r="G437" i="11"/>
  <c r="F437" i="11"/>
  <c r="C437" i="11"/>
  <c r="B437" i="11"/>
  <c r="Z436" i="11"/>
  <c r="W436" i="11"/>
  <c r="U436" i="11"/>
  <c r="T436" i="11"/>
  <c r="K436" i="11"/>
  <c r="G436" i="11"/>
  <c r="F436" i="11"/>
  <c r="D436" i="11"/>
  <c r="C436" i="11"/>
  <c r="B436" i="11"/>
  <c r="Z435" i="11"/>
  <c r="W435" i="11"/>
  <c r="U435" i="11"/>
  <c r="T435" i="11"/>
  <c r="K435" i="11"/>
  <c r="G435" i="11"/>
  <c r="F435" i="11"/>
  <c r="C435" i="11"/>
  <c r="B435" i="11"/>
  <c r="Z434" i="11"/>
  <c r="W434" i="11"/>
  <c r="U434" i="11"/>
  <c r="T434" i="11"/>
  <c r="K434" i="11"/>
  <c r="G434" i="11"/>
  <c r="F434" i="11"/>
  <c r="C434" i="11"/>
  <c r="B434" i="11"/>
  <c r="Z433" i="11"/>
  <c r="W433" i="11"/>
  <c r="U433" i="11"/>
  <c r="T433" i="11"/>
  <c r="K433" i="11"/>
  <c r="G433" i="11"/>
  <c r="F433" i="11"/>
  <c r="C433" i="11"/>
  <c r="B433" i="11"/>
  <c r="Z432" i="11"/>
  <c r="W432" i="11"/>
  <c r="U432" i="11"/>
  <c r="T432" i="11"/>
  <c r="K432" i="11"/>
  <c r="G432" i="11"/>
  <c r="F432" i="11"/>
  <c r="C432" i="11"/>
  <c r="B432" i="11"/>
  <c r="Z431" i="11"/>
  <c r="W431" i="11"/>
  <c r="U431" i="11"/>
  <c r="T431" i="11"/>
  <c r="K431" i="11"/>
  <c r="G431" i="11"/>
  <c r="F431" i="11"/>
  <c r="C431" i="11"/>
  <c r="B431" i="11"/>
  <c r="Z430" i="11"/>
  <c r="W430" i="11"/>
  <c r="U430" i="11"/>
  <c r="T430" i="11"/>
  <c r="K430" i="11"/>
  <c r="G430" i="11"/>
  <c r="F430" i="11"/>
  <c r="C430" i="11"/>
  <c r="B430" i="11"/>
  <c r="Z429" i="11"/>
  <c r="Y429" i="11"/>
  <c r="W429" i="11"/>
  <c r="U429" i="11"/>
  <c r="T429" i="11"/>
  <c r="K429" i="11"/>
  <c r="G429" i="11"/>
  <c r="F429" i="11"/>
  <c r="C429" i="11"/>
  <c r="B429" i="11"/>
  <c r="Z428" i="11"/>
  <c r="AA428" i="11" s="1"/>
  <c r="W428" i="11"/>
  <c r="U428" i="11"/>
  <c r="T428" i="11"/>
  <c r="K428" i="11"/>
  <c r="G428" i="11"/>
  <c r="F428" i="11"/>
  <c r="C428" i="11"/>
  <c r="B428" i="11"/>
  <c r="AB427" i="11"/>
  <c r="AD427" i="11" s="1"/>
  <c r="Z427" i="11"/>
  <c r="AA427" i="11" s="1"/>
  <c r="W427" i="11"/>
  <c r="U427" i="11"/>
  <c r="T427" i="11"/>
  <c r="K427" i="11"/>
  <c r="G427" i="11"/>
  <c r="F427" i="11"/>
  <c r="C427" i="11"/>
  <c r="B427" i="11"/>
  <c r="Z426" i="11"/>
  <c r="W426" i="11"/>
  <c r="U426" i="11"/>
  <c r="T426" i="11"/>
  <c r="K426" i="11"/>
  <c r="G426" i="11"/>
  <c r="F426" i="11"/>
  <c r="D426" i="11"/>
  <c r="C426" i="11"/>
  <c r="B426" i="11"/>
  <c r="Z425" i="11"/>
  <c r="W425" i="11"/>
  <c r="U425" i="11"/>
  <c r="T425" i="11"/>
  <c r="K425" i="11"/>
  <c r="G425" i="11"/>
  <c r="F425" i="11"/>
  <c r="C425" i="11"/>
  <c r="B425" i="11"/>
  <c r="Z424" i="11"/>
  <c r="W424" i="11"/>
  <c r="U424" i="11"/>
  <c r="T424" i="11"/>
  <c r="K424" i="11"/>
  <c r="G424" i="11"/>
  <c r="F424" i="11"/>
  <c r="C424" i="11"/>
  <c r="B424" i="11"/>
  <c r="Z423" i="11"/>
  <c r="W423" i="11"/>
  <c r="U423" i="11"/>
  <c r="T423" i="11"/>
  <c r="K423" i="11"/>
  <c r="G423" i="11"/>
  <c r="F423" i="11"/>
  <c r="C423" i="11"/>
  <c r="B423" i="11"/>
  <c r="Z422" i="11"/>
  <c r="W422" i="11"/>
  <c r="U422" i="11"/>
  <c r="T422" i="11"/>
  <c r="K422" i="11"/>
  <c r="G422" i="11"/>
  <c r="F422" i="11"/>
  <c r="C422" i="11"/>
  <c r="B422" i="11"/>
  <c r="Z421" i="11"/>
  <c r="W421" i="11"/>
  <c r="U421" i="11"/>
  <c r="T421" i="11"/>
  <c r="K421" i="11"/>
  <c r="G421" i="11"/>
  <c r="F421" i="11"/>
  <c r="C421" i="11"/>
  <c r="B421" i="11"/>
  <c r="Z420" i="11"/>
  <c r="Y420" i="11"/>
  <c r="Y421" i="11" s="1"/>
  <c r="Y422" i="11" s="1"/>
  <c r="W420" i="11"/>
  <c r="U420" i="11"/>
  <c r="T420" i="11"/>
  <c r="K420" i="11"/>
  <c r="G420" i="11"/>
  <c r="F420" i="11"/>
  <c r="C420" i="11"/>
  <c r="B420" i="11"/>
  <c r="Z419" i="11"/>
  <c r="AA419" i="11" s="1"/>
  <c r="Y419" i="11"/>
  <c r="W419" i="11"/>
  <c r="U419" i="11"/>
  <c r="T419" i="11"/>
  <c r="K419" i="11"/>
  <c r="G419" i="11"/>
  <c r="F419" i="11"/>
  <c r="C419" i="11"/>
  <c r="B419" i="11"/>
  <c r="Z418" i="11"/>
  <c r="AA418" i="11" s="1"/>
  <c r="W418" i="11"/>
  <c r="U418" i="11"/>
  <c r="T418" i="11"/>
  <c r="K418" i="11"/>
  <c r="G418" i="11"/>
  <c r="F418" i="11"/>
  <c r="C418" i="11"/>
  <c r="B418" i="11"/>
  <c r="AB417" i="11"/>
  <c r="AD417" i="11" s="1"/>
  <c r="Z417" i="11"/>
  <c r="AA417" i="11" s="1"/>
  <c r="W417" i="11"/>
  <c r="U417" i="11"/>
  <c r="T417" i="11"/>
  <c r="K417" i="11"/>
  <c r="G417" i="11"/>
  <c r="F417" i="11"/>
  <c r="C417" i="11"/>
  <c r="B417" i="11"/>
  <c r="Z416" i="11"/>
  <c r="W416" i="11"/>
  <c r="U416" i="11"/>
  <c r="T416" i="11"/>
  <c r="K416" i="11"/>
  <c r="G416" i="11"/>
  <c r="F416" i="11"/>
  <c r="D416" i="11"/>
  <c r="C416" i="11"/>
  <c r="B416" i="11"/>
  <c r="Z415" i="11"/>
  <c r="W415" i="11"/>
  <c r="U415" i="11"/>
  <c r="T415" i="11"/>
  <c r="K415" i="11"/>
  <c r="G415" i="11"/>
  <c r="F415" i="11"/>
  <c r="C415" i="11"/>
  <c r="B415" i="11"/>
  <c r="Z414" i="11"/>
  <c r="W414" i="11"/>
  <c r="U414" i="11"/>
  <c r="T414" i="11"/>
  <c r="K414" i="11"/>
  <c r="G414" i="11"/>
  <c r="F414" i="11"/>
  <c r="C414" i="11"/>
  <c r="B414" i="11"/>
  <c r="Z413" i="11"/>
  <c r="W413" i="11"/>
  <c r="U413" i="11"/>
  <c r="T413" i="11"/>
  <c r="K413" i="11"/>
  <c r="G413" i="11"/>
  <c r="F413" i="11"/>
  <c r="C413" i="11"/>
  <c r="B413" i="11"/>
  <c r="Z412" i="11"/>
  <c r="W412" i="11"/>
  <c r="U412" i="11"/>
  <c r="T412" i="11"/>
  <c r="K412" i="11"/>
  <c r="G412" i="11"/>
  <c r="F412" i="11"/>
  <c r="C412" i="11"/>
  <c r="B412" i="11"/>
  <c r="Z411" i="11"/>
  <c r="W411" i="11"/>
  <c r="U411" i="11"/>
  <c r="T411" i="11"/>
  <c r="K411" i="11"/>
  <c r="G411" i="11"/>
  <c r="F411" i="11"/>
  <c r="C411" i="11"/>
  <c r="B411" i="11"/>
  <c r="Z410" i="11"/>
  <c r="W410" i="11"/>
  <c r="U410" i="11"/>
  <c r="T410" i="11"/>
  <c r="K410" i="11"/>
  <c r="G410" i="11"/>
  <c r="F410" i="11"/>
  <c r="C410" i="11"/>
  <c r="B410" i="11"/>
  <c r="Z409" i="11"/>
  <c r="AA409" i="11" s="1"/>
  <c r="Y409" i="11"/>
  <c r="Y410" i="11" s="1"/>
  <c r="W409" i="11"/>
  <c r="U409" i="11"/>
  <c r="T409" i="11"/>
  <c r="K409" i="11"/>
  <c r="G409" i="11"/>
  <c r="F409" i="11"/>
  <c r="C409" i="11"/>
  <c r="B409" i="11"/>
  <c r="Z408" i="11"/>
  <c r="AA408" i="11" s="1"/>
  <c r="W408" i="11"/>
  <c r="U408" i="11"/>
  <c r="T408" i="11"/>
  <c r="K408" i="11"/>
  <c r="G408" i="11"/>
  <c r="F408" i="11"/>
  <c r="C408" i="11"/>
  <c r="B408" i="11"/>
  <c r="AB407" i="11"/>
  <c r="Z407" i="11"/>
  <c r="AA407" i="11" s="1"/>
  <c r="W407" i="11"/>
  <c r="U407" i="11"/>
  <c r="T407" i="11"/>
  <c r="K407" i="11"/>
  <c r="G407" i="11"/>
  <c r="F407" i="11"/>
  <c r="C407" i="11"/>
  <c r="B407" i="11"/>
  <c r="Z406" i="11"/>
  <c r="W406" i="11"/>
  <c r="U406" i="11"/>
  <c r="T406" i="11"/>
  <c r="K406" i="11"/>
  <c r="G406" i="11"/>
  <c r="F406" i="11"/>
  <c r="D406" i="11"/>
  <c r="C406" i="11"/>
  <c r="B406" i="11"/>
  <c r="Z405" i="11"/>
  <c r="W405" i="11"/>
  <c r="U405" i="11"/>
  <c r="T405" i="11"/>
  <c r="K405" i="11"/>
  <c r="G405" i="11"/>
  <c r="F405" i="11"/>
  <c r="C405" i="11"/>
  <c r="B405" i="11"/>
  <c r="Z404" i="11"/>
  <c r="W404" i="11"/>
  <c r="U404" i="11"/>
  <c r="T404" i="11"/>
  <c r="K404" i="11"/>
  <c r="G404" i="11"/>
  <c r="F404" i="11"/>
  <c r="C404" i="11"/>
  <c r="B404" i="11"/>
  <c r="Z403" i="11"/>
  <c r="W403" i="11"/>
  <c r="U403" i="11"/>
  <c r="T403" i="11"/>
  <c r="K403" i="11"/>
  <c r="G403" i="11"/>
  <c r="F403" i="11"/>
  <c r="C403" i="11"/>
  <c r="B403" i="11"/>
  <c r="Z402" i="11"/>
  <c r="W402" i="11"/>
  <c r="U402" i="11"/>
  <c r="T402" i="11"/>
  <c r="K402" i="11"/>
  <c r="G402" i="11"/>
  <c r="F402" i="11"/>
  <c r="C402" i="11"/>
  <c r="B402" i="11"/>
  <c r="Z401" i="11"/>
  <c r="W401" i="11"/>
  <c r="U401" i="11"/>
  <c r="T401" i="11"/>
  <c r="K401" i="11"/>
  <c r="G401" i="11"/>
  <c r="F401" i="11"/>
  <c r="C401" i="11"/>
  <c r="B401" i="11"/>
  <c r="Z400" i="11"/>
  <c r="W400" i="11"/>
  <c r="U400" i="11"/>
  <c r="T400" i="11"/>
  <c r="K400" i="11"/>
  <c r="G400" i="11"/>
  <c r="F400" i="11"/>
  <c r="C400" i="11"/>
  <c r="B400" i="11"/>
  <c r="Z399" i="11"/>
  <c r="Y399" i="11"/>
  <c r="Y400" i="11" s="1"/>
  <c r="Y401" i="11" s="1"/>
  <c r="W399" i="11"/>
  <c r="U399" i="11"/>
  <c r="T399" i="11"/>
  <c r="K399" i="11"/>
  <c r="G399" i="11"/>
  <c r="F399" i="11"/>
  <c r="C399" i="11"/>
  <c r="B399" i="11"/>
  <c r="Z398" i="11"/>
  <c r="AA398" i="11" s="1"/>
  <c r="W398" i="11"/>
  <c r="U398" i="11"/>
  <c r="T398" i="11"/>
  <c r="K398" i="11"/>
  <c r="G398" i="11"/>
  <c r="F398" i="11"/>
  <c r="C398" i="11"/>
  <c r="B398" i="11"/>
  <c r="AB397" i="11"/>
  <c r="Z397" i="11"/>
  <c r="AA397" i="11" s="1"/>
  <c r="W397" i="11"/>
  <c r="U397" i="11"/>
  <c r="T397" i="11"/>
  <c r="K397" i="11"/>
  <c r="G397" i="11"/>
  <c r="F397" i="11"/>
  <c r="C397" i="11"/>
  <c r="B397" i="11"/>
  <c r="Z396" i="11"/>
  <c r="W396" i="11"/>
  <c r="U396" i="11"/>
  <c r="T396" i="11"/>
  <c r="K396" i="11"/>
  <c r="G396" i="11"/>
  <c r="F396" i="11"/>
  <c r="D396" i="11"/>
  <c r="C396" i="11"/>
  <c r="B396" i="11"/>
  <c r="Z395" i="11"/>
  <c r="W395" i="11"/>
  <c r="U395" i="11"/>
  <c r="T395" i="11"/>
  <c r="K395" i="11"/>
  <c r="G395" i="11"/>
  <c r="F395" i="11"/>
  <c r="C395" i="11"/>
  <c r="B395" i="11"/>
  <c r="Z394" i="11"/>
  <c r="W394" i="11"/>
  <c r="U394" i="11"/>
  <c r="T394" i="11"/>
  <c r="K394" i="11"/>
  <c r="G394" i="11"/>
  <c r="F394" i="11"/>
  <c r="C394" i="11"/>
  <c r="B394" i="11"/>
  <c r="Z393" i="11"/>
  <c r="W393" i="11"/>
  <c r="U393" i="11"/>
  <c r="T393" i="11"/>
  <c r="K393" i="11"/>
  <c r="G393" i="11"/>
  <c r="F393" i="11"/>
  <c r="C393" i="11"/>
  <c r="B393" i="11"/>
  <c r="Z392" i="11"/>
  <c r="W392" i="11"/>
  <c r="U392" i="11"/>
  <c r="T392" i="11"/>
  <c r="K392" i="11"/>
  <c r="G392" i="11"/>
  <c r="F392" i="11"/>
  <c r="C392" i="11"/>
  <c r="B392" i="11"/>
  <c r="Z391" i="11"/>
  <c r="W391" i="11"/>
  <c r="U391" i="11"/>
  <c r="T391" i="11"/>
  <c r="K391" i="11"/>
  <c r="G391" i="11"/>
  <c r="F391" i="11"/>
  <c r="C391" i="11"/>
  <c r="B391" i="11"/>
  <c r="Z390" i="11"/>
  <c r="W390" i="11"/>
  <c r="U390" i="11"/>
  <c r="T390" i="11"/>
  <c r="K390" i="11"/>
  <c r="G390" i="11"/>
  <c r="F390" i="11"/>
  <c r="C390" i="11"/>
  <c r="B390" i="11"/>
  <c r="Z389" i="11"/>
  <c r="AA389" i="11" s="1"/>
  <c r="Y389" i="11"/>
  <c r="Y390" i="11" s="1"/>
  <c r="W389" i="11"/>
  <c r="U389" i="11"/>
  <c r="T389" i="11"/>
  <c r="K389" i="11"/>
  <c r="G389" i="11"/>
  <c r="F389" i="11"/>
  <c r="C389" i="11"/>
  <c r="B389" i="11"/>
  <c r="Z388" i="11"/>
  <c r="AA388" i="11" s="1"/>
  <c r="W388" i="11"/>
  <c r="U388" i="11"/>
  <c r="T388" i="11"/>
  <c r="K388" i="11"/>
  <c r="G388" i="11"/>
  <c r="F388" i="11"/>
  <c r="C388" i="11"/>
  <c r="B388" i="11"/>
  <c r="AB387" i="11"/>
  <c r="AD387" i="11" s="1"/>
  <c r="Z387" i="11"/>
  <c r="AA387" i="11" s="1"/>
  <c r="W387" i="11"/>
  <c r="U387" i="11"/>
  <c r="T387" i="11"/>
  <c r="K387" i="11"/>
  <c r="G387" i="11"/>
  <c r="F387" i="11"/>
  <c r="C387" i="11"/>
  <c r="B387" i="11"/>
  <c r="Z386" i="11"/>
  <c r="W386" i="11"/>
  <c r="U386" i="11"/>
  <c r="T386" i="11"/>
  <c r="K386" i="11"/>
  <c r="G386" i="11"/>
  <c r="F386" i="11"/>
  <c r="D386" i="11"/>
  <c r="C386" i="11"/>
  <c r="B386" i="11"/>
  <c r="Z385" i="11"/>
  <c r="W385" i="11"/>
  <c r="U385" i="11"/>
  <c r="T385" i="11"/>
  <c r="K385" i="11"/>
  <c r="G385" i="11"/>
  <c r="F385" i="11"/>
  <c r="C385" i="11"/>
  <c r="B385" i="11"/>
  <c r="Z384" i="11"/>
  <c r="W384" i="11"/>
  <c r="U384" i="11"/>
  <c r="T384" i="11"/>
  <c r="K384" i="11"/>
  <c r="G384" i="11"/>
  <c r="F384" i="11"/>
  <c r="C384" i="11"/>
  <c r="B384" i="11"/>
  <c r="Z383" i="11"/>
  <c r="W383" i="11"/>
  <c r="U383" i="11"/>
  <c r="T383" i="11"/>
  <c r="K383" i="11"/>
  <c r="G383" i="11"/>
  <c r="F383" i="11"/>
  <c r="C383" i="11"/>
  <c r="B383" i="11"/>
  <c r="Z382" i="11"/>
  <c r="W382" i="11"/>
  <c r="U382" i="11"/>
  <c r="T382" i="11"/>
  <c r="K382" i="11"/>
  <c r="G382" i="11"/>
  <c r="F382" i="11"/>
  <c r="C382" i="11"/>
  <c r="B382" i="11"/>
  <c r="Z381" i="11"/>
  <c r="W381" i="11"/>
  <c r="U381" i="11"/>
  <c r="T381" i="11"/>
  <c r="K381" i="11"/>
  <c r="G381" i="11"/>
  <c r="F381" i="11"/>
  <c r="C381" i="11"/>
  <c r="B381" i="11"/>
  <c r="Z380" i="11"/>
  <c r="W380" i="11"/>
  <c r="U380" i="11"/>
  <c r="T380" i="11"/>
  <c r="K380" i="11"/>
  <c r="G380" i="11"/>
  <c r="F380" i="11"/>
  <c r="C380" i="11"/>
  <c r="B380" i="11"/>
  <c r="Z379" i="11"/>
  <c r="Y379" i="11"/>
  <c r="W379" i="11"/>
  <c r="U379" i="11"/>
  <c r="T379" i="11"/>
  <c r="K379" i="11"/>
  <c r="G379" i="11"/>
  <c r="F379" i="11"/>
  <c r="C379" i="11"/>
  <c r="B379" i="11"/>
  <c r="Z378" i="11"/>
  <c r="AA378" i="11" s="1"/>
  <c r="W378" i="11"/>
  <c r="U378" i="11"/>
  <c r="T378" i="11"/>
  <c r="K378" i="11"/>
  <c r="G378" i="11"/>
  <c r="F378" i="11"/>
  <c r="C378" i="11"/>
  <c r="B378" i="11"/>
  <c r="AB377" i="11"/>
  <c r="AD377" i="11" s="1"/>
  <c r="Z377" i="11"/>
  <c r="AA377" i="11" s="1"/>
  <c r="W377" i="11"/>
  <c r="U377" i="11"/>
  <c r="T377" i="11"/>
  <c r="K377" i="11"/>
  <c r="G377" i="11"/>
  <c r="F377" i="11"/>
  <c r="C377" i="11"/>
  <c r="B377" i="11"/>
  <c r="Z376" i="11"/>
  <c r="W376" i="11"/>
  <c r="U376" i="11"/>
  <c r="T376" i="11"/>
  <c r="K376" i="11"/>
  <c r="G376" i="11"/>
  <c r="F376" i="11"/>
  <c r="D376" i="11"/>
  <c r="C376" i="11"/>
  <c r="B376" i="11"/>
  <c r="Z375" i="11"/>
  <c r="W375" i="11"/>
  <c r="U375" i="11"/>
  <c r="T375" i="11"/>
  <c r="K375" i="11"/>
  <c r="G375" i="11"/>
  <c r="F375" i="11"/>
  <c r="C375" i="11"/>
  <c r="B375" i="11"/>
  <c r="Z374" i="11"/>
  <c r="W374" i="11"/>
  <c r="U374" i="11"/>
  <c r="T374" i="11"/>
  <c r="K374" i="11"/>
  <c r="G374" i="11"/>
  <c r="F374" i="11"/>
  <c r="C374" i="11"/>
  <c r="B374" i="11"/>
  <c r="Z373" i="11"/>
  <c r="W373" i="11"/>
  <c r="U373" i="11"/>
  <c r="T373" i="11"/>
  <c r="K373" i="11"/>
  <c r="G373" i="11"/>
  <c r="F373" i="11"/>
  <c r="C373" i="11"/>
  <c r="B373" i="11"/>
  <c r="Z372" i="11"/>
  <c r="W372" i="11"/>
  <c r="U372" i="11"/>
  <c r="T372" i="11"/>
  <c r="K372" i="11"/>
  <c r="G372" i="11"/>
  <c r="F372" i="11"/>
  <c r="C372" i="11"/>
  <c r="B372" i="11"/>
  <c r="Z371" i="11"/>
  <c r="W371" i="11"/>
  <c r="U371" i="11"/>
  <c r="T371" i="11"/>
  <c r="K371" i="11"/>
  <c r="G371" i="11"/>
  <c r="F371" i="11"/>
  <c r="C371" i="11"/>
  <c r="B371" i="11"/>
  <c r="Z370" i="11"/>
  <c r="W370" i="11"/>
  <c r="U370" i="11"/>
  <c r="T370" i="11"/>
  <c r="K370" i="11"/>
  <c r="G370" i="11"/>
  <c r="F370" i="11"/>
  <c r="C370" i="11"/>
  <c r="B370" i="11"/>
  <c r="Z369" i="11"/>
  <c r="Y369" i="11"/>
  <c r="Y370" i="11" s="1"/>
  <c r="W369" i="11"/>
  <c r="U369" i="11"/>
  <c r="T369" i="11"/>
  <c r="K369" i="11"/>
  <c r="G369" i="11"/>
  <c r="F369" i="11"/>
  <c r="C369" i="11"/>
  <c r="B369" i="11"/>
  <c r="Z368" i="11"/>
  <c r="AA368" i="11" s="1"/>
  <c r="W368" i="11"/>
  <c r="U368" i="11"/>
  <c r="T368" i="11"/>
  <c r="K368" i="11"/>
  <c r="G368" i="11"/>
  <c r="F368" i="11"/>
  <c r="C368" i="11"/>
  <c r="B368" i="11"/>
  <c r="AB367" i="11"/>
  <c r="Z367" i="11"/>
  <c r="AA367" i="11" s="1"/>
  <c r="W367" i="11"/>
  <c r="U367" i="11"/>
  <c r="T367" i="11"/>
  <c r="K367" i="11"/>
  <c r="G367" i="11"/>
  <c r="F367" i="11"/>
  <c r="C367" i="11"/>
  <c r="B367" i="11"/>
  <c r="Z366" i="11"/>
  <c r="W366" i="11"/>
  <c r="U366" i="11"/>
  <c r="T366" i="11"/>
  <c r="K366" i="11"/>
  <c r="G366" i="11"/>
  <c r="F366" i="11"/>
  <c r="D366" i="11"/>
  <c r="C366" i="11"/>
  <c r="B366" i="11"/>
  <c r="Z365" i="11"/>
  <c r="W365" i="11"/>
  <c r="U365" i="11"/>
  <c r="T365" i="11"/>
  <c r="K365" i="11"/>
  <c r="G365" i="11"/>
  <c r="F365" i="11"/>
  <c r="C365" i="11"/>
  <c r="B365" i="11"/>
  <c r="Z364" i="11"/>
  <c r="W364" i="11"/>
  <c r="U364" i="11"/>
  <c r="T364" i="11"/>
  <c r="K364" i="11"/>
  <c r="G364" i="11"/>
  <c r="F364" i="11"/>
  <c r="C364" i="11"/>
  <c r="B364" i="11"/>
  <c r="Z363" i="11"/>
  <c r="W363" i="11"/>
  <c r="U363" i="11"/>
  <c r="T363" i="11"/>
  <c r="K363" i="11"/>
  <c r="G363" i="11"/>
  <c r="F363" i="11"/>
  <c r="C363" i="11"/>
  <c r="B363" i="11"/>
  <c r="Z362" i="11"/>
  <c r="W362" i="11"/>
  <c r="U362" i="11"/>
  <c r="T362" i="11"/>
  <c r="K362" i="11"/>
  <c r="G362" i="11"/>
  <c r="F362" i="11"/>
  <c r="C362" i="11"/>
  <c r="B362" i="11"/>
  <c r="Z361" i="11"/>
  <c r="W361" i="11"/>
  <c r="U361" i="11"/>
  <c r="T361" i="11"/>
  <c r="K361" i="11"/>
  <c r="G361" i="11"/>
  <c r="F361" i="11"/>
  <c r="C361" i="11"/>
  <c r="B361" i="11"/>
  <c r="Z360" i="11"/>
  <c r="W360" i="11"/>
  <c r="U360" i="11"/>
  <c r="T360" i="11"/>
  <c r="K360" i="11"/>
  <c r="G360" i="11"/>
  <c r="F360" i="11"/>
  <c r="C360" i="11"/>
  <c r="B360" i="11"/>
  <c r="Z359" i="11"/>
  <c r="Y359" i="11"/>
  <c r="W359" i="11"/>
  <c r="U359" i="11"/>
  <c r="T359" i="11"/>
  <c r="K359" i="11"/>
  <c r="G359" i="11"/>
  <c r="F359" i="11"/>
  <c r="C359" i="11"/>
  <c r="B359" i="11"/>
  <c r="Z358" i="11"/>
  <c r="AA358" i="11" s="1"/>
  <c r="W358" i="11"/>
  <c r="U358" i="11"/>
  <c r="T358" i="11"/>
  <c r="K358" i="11"/>
  <c r="G358" i="11"/>
  <c r="F358" i="11"/>
  <c r="C358" i="11"/>
  <c r="B358" i="11"/>
  <c r="AB357" i="11"/>
  <c r="AD357" i="11" s="1"/>
  <c r="Z357" i="11"/>
  <c r="AA357" i="11" s="1"/>
  <c r="W357" i="11"/>
  <c r="U357" i="11"/>
  <c r="T357" i="11"/>
  <c r="K357" i="11"/>
  <c r="G357" i="11"/>
  <c r="F357" i="11"/>
  <c r="C357" i="11"/>
  <c r="B357" i="11"/>
  <c r="Z356" i="11"/>
  <c r="W356" i="11"/>
  <c r="U356" i="11"/>
  <c r="T356" i="11"/>
  <c r="K356" i="11"/>
  <c r="G356" i="11"/>
  <c r="F356" i="11"/>
  <c r="D356" i="11"/>
  <c r="C356" i="11"/>
  <c r="B356" i="11"/>
  <c r="Z355" i="11"/>
  <c r="W355" i="11"/>
  <c r="U355" i="11"/>
  <c r="T355" i="11"/>
  <c r="K355" i="11"/>
  <c r="G355" i="11"/>
  <c r="F355" i="11"/>
  <c r="C355" i="11"/>
  <c r="B355" i="11"/>
  <c r="Z354" i="11"/>
  <c r="W354" i="11"/>
  <c r="U354" i="11"/>
  <c r="T354" i="11"/>
  <c r="K354" i="11"/>
  <c r="G354" i="11"/>
  <c r="F354" i="11"/>
  <c r="C354" i="11"/>
  <c r="B354" i="11"/>
  <c r="Z353" i="11"/>
  <c r="W353" i="11"/>
  <c r="U353" i="11"/>
  <c r="T353" i="11"/>
  <c r="K353" i="11"/>
  <c r="G353" i="11"/>
  <c r="F353" i="11"/>
  <c r="C353" i="11"/>
  <c r="B353" i="11"/>
  <c r="Z352" i="11"/>
  <c r="W352" i="11"/>
  <c r="U352" i="11"/>
  <c r="T352" i="11"/>
  <c r="K352" i="11"/>
  <c r="G352" i="11"/>
  <c r="F352" i="11"/>
  <c r="C352" i="11"/>
  <c r="B352" i="11"/>
  <c r="Z351" i="11"/>
  <c r="W351" i="11"/>
  <c r="U351" i="11"/>
  <c r="T351" i="11"/>
  <c r="K351" i="11"/>
  <c r="G351" i="11"/>
  <c r="F351" i="11"/>
  <c r="C351" i="11"/>
  <c r="B351" i="11"/>
  <c r="Z350" i="11"/>
  <c r="Y350" i="11"/>
  <c r="W350" i="11"/>
  <c r="U350" i="11"/>
  <c r="T350" i="11"/>
  <c r="K350" i="11"/>
  <c r="G350" i="11"/>
  <c r="F350" i="11"/>
  <c r="C350" i="11"/>
  <c r="B350" i="11"/>
  <c r="Z349" i="11"/>
  <c r="AA349" i="11" s="1"/>
  <c r="Y349" i="11"/>
  <c r="W349" i="11"/>
  <c r="U349" i="11"/>
  <c r="T349" i="11"/>
  <c r="K349" i="11"/>
  <c r="G349" i="11"/>
  <c r="F349" i="11"/>
  <c r="C349" i="11"/>
  <c r="B349" i="11"/>
  <c r="Z348" i="11"/>
  <c r="AA348" i="11" s="1"/>
  <c r="W348" i="11"/>
  <c r="U348" i="11"/>
  <c r="T348" i="11"/>
  <c r="K348" i="11"/>
  <c r="G348" i="11"/>
  <c r="F348" i="11"/>
  <c r="C348" i="11"/>
  <c r="B348" i="11"/>
  <c r="AB347" i="11"/>
  <c r="AD347" i="11" s="1"/>
  <c r="Z347" i="11"/>
  <c r="AA347" i="11" s="1"/>
  <c r="W347" i="11"/>
  <c r="U347" i="11"/>
  <c r="T347" i="11"/>
  <c r="K347" i="11"/>
  <c r="G347" i="11"/>
  <c r="F347" i="11"/>
  <c r="C347" i="11"/>
  <c r="B347" i="11"/>
  <c r="Z346" i="11"/>
  <c r="W346" i="11"/>
  <c r="U346" i="11"/>
  <c r="T346" i="11"/>
  <c r="K346" i="11"/>
  <c r="G346" i="11"/>
  <c r="F346" i="11"/>
  <c r="D346" i="11"/>
  <c r="C346" i="11"/>
  <c r="B346" i="11"/>
  <c r="Z345" i="11"/>
  <c r="W345" i="11"/>
  <c r="U345" i="11"/>
  <c r="T345" i="11"/>
  <c r="K345" i="11"/>
  <c r="G345" i="11"/>
  <c r="F345" i="11"/>
  <c r="C345" i="11"/>
  <c r="B345" i="11"/>
  <c r="Z344" i="11"/>
  <c r="W344" i="11"/>
  <c r="U344" i="11"/>
  <c r="T344" i="11"/>
  <c r="K344" i="11"/>
  <c r="G344" i="11"/>
  <c r="F344" i="11"/>
  <c r="C344" i="11"/>
  <c r="B344" i="11"/>
  <c r="Z343" i="11"/>
  <c r="W343" i="11"/>
  <c r="U343" i="11"/>
  <c r="T343" i="11"/>
  <c r="K343" i="11"/>
  <c r="G343" i="11"/>
  <c r="F343" i="11"/>
  <c r="C343" i="11"/>
  <c r="B343" i="11"/>
  <c r="Z342" i="11"/>
  <c r="W342" i="11"/>
  <c r="U342" i="11"/>
  <c r="T342" i="11"/>
  <c r="K342" i="11"/>
  <c r="G342" i="11"/>
  <c r="F342" i="11"/>
  <c r="C342" i="11"/>
  <c r="B342" i="11"/>
  <c r="Z341" i="11"/>
  <c r="W341" i="11"/>
  <c r="U341" i="11"/>
  <c r="T341" i="11"/>
  <c r="K341" i="11"/>
  <c r="G341" i="11"/>
  <c r="F341" i="11"/>
  <c r="C341" i="11"/>
  <c r="B341" i="11"/>
  <c r="Z340" i="11"/>
  <c r="W340" i="11"/>
  <c r="U340" i="11"/>
  <c r="T340" i="11"/>
  <c r="K340" i="11"/>
  <c r="G340" i="11"/>
  <c r="F340" i="11"/>
  <c r="C340" i="11"/>
  <c r="B340" i="11"/>
  <c r="Z339" i="11"/>
  <c r="Y339" i="11"/>
  <c r="W339" i="11"/>
  <c r="U339" i="11"/>
  <c r="T339" i="11"/>
  <c r="K339" i="11"/>
  <c r="G339" i="11"/>
  <c r="F339" i="11"/>
  <c r="C339" i="11"/>
  <c r="B339" i="11"/>
  <c r="Z338" i="11"/>
  <c r="AA338" i="11" s="1"/>
  <c r="W338" i="11"/>
  <c r="U338" i="11"/>
  <c r="T338" i="11"/>
  <c r="K338" i="11"/>
  <c r="G338" i="11"/>
  <c r="F338" i="11"/>
  <c r="C338" i="11"/>
  <c r="B338" i="11"/>
  <c r="AB337" i="11"/>
  <c r="AD337" i="11" s="1"/>
  <c r="Z337" i="11"/>
  <c r="AA337" i="11" s="1"/>
  <c r="W337" i="11"/>
  <c r="U337" i="11"/>
  <c r="T337" i="11"/>
  <c r="K337" i="11"/>
  <c r="G337" i="11"/>
  <c r="F337" i="11"/>
  <c r="C337" i="11"/>
  <c r="B337" i="11"/>
  <c r="Z336" i="11"/>
  <c r="W336" i="11"/>
  <c r="U336" i="11"/>
  <c r="T336" i="11"/>
  <c r="K336" i="11"/>
  <c r="G336" i="11"/>
  <c r="F336" i="11"/>
  <c r="D336" i="11"/>
  <c r="C336" i="11"/>
  <c r="B336" i="11"/>
  <c r="Z335" i="11"/>
  <c r="W335" i="11"/>
  <c r="U335" i="11"/>
  <c r="T335" i="11"/>
  <c r="K335" i="11"/>
  <c r="G335" i="11"/>
  <c r="F335" i="11"/>
  <c r="C335" i="11"/>
  <c r="B335" i="11"/>
  <c r="Z334" i="11"/>
  <c r="W334" i="11"/>
  <c r="U334" i="11"/>
  <c r="T334" i="11"/>
  <c r="K334" i="11"/>
  <c r="G334" i="11"/>
  <c r="F334" i="11"/>
  <c r="C334" i="11"/>
  <c r="B334" i="11"/>
  <c r="Z333" i="11"/>
  <c r="W333" i="11"/>
  <c r="U333" i="11"/>
  <c r="T333" i="11"/>
  <c r="K333" i="11"/>
  <c r="G333" i="11"/>
  <c r="F333" i="11"/>
  <c r="C333" i="11"/>
  <c r="B333" i="11"/>
  <c r="Z332" i="11"/>
  <c r="W332" i="11"/>
  <c r="U332" i="11"/>
  <c r="T332" i="11"/>
  <c r="K332" i="11"/>
  <c r="G332" i="11"/>
  <c r="F332" i="11"/>
  <c r="C332" i="11"/>
  <c r="B332" i="11"/>
  <c r="Z331" i="11"/>
  <c r="W331" i="11"/>
  <c r="U331" i="11"/>
  <c r="T331" i="11"/>
  <c r="K331" i="11"/>
  <c r="G331" i="11"/>
  <c r="F331" i="11"/>
  <c r="C331" i="11"/>
  <c r="B331" i="11"/>
  <c r="Z330" i="11"/>
  <c r="Y330" i="11"/>
  <c r="W330" i="11"/>
  <c r="U330" i="11"/>
  <c r="T330" i="11"/>
  <c r="K330" i="11"/>
  <c r="G330" i="11"/>
  <c r="F330" i="11"/>
  <c r="C330" i="11"/>
  <c r="B330" i="11"/>
  <c r="Z329" i="11"/>
  <c r="Y329" i="11"/>
  <c r="W329" i="11"/>
  <c r="U329" i="11"/>
  <c r="T329" i="11"/>
  <c r="K329" i="11"/>
  <c r="G329" i="11"/>
  <c r="F329" i="11"/>
  <c r="C329" i="11"/>
  <c r="B329" i="11"/>
  <c r="Z328" i="11"/>
  <c r="AA328" i="11" s="1"/>
  <c r="W328" i="11"/>
  <c r="U328" i="11"/>
  <c r="T328" i="11"/>
  <c r="K328" i="11"/>
  <c r="G328" i="11"/>
  <c r="F328" i="11"/>
  <c r="C328" i="11"/>
  <c r="B328" i="11"/>
  <c r="AB327" i="11"/>
  <c r="AD327" i="11" s="1"/>
  <c r="Z327" i="11"/>
  <c r="AA327" i="11" s="1"/>
  <c r="W327" i="11"/>
  <c r="U327" i="11"/>
  <c r="T327" i="11"/>
  <c r="K327" i="11"/>
  <c r="G327" i="11"/>
  <c r="F327" i="11"/>
  <c r="C327" i="11"/>
  <c r="B327" i="11"/>
  <c r="Z326" i="11"/>
  <c r="W326" i="11"/>
  <c r="U326" i="11"/>
  <c r="T326" i="11"/>
  <c r="K326" i="11"/>
  <c r="G326" i="11"/>
  <c r="F326" i="11"/>
  <c r="D326" i="11"/>
  <c r="C326" i="11"/>
  <c r="B326" i="11"/>
  <c r="Z325" i="11"/>
  <c r="W325" i="11"/>
  <c r="U325" i="11"/>
  <c r="T325" i="11"/>
  <c r="K325" i="11"/>
  <c r="G325" i="11"/>
  <c r="F325" i="11"/>
  <c r="C325" i="11"/>
  <c r="B325" i="11"/>
  <c r="Z324" i="11"/>
  <c r="W324" i="11"/>
  <c r="U324" i="11"/>
  <c r="T324" i="11"/>
  <c r="K324" i="11"/>
  <c r="G324" i="11"/>
  <c r="F324" i="11"/>
  <c r="C324" i="11"/>
  <c r="B324" i="11"/>
  <c r="Z323" i="11"/>
  <c r="W323" i="11"/>
  <c r="U323" i="11"/>
  <c r="T323" i="11"/>
  <c r="K323" i="11"/>
  <c r="G323" i="11"/>
  <c r="F323" i="11"/>
  <c r="C323" i="11"/>
  <c r="B323" i="11"/>
  <c r="Z322" i="11"/>
  <c r="W322" i="11"/>
  <c r="U322" i="11"/>
  <c r="T322" i="11"/>
  <c r="K322" i="11"/>
  <c r="G322" i="11"/>
  <c r="F322" i="11"/>
  <c r="C322" i="11"/>
  <c r="B322" i="11"/>
  <c r="Z321" i="11"/>
  <c r="W321" i="11"/>
  <c r="U321" i="11"/>
  <c r="T321" i="11"/>
  <c r="K321" i="11"/>
  <c r="G321" i="11"/>
  <c r="F321" i="11"/>
  <c r="C321" i="11"/>
  <c r="B321" i="11"/>
  <c r="Z320" i="11"/>
  <c r="W320" i="11"/>
  <c r="U320" i="11"/>
  <c r="T320" i="11"/>
  <c r="K320" i="11"/>
  <c r="G320" i="11"/>
  <c r="F320" i="11"/>
  <c r="C320" i="11"/>
  <c r="B320" i="11"/>
  <c r="Z319" i="11"/>
  <c r="Y319" i="11"/>
  <c r="W319" i="11"/>
  <c r="U319" i="11"/>
  <c r="T319" i="11"/>
  <c r="K319" i="11"/>
  <c r="G319" i="11"/>
  <c r="F319" i="11"/>
  <c r="C319" i="11"/>
  <c r="B319" i="11"/>
  <c r="Z318" i="11"/>
  <c r="AA318" i="11" s="1"/>
  <c r="W318" i="11"/>
  <c r="U318" i="11"/>
  <c r="T318" i="11"/>
  <c r="K318" i="11"/>
  <c r="G318" i="11"/>
  <c r="F318" i="11"/>
  <c r="C318" i="11"/>
  <c r="B318" i="11"/>
  <c r="AB317" i="11"/>
  <c r="AD317" i="11" s="1"/>
  <c r="Z317" i="11"/>
  <c r="AA317" i="11" s="1"/>
  <c r="W317" i="11"/>
  <c r="U317" i="11"/>
  <c r="T317" i="11"/>
  <c r="K317" i="11"/>
  <c r="G317" i="11"/>
  <c r="F317" i="11"/>
  <c r="C317" i="11"/>
  <c r="B317" i="11"/>
  <c r="Z316" i="11"/>
  <c r="W316" i="11"/>
  <c r="U316" i="11"/>
  <c r="T316" i="11"/>
  <c r="K316" i="11"/>
  <c r="G316" i="11"/>
  <c r="F316" i="11"/>
  <c r="D316" i="11"/>
  <c r="C316" i="11"/>
  <c r="B316" i="11"/>
  <c r="Z315" i="11"/>
  <c r="W315" i="11"/>
  <c r="U315" i="11"/>
  <c r="T315" i="11"/>
  <c r="K315" i="11"/>
  <c r="G315" i="11"/>
  <c r="F315" i="11"/>
  <c r="C315" i="11"/>
  <c r="B315" i="11"/>
  <c r="Z314" i="11"/>
  <c r="W314" i="11"/>
  <c r="U314" i="11"/>
  <c r="T314" i="11"/>
  <c r="K314" i="11"/>
  <c r="G314" i="11"/>
  <c r="F314" i="11"/>
  <c r="C314" i="11"/>
  <c r="B314" i="11"/>
  <c r="Z313" i="11"/>
  <c r="W313" i="11"/>
  <c r="U313" i="11"/>
  <c r="T313" i="11"/>
  <c r="K313" i="11"/>
  <c r="G313" i="11"/>
  <c r="F313" i="11"/>
  <c r="C313" i="11"/>
  <c r="B313" i="11"/>
  <c r="Z312" i="11"/>
  <c r="W312" i="11"/>
  <c r="U312" i="11"/>
  <c r="T312" i="11"/>
  <c r="K312" i="11"/>
  <c r="G312" i="11"/>
  <c r="F312" i="11"/>
  <c r="C312" i="11"/>
  <c r="B312" i="11"/>
  <c r="Z311" i="11"/>
  <c r="W311" i="11"/>
  <c r="U311" i="11"/>
  <c r="T311" i="11"/>
  <c r="K311" i="11"/>
  <c r="G311" i="11"/>
  <c r="F311" i="11"/>
  <c r="C311" i="11"/>
  <c r="B311" i="11"/>
  <c r="Z310" i="11"/>
  <c r="W310" i="11"/>
  <c r="U310" i="11"/>
  <c r="T310" i="11"/>
  <c r="K310" i="11"/>
  <c r="G310" i="11"/>
  <c r="F310" i="11"/>
  <c r="C310" i="11"/>
  <c r="B310" i="11"/>
  <c r="Z309" i="11"/>
  <c r="AA309" i="11" s="1"/>
  <c r="Y309" i="11"/>
  <c r="Y310" i="11" s="1"/>
  <c r="W309" i="11"/>
  <c r="U309" i="11"/>
  <c r="T309" i="11"/>
  <c r="K309" i="11"/>
  <c r="G309" i="11"/>
  <c r="F309" i="11"/>
  <c r="C309" i="11"/>
  <c r="B309" i="11"/>
  <c r="Z308" i="11"/>
  <c r="AA308" i="11" s="1"/>
  <c r="W308" i="11"/>
  <c r="U308" i="11"/>
  <c r="T308" i="11"/>
  <c r="K308" i="11"/>
  <c r="G308" i="11"/>
  <c r="F308" i="11"/>
  <c r="C308" i="11"/>
  <c r="B308" i="11"/>
  <c r="AB307" i="11"/>
  <c r="Z307" i="11"/>
  <c r="AA307" i="11" s="1"/>
  <c r="W307" i="11"/>
  <c r="U307" i="11"/>
  <c r="T307" i="11"/>
  <c r="K307" i="11"/>
  <c r="G307" i="11"/>
  <c r="F307" i="11"/>
  <c r="C307" i="11"/>
  <c r="B307" i="11"/>
  <c r="Z306" i="11"/>
  <c r="W306" i="11"/>
  <c r="U306" i="11"/>
  <c r="T306" i="11"/>
  <c r="K306" i="11"/>
  <c r="G306" i="11"/>
  <c r="F306" i="11"/>
  <c r="D306" i="11"/>
  <c r="C306" i="11"/>
  <c r="B306" i="11"/>
  <c r="Z305" i="11"/>
  <c r="W305" i="11"/>
  <c r="U305" i="11"/>
  <c r="T305" i="11"/>
  <c r="K305" i="11"/>
  <c r="G305" i="11"/>
  <c r="F305" i="11"/>
  <c r="C305" i="11"/>
  <c r="B305" i="11"/>
  <c r="Z304" i="11"/>
  <c r="W304" i="11"/>
  <c r="U304" i="11"/>
  <c r="T304" i="11"/>
  <c r="K304" i="11"/>
  <c r="G304" i="11"/>
  <c r="F304" i="11"/>
  <c r="C304" i="11"/>
  <c r="B304" i="11"/>
  <c r="Z303" i="11"/>
  <c r="W303" i="11"/>
  <c r="U303" i="11"/>
  <c r="T303" i="11"/>
  <c r="K303" i="11"/>
  <c r="G303" i="11"/>
  <c r="F303" i="11"/>
  <c r="C303" i="11"/>
  <c r="B303" i="11"/>
  <c r="Z302" i="11"/>
  <c r="W302" i="11"/>
  <c r="U302" i="11"/>
  <c r="T302" i="11"/>
  <c r="K302" i="11"/>
  <c r="G302" i="11"/>
  <c r="F302" i="11"/>
  <c r="C302" i="11"/>
  <c r="B302" i="11"/>
  <c r="Z301" i="11"/>
  <c r="W301" i="11"/>
  <c r="U301" i="11"/>
  <c r="T301" i="11"/>
  <c r="K301" i="11"/>
  <c r="G301" i="11"/>
  <c r="F301" i="11"/>
  <c r="C301" i="11"/>
  <c r="B301" i="11"/>
  <c r="Z300" i="11"/>
  <c r="W300" i="11"/>
  <c r="U300" i="11"/>
  <c r="T300" i="11"/>
  <c r="K300" i="11"/>
  <c r="G300" i="11"/>
  <c r="F300" i="11"/>
  <c r="C300" i="11"/>
  <c r="B300" i="11"/>
  <c r="Z299" i="11"/>
  <c r="Y299" i="11"/>
  <c r="W299" i="11"/>
  <c r="U299" i="11"/>
  <c r="T299" i="11"/>
  <c r="K299" i="11"/>
  <c r="G299" i="11"/>
  <c r="F299" i="11"/>
  <c r="C299" i="11"/>
  <c r="B299" i="11"/>
  <c r="Z298" i="11"/>
  <c r="AA298" i="11" s="1"/>
  <c r="W298" i="11"/>
  <c r="U298" i="11"/>
  <c r="T298" i="11"/>
  <c r="K298" i="11"/>
  <c r="G298" i="11"/>
  <c r="F298" i="11"/>
  <c r="C298" i="11"/>
  <c r="B298" i="11"/>
  <c r="AB297" i="11"/>
  <c r="AD297" i="11" s="1"/>
  <c r="Z297" i="11"/>
  <c r="AA297" i="11" s="1"/>
  <c r="W297" i="11"/>
  <c r="U297" i="11"/>
  <c r="T297" i="11"/>
  <c r="K297" i="11"/>
  <c r="G297" i="11"/>
  <c r="F297" i="11"/>
  <c r="C297" i="11"/>
  <c r="B297" i="11"/>
  <c r="Z296" i="11"/>
  <c r="W296" i="11"/>
  <c r="U296" i="11"/>
  <c r="T296" i="11"/>
  <c r="K296" i="11"/>
  <c r="G296" i="11"/>
  <c r="F296" i="11"/>
  <c r="D296" i="11"/>
  <c r="C296" i="11"/>
  <c r="B296" i="11"/>
  <c r="Z295" i="11"/>
  <c r="W295" i="11"/>
  <c r="U295" i="11"/>
  <c r="T295" i="11"/>
  <c r="K295" i="11"/>
  <c r="G295" i="11"/>
  <c r="F295" i="11"/>
  <c r="C295" i="11"/>
  <c r="B295" i="11"/>
  <c r="Z294" i="11"/>
  <c r="W294" i="11"/>
  <c r="U294" i="11"/>
  <c r="T294" i="11"/>
  <c r="K294" i="11"/>
  <c r="G294" i="11"/>
  <c r="F294" i="11"/>
  <c r="C294" i="11"/>
  <c r="B294" i="11"/>
  <c r="Z293" i="11"/>
  <c r="W293" i="11"/>
  <c r="U293" i="11"/>
  <c r="T293" i="11"/>
  <c r="K293" i="11"/>
  <c r="G293" i="11"/>
  <c r="F293" i="11"/>
  <c r="C293" i="11"/>
  <c r="B293" i="11"/>
  <c r="Z292" i="11"/>
  <c r="W292" i="11"/>
  <c r="U292" i="11"/>
  <c r="T292" i="11"/>
  <c r="K292" i="11"/>
  <c r="G292" i="11"/>
  <c r="F292" i="11"/>
  <c r="C292" i="11"/>
  <c r="B292" i="11"/>
  <c r="Z291" i="11"/>
  <c r="W291" i="11"/>
  <c r="U291" i="11"/>
  <c r="T291" i="11"/>
  <c r="K291" i="11"/>
  <c r="G291" i="11"/>
  <c r="F291" i="11"/>
  <c r="C291" i="11"/>
  <c r="B291" i="11"/>
  <c r="Z290" i="11"/>
  <c r="W290" i="11"/>
  <c r="U290" i="11"/>
  <c r="T290" i="11"/>
  <c r="K290" i="11"/>
  <c r="G290" i="11"/>
  <c r="F290" i="11"/>
  <c r="C290" i="11"/>
  <c r="B290" i="11"/>
  <c r="Z289" i="11"/>
  <c r="Y289" i="11"/>
  <c r="Y290" i="11" s="1"/>
  <c r="W289" i="11"/>
  <c r="U289" i="11"/>
  <c r="T289" i="11"/>
  <c r="K289" i="11"/>
  <c r="G289" i="11"/>
  <c r="F289" i="11"/>
  <c r="C289" i="11"/>
  <c r="B289" i="11"/>
  <c r="Z288" i="11"/>
  <c r="AA288" i="11" s="1"/>
  <c r="W288" i="11"/>
  <c r="U288" i="11"/>
  <c r="T288" i="11"/>
  <c r="K288" i="11"/>
  <c r="G288" i="11"/>
  <c r="F288" i="11"/>
  <c r="C288" i="11"/>
  <c r="B288" i="11"/>
  <c r="AB287" i="11"/>
  <c r="AD287" i="11" s="1"/>
  <c r="Z287" i="11"/>
  <c r="AA287" i="11" s="1"/>
  <c r="W287" i="11"/>
  <c r="U287" i="11"/>
  <c r="T287" i="11"/>
  <c r="K287" i="11"/>
  <c r="G287" i="11"/>
  <c r="F287" i="11"/>
  <c r="C287" i="11"/>
  <c r="B287" i="11"/>
  <c r="Z286" i="11"/>
  <c r="W286" i="11"/>
  <c r="U286" i="11"/>
  <c r="T286" i="11"/>
  <c r="K286" i="11"/>
  <c r="G286" i="11"/>
  <c r="F286" i="11"/>
  <c r="D286" i="11"/>
  <c r="C286" i="11"/>
  <c r="B286" i="11"/>
  <c r="Z285" i="11"/>
  <c r="W285" i="11"/>
  <c r="U285" i="11"/>
  <c r="T285" i="11"/>
  <c r="K285" i="11"/>
  <c r="G285" i="11"/>
  <c r="F285" i="11"/>
  <c r="C285" i="11"/>
  <c r="B285" i="11"/>
  <c r="Z284" i="11"/>
  <c r="W284" i="11"/>
  <c r="U284" i="11"/>
  <c r="T284" i="11"/>
  <c r="K284" i="11"/>
  <c r="G284" i="11"/>
  <c r="F284" i="11"/>
  <c r="C284" i="11"/>
  <c r="B284" i="11"/>
  <c r="Z283" i="11"/>
  <c r="W283" i="11"/>
  <c r="U283" i="11"/>
  <c r="T283" i="11"/>
  <c r="K283" i="11"/>
  <c r="G283" i="11"/>
  <c r="F283" i="11"/>
  <c r="C283" i="11"/>
  <c r="B283" i="11"/>
  <c r="Z282" i="11"/>
  <c r="W282" i="11"/>
  <c r="U282" i="11"/>
  <c r="T282" i="11"/>
  <c r="K282" i="11"/>
  <c r="G282" i="11"/>
  <c r="F282" i="11"/>
  <c r="C282" i="11"/>
  <c r="B282" i="11"/>
  <c r="Z281" i="11"/>
  <c r="W281" i="11"/>
  <c r="U281" i="11"/>
  <c r="T281" i="11"/>
  <c r="K281" i="11"/>
  <c r="G281" i="11"/>
  <c r="F281" i="11"/>
  <c r="C281" i="11"/>
  <c r="B281" i="11"/>
  <c r="Z280" i="11"/>
  <c r="W280" i="11"/>
  <c r="U280" i="11"/>
  <c r="T280" i="11"/>
  <c r="K280" i="11"/>
  <c r="G280" i="11"/>
  <c r="F280" i="11"/>
  <c r="C280" i="11"/>
  <c r="B280" i="11"/>
  <c r="Z279" i="11"/>
  <c r="Y279" i="11"/>
  <c r="W279" i="11"/>
  <c r="U279" i="11"/>
  <c r="T279" i="11"/>
  <c r="K279" i="11"/>
  <c r="G279" i="11"/>
  <c r="F279" i="11"/>
  <c r="C279" i="11"/>
  <c r="B279" i="11"/>
  <c r="Z278" i="11"/>
  <c r="AA278" i="11" s="1"/>
  <c r="W278" i="11"/>
  <c r="U278" i="11"/>
  <c r="T278" i="11"/>
  <c r="K278" i="11"/>
  <c r="G278" i="11"/>
  <c r="F278" i="11"/>
  <c r="C278" i="11"/>
  <c r="B278" i="11"/>
  <c r="AB277" i="11"/>
  <c r="AD277" i="11" s="1"/>
  <c r="Z277" i="11"/>
  <c r="AA277" i="11" s="1"/>
  <c r="W277" i="11"/>
  <c r="U277" i="11"/>
  <c r="T277" i="11"/>
  <c r="K277" i="11"/>
  <c r="G277" i="11"/>
  <c r="F277" i="11"/>
  <c r="C277" i="11"/>
  <c r="B277" i="11"/>
  <c r="Z276" i="11"/>
  <c r="W276" i="11"/>
  <c r="U276" i="11"/>
  <c r="T276" i="11"/>
  <c r="K276" i="11"/>
  <c r="G276" i="11"/>
  <c r="F276" i="11"/>
  <c r="D276" i="11"/>
  <c r="C276" i="11"/>
  <c r="B276" i="11"/>
  <c r="Z275" i="11"/>
  <c r="W275" i="11"/>
  <c r="U275" i="11"/>
  <c r="T275" i="11"/>
  <c r="K275" i="11"/>
  <c r="G275" i="11"/>
  <c r="F275" i="11"/>
  <c r="C275" i="11"/>
  <c r="B275" i="11"/>
  <c r="Z274" i="11"/>
  <c r="W274" i="11"/>
  <c r="U274" i="11"/>
  <c r="T274" i="11"/>
  <c r="K274" i="11"/>
  <c r="G274" i="11"/>
  <c r="F274" i="11"/>
  <c r="C274" i="11"/>
  <c r="B274" i="11"/>
  <c r="Z273" i="11"/>
  <c r="W273" i="11"/>
  <c r="U273" i="11"/>
  <c r="T273" i="11"/>
  <c r="K273" i="11"/>
  <c r="G273" i="11"/>
  <c r="F273" i="11"/>
  <c r="C273" i="11"/>
  <c r="B273" i="11"/>
  <c r="Z272" i="11"/>
  <c r="W272" i="11"/>
  <c r="U272" i="11"/>
  <c r="T272" i="11"/>
  <c r="K272" i="11"/>
  <c r="G272" i="11"/>
  <c r="F272" i="11"/>
  <c r="C272" i="11"/>
  <c r="B272" i="11"/>
  <c r="Z271" i="11"/>
  <c r="W271" i="11"/>
  <c r="U271" i="11"/>
  <c r="T271" i="11"/>
  <c r="K271" i="11"/>
  <c r="G271" i="11"/>
  <c r="F271" i="11"/>
  <c r="C271" i="11"/>
  <c r="B271" i="11"/>
  <c r="Z270" i="11"/>
  <c r="Y270" i="11"/>
  <c r="W270" i="11"/>
  <c r="U270" i="11"/>
  <c r="T270" i="11"/>
  <c r="K270" i="11"/>
  <c r="G270" i="11"/>
  <c r="F270" i="11"/>
  <c r="C270" i="11"/>
  <c r="B270" i="11"/>
  <c r="Z269" i="11"/>
  <c r="AA269" i="11" s="1"/>
  <c r="Y269" i="11"/>
  <c r="W269" i="11"/>
  <c r="U269" i="11"/>
  <c r="T269" i="11"/>
  <c r="K269" i="11"/>
  <c r="G269" i="11"/>
  <c r="F269" i="11"/>
  <c r="C269" i="11"/>
  <c r="B269" i="11"/>
  <c r="Z268" i="11"/>
  <c r="AA268" i="11" s="1"/>
  <c r="W268" i="11"/>
  <c r="U268" i="11"/>
  <c r="T268" i="11"/>
  <c r="K268" i="11"/>
  <c r="G268" i="11"/>
  <c r="F268" i="11"/>
  <c r="C268" i="11"/>
  <c r="B268" i="11"/>
  <c r="AB267" i="11"/>
  <c r="AD267" i="11" s="1"/>
  <c r="Z267" i="11"/>
  <c r="AA267" i="11" s="1"/>
  <c r="W267" i="11"/>
  <c r="U267" i="11"/>
  <c r="T267" i="11"/>
  <c r="K267" i="11"/>
  <c r="G267" i="11"/>
  <c r="F267" i="11"/>
  <c r="C267" i="11"/>
  <c r="B267" i="11"/>
  <c r="Z266" i="11"/>
  <c r="W266" i="11"/>
  <c r="U266" i="11"/>
  <c r="T266" i="11"/>
  <c r="K266" i="11"/>
  <c r="G266" i="11"/>
  <c r="F266" i="11"/>
  <c r="D266" i="11"/>
  <c r="C266" i="11"/>
  <c r="B266" i="11"/>
  <c r="Z265" i="11"/>
  <c r="W265" i="11"/>
  <c r="U265" i="11"/>
  <c r="T265" i="11"/>
  <c r="K265" i="11"/>
  <c r="G265" i="11"/>
  <c r="F265" i="11"/>
  <c r="C265" i="11"/>
  <c r="B265" i="11"/>
  <c r="Z264" i="11"/>
  <c r="W264" i="11"/>
  <c r="U264" i="11"/>
  <c r="T264" i="11"/>
  <c r="K264" i="11"/>
  <c r="G264" i="11"/>
  <c r="F264" i="11"/>
  <c r="C264" i="11"/>
  <c r="B264" i="11"/>
  <c r="Z263" i="11"/>
  <c r="W263" i="11"/>
  <c r="U263" i="11"/>
  <c r="T263" i="11"/>
  <c r="K263" i="11"/>
  <c r="G263" i="11"/>
  <c r="F263" i="11"/>
  <c r="C263" i="11"/>
  <c r="B263" i="11"/>
  <c r="Z262" i="11"/>
  <c r="W262" i="11"/>
  <c r="U262" i="11"/>
  <c r="T262" i="11"/>
  <c r="K262" i="11"/>
  <c r="G262" i="11"/>
  <c r="F262" i="11"/>
  <c r="C262" i="11"/>
  <c r="B262" i="11"/>
  <c r="Z261" i="11"/>
  <c r="W261" i="11"/>
  <c r="U261" i="11"/>
  <c r="T261" i="11"/>
  <c r="K261" i="11"/>
  <c r="G261" i="11"/>
  <c r="F261" i="11"/>
  <c r="C261" i="11"/>
  <c r="B261" i="11"/>
  <c r="Z260" i="11"/>
  <c r="W260" i="11"/>
  <c r="U260" i="11"/>
  <c r="T260" i="11"/>
  <c r="K260" i="11"/>
  <c r="G260" i="11"/>
  <c r="F260" i="11"/>
  <c r="C260" i="11"/>
  <c r="B260" i="11"/>
  <c r="Z259" i="11"/>
  <c r="Y259" i="11"/>
  <c r="W259" i="11"/>
  <c r="U259" i="11"/>
  <c r="T259" i="11"/>
  <c r="K259" i="11"/>
  <c r="G259" i="11"/>
  <c r="F259" i="11"/>
  <c r="C259" i="11"/>
  <c r="B259" i="11"/>
  <c r="Z258" i="11"/>
  <c r="AA258" i="11" s="1"/>
  <c r="W258" i="11"/>
  <c r="U258" i="11"/>
  <c r="T258" i="11"/>
  <c r="K258" i="11"/>
  <c r="G258" i="11"/>
  <c r="F258" i="11"/>
  <c r="C258" i="11"/>
  <c r="B258" i="11"/>
  <c r="AB257" i="11"/>
  <c r="AD257" i="11" s="1"/>
  <c r="Z257" i="11"/>
  <c r="AA257" i="11" s="1"/>
  <c r="W257" i="11"/>
  <c r="U257" i="11"/>
  <c r="T257" i="11"/>
  <c r="K257" i="11"/>
  <c r="G257" i="11"/>
  <c r="F257" i="11"/>
  <c r="C257" i="11"/>
  <c r="B257" i="11"/>
  <c r="Z256" i="11"/>
  <c r="W256" i="11"/>
  <c r="U256" i="11"/>
  <c r="T256" i="11"/>
  <c r="K256" i="11"/>
  <c r="G256" i="11"/>
  <c r="F256" i="11"/>
  <c r="D256" i="11"/>
  <c r="C256" i="11"/>
  <c r="B256" i="11"/>
  <c r="Z255" i="11"/>
  <c r="W255" i="11"/>
  <c r="U255" i="11"/>
  <c r="T255" i="11"/>
  <c r="K255" i="11"/>
  <c r="G255" i="11"/>
  <c r="F255" i="11"/>
  <c r="C255" i="11"/>
  <c r="B255" i="11"/>
  <c r="Z254" i="11"/>
  <c r="W254" i="11"/>
  <c r="U254" i="11"/>
  <c r="T254" i="11"/>
  <c r="K254" i="11"/>
  <c r="G254" i="11"/>
  <c r="F254" i="11"/>
  <c r="C254" i="11"/>
  <c r="B254" i="11"/>
  <c r="Z253" i="11"/>
  <c r="W253" i="11"/>
  <c r="U253" i="11"/>
  <c r="T253" i="11"/>
  <c r="K253" i="11"/>
  <c r="G253" i="11"/>
  <c r="F253" i="11"/>
  <c r="C253" i="11"/>
  <c r="B253" i="11"/>
  <c r="Z252" i="11"/>
  <c r="W252" i="11"/>
  <c r="U252" i="11"/>
  <c r="T252" i="11"/>
  <c r="K252" i="11"/>
  <c r="G252" i="11"/>
  <c r="F252" i="11"/>
  <c r="C252" i="11"/>
  <c r="B252" i="11"/>
  <c r="Z251" i="11"/>
  <c r="W251" i="11"/>
  <c r="U251" i="11"/>
  <c r="T251" i="11"/>
  <c r="K251" i="11"/>
  <c r="G251" i="11"/>
  <c r="F251" i="11"/>
  <c r="C251" i="11"/>
  <c r="B251" i="11"/>
  <c r="Z250" i="11"/>
  <c r="Y250" i="11"/>
  <c r="W250" i="11"/>
  <c r="U250" i="11"/>
  <c r="T250" i="11"/>
  <c r="K250" i="11"/>
  <c r="G250" i="11"/>
  <c r="F250" i="11"/>
  <c r="C250" i="11"/>
  <c r="B250" i="11"/>
  <c r="Z249" i="11"/>
  <c r="Y249" i="11"/>
  <c r="W249" i="11"/>
  <c r="U249" i="11"/>
  <c r="T249" i="11"/>
  <c r="K249" i="11"/>
  <c r="G249" i="11"/>
  <c r="F249" i="11"/>
  <c r="C249" i="11"/>
  <c r="B249" i="11"/>
  <c r="Z248" i="11"/>
  <c r="AA248" i="11" s="1"/>
  <c r="W248" i="11"/>
  <c r="U248" i="11"/>
  <c r="T248" i="11"/>
  <c r="K248" i="11"/>
  <c r="G248" i="11"/>
  <c r="F248" i="11"/>
  <c r="C248" i="11"/>
  <c r="B248" i="11"/>
  <c r="AB247" i="11"/>
  <c r="AD247" i="11" s="1"/>
  <c r="Z247" i="11"/>
  <c r="AA247" i="11" s="1"/>
  <c r="W247" i="11"/>
  <c r="U247" i="11"/>
  <c r="T247" i="11"/>
  <c r="K247" i="11"/>
  <c r="G247" i="11"/>
  <c r="F247" i="11"/>
  <c r="C247" i="11"/>
  <c r="B247" i="11"/>
  <c r="Z246" i="11"/>
  <c r="W246" i="11"/>
  <c r="U246" i="11"/>
  <c r="T246" i="11"/>
  <c r="K246" i="11"/>
  <c r="G246" i="11"/>
  <c r="F246" i="11"/>
  <c r="D246" i="11"/>
  <c r="C246" i="11"/>
  <c r="B246" i="11"/>
  <c r="Z245" i="11"/>
  <c r="W245" i="11"/>
  <c r="U245" i="11"/>
  <c r="T245" i="11"/>
  <c r="K245" i="11"/>
  <c r="G245" i="11"/>
  <c r="F245" i="11"/>
  <c r="C245" i="11"/>
  <c r="B245" i="11"/>
  <c r="Z244" i="11"/>
  <c r="W244" i="11"/>
  <c r="U244" i="11"/>
  <c r="T244" i="11"/>
  <c r="K244" i="11"/>
  <c r="G244" i="11"/>
  <c r="F244" i="11"/>
  <c r="C244" i="11"/>
  <c r="B244" i="11"/>
  <c r="Z243" i="11"/>
  <c r="W243" i="11"/>
  <c r="U243" i="11"/>
  <c r="T243" i="11"/>
  <c r="K243" i="11"/>
  <c r="G243" i="11"/>
  <c r="F243" i="11"/>
  <c r="C243" i="11"/>
  <c r="B243" i="11"/>
  <c r="Z242" i="11"/>
  <c r="W242" i="11"/>
  <c r="U242" i="11"/>
  <c r="T242" i="11"/>
  <c r="K242" i="11"/>
  <c r="G242" i="11"/>
  <c r="F242" i="11"/>
  <c r="C242" i="11"/>
  <c r="B242" i="11"/>
  <c r="Z241" i="11"/>
  <c r="W241" i="11"/>
  <c r="U241" i="11"/>
  <c r="T241" i="11"/>
  <c r="K241" i="11"/>
  <c r="G241" i="11"/>
  <c r="F241" i="11"/>
  <c r="C241" i="11"/>
  <c r="B241" i="11"/>
  <c r="Z240" i="11"/>
  <c r="W240" i="11"/>
  <c r="U240" i="11"/>
  <c r="T240" i="11"/>
  <c r="K240" i="11"/>
  <c r="G240" i="11"/>
  <c r="F240" i="11"/>
  <c r="C240" i="11"/>
  <c r="B240" i="11"/>
  <c r="Z239" i="11"/>
  <c r="Y239" i="11"/>
  <c r="W239" i="11"/>
  <c r="U239" i="11"/>
  <c r="T239" i="11"/>
  <c r="K239" i="11"/>
  <c r="G239" i="11"/>
  <c r="F239" i="11"/>
  <c r="C239" i="11"/>
  <c r="B239" i="11"/>
  <c r="Z238" i="11"/>
  <c r="AA238" i="11" s="1"/>
  <c r="W238" i="11"/>
  <c r="U238" i="11"/>
  <c r="T238" i="11"/>
  <c r="K238" i="11"/>
  <c r="G238" i="11"/>
  <c r="F238" i="11"/>
  <c r="C238" i="11"/>
  <c r="B238" i="11"/>
  <c r="AB237" i="11"/>
  <c r="AD237" i="11" s="1"/>
  <c r="Z237" i="11"/>
  <c r="AA237" i="11" s="1"/>
  <c r="W237" i="11"/>
  <c r="U237" i="11"/>
  <c r="T237" i="11"/>
  <c r="K237" i="11"/>
  <c r="G237" i="11"/>
  <c r="F237" i="11"/>
  <c r="C237" i="11"/>
  <c r="B237" i="11"/>
  <c r="Z236" i="11"/>
  <c r="W236" i="11"/>
  <c r="U236" i="11"/>
  <c r="T236" i="11"/>
  <c r="K236" i="11"/>
  <c r="G236" i="11"/>
  <c r="F236" i="11"/>
  <c r="D236" i="11"/>
  <c r="C236" i="11"/>
  <c r="B236" i="11"/>
  <c r="Z235" i="11"/>
  <c r="W235" i="11"/>
  <c r="U235" i="11"/>
  <c r="T235" i="11"/>
  <c r="K235" i="11"/>
  <c r="G235" i="11"/>
  <c r="F235" i="11"/>
  <c r="C235" i="11"/>
  <c r="B235" i="11"/>
  <c r="Z234" i="11"/>
  <c r="W234" i="11"/>
  <c r="U234" i="11"/>
  <c r="T234" i="11"/>
  <c r="K234" i="11"/>
  <c r="G234" i="11"/>
  <c r="F234" i="11"/>
  <c r="C234" i="11"/>
  <c r="B234" i="11"/>
  <c r="Z233" i="11"/>
  <c r="W233" i="11"/>
  <c r="U233" i="11"/>
  <c r="T233" i="11"/>
  <c r="K233" i="11"/>
  <c r="G233" i="11"/>
  <c r="F233" i="11"/>
  <c r="C233" i="11"/>
  <c r="B233" i="11"/>
  <c r="Z232" i="11"/>
  <c r="W232" i="11"/>
  <c r="U232" i="11"/>
  <c r="T232" i="11"/>
  <c r="K232" i="11"/>
  <c r="G232" i="11"/>
  <c r="F232" i="11"/>
  <c r="C232" i="11"/>
  <c r="B232" i="11"/>
  <c r="Z231" i="11"/>
  <c r="W231" i="11"/>
  <c r="U231" i="11"/>
  <c r="T231" i="11"/>
  <c r="K231" i="11"/>
  <c r="G231" i="11"/>
  <c r="F231" i="11"/>
  <c r="C231" i="11"/>
  <c r="B231" i="11"/>
  <c r="Z230" i="11"/>
  <c r="W230" i="11"/>
  <c r="U230" i="11"/>
  <c r="T230" i="11"/>
  <c r="K230" i="11"/>
  <c r="G230" i="11"/>
  <c r="F230" i="11"/>
  <c r="C230" i="11"/>
  <c r="B230" i="11"/>
  <c r="Z229" i="11"/>
  <c r="AA229" i="11" s="1"/>
  <c r="Y229" i="11"/>
  <c r="Y230" i="11" s="1"/>
  <c r="Y231" i="11" s="1"/>
  <c r="Y232" i="11" s="1"/>
  <c r="W229" i="11"/>
  <c r="U229" i="11"/>
  <c r="T229" i="11"/>
  <c r="K229" i="11"/>
  <c r="G229" i="11"/>
  <c r="F229" i="11"/>
  <c r="C229" i="11"/>
  <c r="B229" i="11"/>
  <c r="Z228" i="11"/>
  <c r="AA228" i="11" s="1"/>
  <c r="W228" i="11"/>
  <c r="U228" i="11"/>
  <c r="T228" i="11"/>
  <c r="K228" i="11"/>
  <c r="G228" i="11"/>
  <c r="F228" i="11"/>
  <c r="C228" i="11"/>
  <c r="B228" i="11"/>
  <c r="AB227" i="11"/>
  <c r="Z227" i="11"/>
  <c r="AA227" i="11" s="1"/>
  <c r="W227" i="11"/>
  <c r="U227" i="11"/>
  <c r="T227" i="11"/>
  <c r="K227" i="11"/>
  <c r="G227" i="11"/>
  <c r="F227" i="11"/>
  <c r="C227" i="11"/>
  <c r="B227" i="11"/>
  <c r="Z226" i="11"/>
  <c r="W226" i="11"/>
  <c r="U226" i="11"/>
  <c r="T226" i="11"/>
  <c r="K226" i="11"/>
  <c r="G226" i="11"/>
  <c r="F226" i="11"/>
  <c r="D226" i="11"/>
  <c r="C226" i="11"/>
  <c r="B226" i="11"/>
  <c r="Z225" i="11"/>
  <c r="W225" i="11"/>
  <c r="U225" i="11"/>
  <c r="T225" i="11"/>
  <c r="K225" i="11"/>
  <c r="G225" i="11"/>
  <c r="F225" i="11"/>
  <c r="C225" i="11"/>
  <c r="B225" i="11"/>
  <c r="Z224" i="11"/>
  <c r="W224" i="11"/>
  <c r="U224" i="11"/>
  <c r="T224" i="11"/>
  <c r="K224" i="11"/>
  <c r="G224" i="11"/>
  <c r="F224" i="11"/>
  <c r="C224" i="11"/>
  <c r="B224" i="11"/>
  <c r="Z223" i="11"/>
  <c r="W223" i="11"/>
  <c r="U223" i="11"/>
  <c r="T223" i="11"/>
  <c r="K223" i="11"/>
  <c r="G223" i="11"/>
  <c r="F223" i="11"/>
  <c r="C223" i="11"/>
  <c r="B223" i="11"/>
  <c r="Z222" i="11"/>
  <c r="W222" i="11"/>
  <c r="U222" i="11"/>
  <c r="T222" i="11"/>
  <c r="K222" i="11"/>
  <c r="G222" i="11"/>
  <c r="F222" i="11"/>
  <c r="C222" i="11"/>
  <c r="B222" i="11"/>
  <c r="Z221" i="11"/>
  <c r="W221" i="11"/>
  <c r="U221" i="11"/>
  <c r="T221" i="11"/>
  <c r="K221" i="11"/>
  <c r="G221" i="11"/>
  <c r="F221" i="11"/>
  <c r="C221" i="11"/>
  <c r="B221" i="11"/>
  <c r="Z220" i="11"/>
  <c r="W220" i="11"/>
  <c r="U220" i="11"/>
  <c r="T220" i="11"/>
  <c r="K220" i="11"/>
  <c r="G220" i="11"/>
  <c r="F220" i="11"/>
  <c r="C220" i="11"/>
  <c r="B220" i="11"/>
  <c r="Z219" i="11"/>
  <c r="Y219" i="11"/>
  <c r="Y220" i="11" s="1"/>
  <c r="Y221" i="11" s="1"/>
  <c r="W219" i="11"/>
  <c r="U219" i="11"/>
  <c r="T219" i="11"/>
  <c r="K219" i="11"/>
  <c r="G219" i="11"/>
  <c r="F219" i="11"/>
  <c r="C219" i="11"/>
  <c r="B219" i="11"/>
  <c r="Z218" i="11"/>
  <c r="AA218" i="11" s="1"/>
  <c r="W218" i="11"/>
  <c r="U218" i="11"/>
  <c r="T218" i="11"/>
  <c r="K218" i="11"/>
  <c r="G218" i="11"/>
  <c r="F218" i="11"/>
  <c r="C218" i="11"/>
  <c r="B218" i="11"/>
  <c r="AB217" i="11"/>
  <c r="AD217" i="11" s="1"/>
  <c r="Z217" i="11"/>
  <c r="AA217" i="11" s="1"/>
  <c r="W217" i="11"/>
  <c r="U217" i="11"/>
  <c r="T217" i="11"/>
  <c r="K217" i="11"/>
  <c r="G217" i="11"/>
  <c r="F217" i="11"/>
  <c r="C217" i="11"/>
  <c r="B217" i="11"/>
  <c r="Z216" i="11"/>
  <c r="W216" i="11"/>
  <c r="U216" i="11"/>
  <c r="T216" i="11"/>
  <c r="K216" i="11"/>
  <c r="G216" i="11"/>
  <c r="F216" i="11"/>
  <c r="D216" i="11"/>
  <c r="C216" i="11"/>
  <c r="B216" i="11"/>
  <c r="Z215" i="11"/>
  <c r="W215" i="11"/>
  <c r="U215" i="11"/>
  <c r="T215" i="11"/>
  <c r="K215" i="11"/>
  <c r="G215" i="11"/>
  <c r="F215" i="11"/>
  <c r="C215" i="11"/>
  <c r="B215" i="11"/>
  <c r="Z214" i="11"/>
  <c r="W214" i="11"/>
  <c r="U214" i="11"/>
  <c r="T214" i="11"/>
  <c r="K214" i="11"/>
  <c r="G214" i="11"/>
  <c r="F214" i="11"/>
  <c r="C214" i="11"/>
  <c r="B214" i="11"/>
  <c r="Z213" i="11"/>
  <c r="W213" i="11"/>
  <c r="U213" i="11"/>
  <c r="T213" i="11"/>
  <c r="K213" i="11"/>
  <c r="G213" i="11"/>
  <c r="F213" i="11"/>
  <c r="C213" i="11"/>
  <c r="B213" i="11"/>
  <c r="Z212" i="11"/>
  <c r="W212" i="11"/>
  <c r="U212" i="11"/>
  <c r="T212" i="11"/>
  <c r="K212" i="11"/>
  <c r="G212" i="11"/>
  <c r="F212" i="11"/>
  <c r="C212" i="11"/>
  <c r="B212" i="11"/>
  <c r="Z211" i="11"/>
  <c r="W211" i="11"/>
  <c r="U211" i="11"/>
  <c r="T211" i="11"/>
  <c r="K211" i="11"/>
  <c r="G211" i="11"/>
  <c r="F211" i="11"/>
  <c r="C211" i="11"/>
  <c r="B211" i="11"/>
  <c r="Z210" i="11"/>
  <c r="W210" i="11"/>
  <c r="U210" i="11"/>
  <c r="T210" i="11"/>
  <c r="K210" i="11"/>
  <c r="G210" i="11"/>
  <c r="F210" i="11"/>
  <c r="C210" i="11"/>
  <c r="B210" i="11"/>
  <c r="Z209" i="11"/>
  <c r="Y209" i="11"/>
  <c r="Y210" i="11" s="1"/>
  <c r="Y211" i="11" s="1"/>
  <c r="Y212" i="11" s="1"/>
  <c r="W209" i="11"/>
  <c r="U209" i="11"/>
  <c r="T209" i="11"/>
  <c r="K209" i="11"/>
  <c r="G209" i="11"/>
  <c r="F209" i="11"/>
  <c r="C209" i="11"/>
  <c r="B209" i="11"/>
  <c r="Z208" i="11"/>
  <c r="AA208" i="11" s="1"/>
  <c r="W208" i="11"/>
  <c r="U208" i="11"/>
  <c r="T208" i="11"/>
  <c r="K208" i="11"/>
  <c r="G208" i="11"/>
  <c r="F208" i="11"/>
  <c r="C208" i="11"/>
  <c r="B208" i="11"/>
  <c r="AB207" i="11"/>
  <c r="AD207" i="11" s="1"/>
  <c r="Z207" i="11"/>
  <c r="AA207" i="11" s="1"/>
  <c r="W207" i="11"/>
  <c r="U207" i="11"/>
  <c r="T207" i="11"/>
  <c r="K207" i="11"/>
  <c r="G207" i="11"/>
  <c r="F207" i="11"/>
  <c r="C207" i="11"/>
  <c r="B207" i="11"/>
  <c r="A17" i="11"/>
  <c r="A27" i="11" s="1"/>
  <c r="A8" i="11"/>
  <c r="A9" i="11" s="1"/>
  <c r="A10" i="11" s="1"/>
  <c r="A11" i="11" s="1"/>
  <c r="A12" i="11" s="1"/>
  <c r="A13" i="11" s="1"/>
  <c r="A14" i="11" s="1"/>
  <c r="A15" i="11" s="1"/>
  <c r="A16" i="11" s="1"/>
  <c r="AU507" i="1"/>
  <c r="AQ507" i="1"/>
  <c r="AP507" i="1"/>
  <c r="AG507" i="1"/>
  <c r="AH507" i="1" s="1"/>
  <c r="AQ506" i="1"/>
  <c r="AP506" i="1"/>
  <c r="AG506" i="1"/>
  <c r="AH506" i="1" s="1"/>
  <c r="B506" i="1"/>
  <c r="AM506" i="1" s="1"/>
  <c r="AQ505" i="1"/>
  <c r="AP505" i="1"/>
  <c r="AG505" i="1"/>
  <c r="AH505" i="1" s="1"/>
  <c r="AQ504" i="1"/>
  <c r="AP504" i="1"/>
  <c r="AG504" i="1"/>
  <c r="AH504" i="1" s="1"/>
  <c r="AQ503" i="1"/>
  <c r="AP503" i="1"/>
  <c r="AG503" i="1"/>
  <c r="AH503" i="1" s="1"/>
  <c r="AG502" i="1"/>
  <c r="AH502" i="1" s="1"/>
  <c r="AG501" i="1"/>
  <c r="AH501" i="1" s="1"/>
  <c r="AG500" i="1"/>
  <c r="AH500" i="1" s="1"/>
  <c r="AR499" i="1"/>
  <c r="AR500" i="1" s="1"/>
  <c r="AR501" i="1" s="1"/>
  <c r="AR502" i="1" s="1"/>
  <c r="AR503" i="1" s="1"/>
  <c r="AR504" i="1" s="1"/>
  <c r="AR505" i="1" s="1"/>
  <c r="AR506" i="1" s="1"/>
  <c r="AR507" i="1" s="1"/>
  <c r="AG499" i="1"/>
  <c r="AH499" i="1" s="1"/>
  <c r="AG498" i="1"/>
  <c r="AH498" i="1" s="1"/>
  <c r="AU497" i="1"/>
  <c r="AQ497" i="1"/>
  <c r="AP497" i="1"/>
  <c r="AG497" i="1"/>
  <c r="AH497" i="1" s="1"/>
  <c r="AQ496" i="1"/>
  <c r="AP496" i="1"/>
  <c r="AG496" i="1"/>
  <c r="AH496" i="1" s="1"/>
  <c r="B496" i="1"/>
  <c r="AM496" i="1" s="1"/>
  <c r="AQ495" i="1"/>
  <c r="AP495" i="1"/>
  <c r="AG495" i="1"/>
  <c r="AH495" i="1" s="1"/>
  <c r="AQ494" i="1"/>
  <c r="AP494" i="1"/>
  <c r="AG494" i="1"/>
  <c r="AH494" i="1" s="1"/>
  <c r="AQ493" i="1"/>
  <c r="AP493" i="1"/>
  <c r="AG493" i="1"/>
  <c r="AH493" i="1" s="1"/>
  <c r="AG492" i="1"/>
  <c r="AH492" i="1" s="1"/>
  <c r="AG491" i="1"/>
  <c r="AH491" i="1" s="1"/>
  <c r="AG490" i="1"/>
  <c r="AH490" i="1" s="1"/>
  <c r="AR489" i="1"/>
  <c r="AR490" i="1" s="1"/>
  <c r="AR491" i="1" s="1"/>
  <c r="AR492" i="1" s="1"/>
  <c r="AR493" i="1" s="1"/>
  <c r="AR494" i="1" s="1"/>
  <c r="AR495" i="1" s="1"/>
  <c r="AR496" i="1" s="1"/>
  <c r="AR497" i="1" s="1"/>
  <c r="AG489" i="1"/>
  <c r="AH489" i="1" s="1"/>
  <c r="AG488" i="1"/>
  <c r="AH488" i="1" s="1"/>
  <c r="AU487" i="1"/>
  <c r="AQ487" i="1"/>
  <c r="AP487" i="1"/>
  <c r="AG487" i="1"/>
  <c r="AH487" i="1" s="1"/>
  <c r="AQ486" i="1"/>
  <c r="AP486" i="1"/>
  <c r="AG486" i="1"/>
  <c r="AH486" i="1" s="1"/>
  <c r="B486" i="1"/>
  <c r="AM486" i="1" s="1"/>
  <c r="AQ485" i="1"/>
  <c r="AP485" i="1"/>
  <c r="AG485" i="1"/>
  <c r="AH485" i="1" s="1"/>
  <c r="AQ484" i="1"/>
  <c r="AP484" i="1"/>
  <c r="AG484" i="1"/>
  <c r="AH484" i="1" s="1"/>
  <c r="AQ483" i="1"/>
  <c r="AP483" i="1"/>
  <c r="AG483" i="1"/>
  <c r="AH483" i="1" s="1"/>
  <c r="AG482" i="1"/>
  <c r="AH482" i="1" s="1"/>
  <c r="AG481" i="1"/>
  <c r="AH481" i="1" s="1"/>
  <c r="AG480" i="1"/>
  <c r="AH480" i="1" s="1"/>
  <c r="AR479" i="1"/>
  <c r="AR480" i="1" s="1"/>
  <c r="AR481" i="1" s="1"/>
  <c r="AR482" i="1" s="1"/>
  <c r="AR483" i="1" s="1"/>
  <c r="AR484" i="1" s="1"/>
  <c r="AR485" i="1" s="1"/>
  <c r="AR486" i="1" s="1"/>
  <c r="AR487" i="1" s="1"/>
  <c r="AG479" i="1"/>
  <c r="AH479" i="1" s="1"/>
  <c r="AG478" i="1"/>
  <c r="AH478" i="1" s="1"/>
  <c r="AU477" i="1"/>
  <c r="AQ477" i="1"/>
  <c r="AP477" i="1"/>
  <c r="AG477" i="1"/>
  <c r="AH477" i="1" s="1"/>
  <c r="AQ476" i="1"/>
  <c r="AP476" i="1"/>
  <c r="AG476" i="1"/>
  <c r="AH476" i="1" s="1"/>
  <c r="B476" i="1"/>
  <c r="AM476" i="1" s="1"/>
  <c r="AQ475" i="1"/>
  <c r="AP475" i="1"/>
  <c r="AG475" i="1"/>
  <c r="AH475" i="1" s="1"/>
  <c r="AQ474" i="1"/>
  <c r="AP474" i="1"/>
  <c r="AG474" i="1"/>
  <c r="AH474" i="1" s="1"/>
  <c r="AQ473" i="1"/>
  <c r="AP473" i="1"/>
  <c r="AG473" i="1"/>
  <c r="AH473" i="1" s="1"/>
  <c r="AG472" i="1"/>
  <c r="AH472" i="1" s="1"/>
  <c r="AG471" i="1"/>
  <c r="AH471" i="1" s="1"/>
  <c r="AG470" i="1"/>
  <c r="AH470" i="1" s="1"/>
  <c r="AR469" i="1"/>
  <c r="AR470" i="1" s="1"/>
  <c r="AR471" i="1" s="1"/>
  <c r="AR472" i="1" s="1"/>
  <c r="AR473" i="1" s="1"/>
  <c r="AR474" i="1" s="1"/>
  <c r="AR475" i="1" s="1"/>
  <c r="AR476" i="1" s="1"/>
  <c r="AR477" i="1" s="1"/>
  <c r="AG469" i="1"/>
  <c r="AH469" i="1" s="1"/>
  <c r="AG468" i="1"/>
  <c r="AH468" i="1" s="1"/>
  <c r="AU467" i="1"/>
  <c r="AQ467" i="1"/>
  <c r="AP467" i="1"/>
  <c r="AG467" i="1"/>
  <c r="AH467" i="1" s="1"/>
  <c r="AQ466" i="1"/>
  <c r="AP466" i="1"/>
  <c r="AG466" i="1"/>
  <c r="AH466" i="1" s="1"/>
  <c r="B466" i="1"/>
  <c r="AM466" i="1" s="1"/>
  <c r="AQ465" i="1"/>
  <c r="AP465" i="1"/>
  <c r="AG465" i="1"/>
  <c r="AH465" i="1" s="1"/>
  <c r="AQ464" i="1"/>
  <c r="AP464" i="1"/>
  <c r="AG464" i="1"/>
  <c r="AH464" i="1" s="1"/>
  <c r="AQ463" i="1"/>
  <c r="AP463" i="1"/>
  <c r="AG463" i="1"/>
  <c r="AH463" i="1" s="1"/>
  <c r="AG462" i="1"/>
  <c r="AH462" i="1" s="1"/>
  <c r="AG461" i="1"/>
  <c r="AH461" i="1" s="1"/>
  <c r="AG460" i="1"/>
  <c r="AH460" i="1" s="1"/>
  <c r="AR459" i="1"/>
  <c r="AR460" i="1" s="1"/>
  <c r="AR461" i="1" s="1"/>
  <c r="AR462" i="1" s="1"/>
  <c r="AR463" i="1" s="1"/>
  <c r="AR464" i="1" s="1"/>
  <c r="AR465" i="1" s="1"/>
  <c r="AR466" i="1" s="1"/>
  <c r="AR467" i="1" s="1"/>
  <c r="AG459" i="1"/>
  <c r="AH459" i="1" s="1"/>
  <c r="AG458" i="1"/>
  <c r="AH458" i="1" s="1"/>
  <c r="AU457" i="1"/>
  <c r="AQ457" i="1"/>
  <c r="AP457" i="1"/>
  <c r="AG457" i="1"/>
  <c r="AH457" i="1" s="1"/>
  <c r="AQ456" i="1"/>
  <c r="AP456" i="1"/>
  <c r="AG456" i="1"/>
  <c r="AH456" i="1" s="1"/>
  <c r="B456" i="1"/>
  <c r="AM456" i="1" s="1"/>
  <c r="AQ455" i="1"/>
  <c r="AP455" i="1"/>
  <c r="AG455" i="1"/>
  <c r="AH455" i="1" s="1"/>
  <c r="AQ454" i="1"/>
  <c r="AP454" i="1"/>
  <c r="AG454" i="1"/>
  <c r="AH454" i="1" s="1"/>
  <c r="AQ453" i="1"/>
  <c r="AP453" i="1"/>
  <c r="AG453" i="1"/>
  <c r="AH453" i="1" s="1"/>
  <c r="AG452" i="1"/>
  <c r="AH452" i="1" s="1"/>
  <c r="AG451" i="1"/>
  <c r="AH451" i="1" s="1"/>
  <c r="AG450" i="1"/>
  <c r="AH450" i="1" s="1"/>
  <c r="AR449" i="1"/>
  <c r="AR450" i="1" s="1"/>
  <c r="AR451" i="1" s="1"/>
  <c r="AR452" i="1" s="1"/>
  <c r="AR453" i="1" s="1"/>
  <c r="AR454" i="1" s="1"/>
  <c r="AR455" i="1" s="1"/>
  <c r="AR456" i="1" s="1"/>
  <c r="AR457" i="1" s="1"/>
  <c r="AG449" i="1"/>
  <c r="AH449" i="1" s="1"/>
  <c r="AG448" i="1"/>
  <c r="AH448" i="1" s="1"/>
  <c r="AU447" i="1"/>
  <c r="AQ447" i="1"/>
  <c r="AP447" i="1"/>
  <c r="AG447" i="1"/>
  <c r="AH447" i="1" s="1"/>
  <c r="AQ446" i="1"/>
  <c r="AP446" i="1"/>
  <c r="AG446" i="1"/>
  <c r="AH446" i="1" s="1"/>
  <c r="B446" i="1"/>
  <c r="AM446" i="1" s="1"/>
  <c r="AQ445" i="1"/>
  <c r="AP445" i="1"/>
  <c r="AG445" i="1"/>
  <c r="AH445" i="1" s="1"/>
  <c r="AQ444" i="1"/>
  <c r="AP444" i="1"/>
  <c r="AG444" i="1"/>
  <c r="AH444" i="1" s="1"/>
  <c r="AQ443" i="1"/>
  <c r="AP443" i="1"/>
  <c r="AG443" i="1"/>
  <c r="AH443" i="1" s="1"/>
  <c r="AG442" i="1"/>
  <c r="AH442" i="1" s="1"/>
  <c r="AG441" i="1"/>
  <c r="AH441" i="1" s="1"/>
  <c r="AG440" i="1"/>
  <c r="AH440" i="1" s="1"/>
  <c r="AR439" i="1"/>
  <c r="AR440" i="1" s="1"/>
  <c r="AR441" i="1" s="1"/>
  <c r="AR442" i="1" s="1"/>
  <c r="AR443" i="1" s="1"/>
  <c r="AR444" i="1" s="1"/>
  <c r="AR445" i="1" s="1"/>
  <c r="AR446" i="1" s="1"/>
  <c r="AR447" i="1" s="1"/>
  <c r="AG439" i="1"/>
  <c r="AH439" i="1" s="1"/>
  <c r="AG438" i="1"/>
  <c r="AH438" i="1" s="1"/>
  <c r="AU437" i="1"/>
  <c r="AQ437" i="1"/>
  <c r="AP437" i="1"/>
  <c r="AG437" i="1"/>
  <c r="AH437" i="1" s="1"/>
  <c r="AQ436" i="1"/>
  <c r="AP436" i="1"/>
  <c r="AG436" i="1"/>
  <c r="AH436" i="1" s="1"/>
  <c r="B436" i="1"/>
  <c r="AM436" i="1" s="1"/>
  <c r="AQ435" i="1"/>
  <c r="AP435" i="1"/>
  <c r="AG435" i="1"/>
  <c r="AH435" i="1" s="1"/>
  <c r="AQ434" i="1"/>
  <c r="AP434" i="1"/>
  <c r="AG434" i="1"/>
  <c r="AH434" i="1" s="1"/>
  <c r="AQ433" i="1"/>
  <c r="AP433" i="1"/>
  <c r="AG433" i="1"/>
  <c r="AH433" i="1" s="1"/>
  <c r="AG432" i="1"/>
  <c r="AH432" i="1" s="1"/>
  <c r="AG431" i="1"/>
  <c r="AH431" i="1" s="1"/>
  <c r="AG430" i="1"/>
  <c r="AH430" i="1" s="1"/>
  <c r="AR429" i="1"/>
  <c r="AR430" i="1" s="1"/>
  <c r="AR431" i="1" s="1"/>
  <c r="AR432" i="1" s="1"/>
  <c r="AR433" i="1" s="1"/>
  <c r="AR434" i="1" s="1"/>
  <c r="AR435" i="1" s="1"/>
  <c r="AR436" i="1" s="1"/>
  <c r="AR437" i="1" s="1"/>
  <c r="AG429" i="1"/>
  <c r="AH429" i="1" s="1"/>
  <c r="AG428" i="1"/>
  <c r="AH428" i="1" s="1"/>
  <c r="AU427" i="1"/>
  <c r="AQ427" i="1"/>
  <c r="AP427" i="1"/>
  <c r="AG427" i="1"/>
  <c r="AH427" i="1" s="1"/>
  <c r="AQ426" i="1"/>
  <c r="AP426" i="1"/>
  <c r="AG426" i="1"/>
  <c r="AH426" i="1" s="1"/>
  <c r="B426" i="1"/>
  <c r="AQ425" i="1"/>
  <c r="AP425" i="1"/>
  <c r="AG425" i="1"/>
  <c r="AH425" i="1" s="1"/>
  <c r="AQ424" i="1"/>
  <c r="AP424" i="1"/>
  <c r="AG424" i="1"/>
  <c r="AH424" i="1" s="1"/>
  <c r="AQ423" i="1"/>
  <c r="AP423" i="1"/>
  <c r="AG423" i="1"/>
  <c r="AH423" i="1" s="1"/>
  <c r="AG422" i="1"/>
  <c r="AH422" i="1" s="1"/>
  <c r="AG421" i="1"/>
  <c r="AH421" i="1" s="1"/>
  <c r="AG420" i="1"/>
  <c r="AH420" i="1" s="1"/>
  <c r="AR419" i="1"/>
  <c r="AR420" i="1" s="1"/>
  <c r="AR421" i="1" s="1"/>
  <c r="AR422" i="1" s="1"/>
  <c r="AR423" i="1" s="1"/>
  <c r="AR424" i="1" s="1"/>
  <c r="AR425" i="1" s="1"/>
  <c r="AR426" i="1" s="1"/>
  <c r="AR427" i="1" s="1"/>
  <c r="AG419" i="1"/>
  <c r="AH419" i="1" s="1"/>
  <c r="AG418" i="1"/>
  <c r="AH418" i="1" s="1"/>
  <c r="AU417" i="1"/>
  <c r="AQ417" i="1"/>
  <c r="AP417" i="1"/>
  <c r="AG417" i="1"/>
  <c r="AH417" i="1" s="1"/>
  <c r="AQ416" i="1"/>
  <c r="AP416" i="1"/>
  <c r="AG416" i="1"/>
  <c r="AH416" i="1" s="1"/>
  <c r="B416" i="1"/>
  <c r="AQ415" i="1"/>
  <c r="AP415" i="1"/>
  <c r="AG415" i="1"/>
  <c r="AH415" i="1" s="1"/>
  <c r="AQ414" i="1"/>
  <c r="AP414" i="1"/>
  <c r="AG414" i="1"/>
  <c r="AH414" i="1" s="1"/>
  <c r="AQ413" i="1"/>
  <c r="AP413" i="1"/>
  <c r="AG413" i="1"/>
  <c r="AH413" i="1" s="1"/>
  <c r="AG412" i="1"/>
  <c r="AH412" i="1" s="1"/>
  <c r="AG411" i="1"/>
  <c r="AH411" i="1" s="1"/>
  <c r="AG410" i="1"/>
  <c r="AH410" i="1" s="1"/>
  <c r="AR409" i="1"/>
  <c r="AR410" i="1" s="1"/>
  <c r="AR411" i="1" s="1"/>
  <c r="AR412" i="1" s="1"/>
  <c r="AR413" i="1" s="1"/>
  <c r="AR414" i="1" s="1"/>
  <c r="AR415" i="1" s="1"/>
  <c r="AR416" i="1" s="1"/>
  <c r="AR417" i="1" s="1"/>
  <c r="AG409" i="1"/>
  <c r="AH409" i="1" s="1"/>
  <c r="AG408" i="1"/>
  <c r="AH408" i="1" s="1"/>
  <c r="AU407" i="1"/>
  <c r="AQ407" i="1"/>
  <c r="AP407" i="1"/>
  <c r="AG407" i="1"/>
  <c r="AH407" i="1" s="1"/>
  <c r="AQ406" i="1"/>
  <c r="AP406" i="1"/>
  <c r="AG406" i="1"/>
  <c r="AH406" i="1" s="1"/>
  <c r="B406" i="1"/>
  <c r="AQ405" i="1"/>
  <c r="AP405" i="1"/>
  <c r="AG405" i="1"/>
  <c r="AH405" i="1" s="1"/>
  <c r="AQ404" i="1"/>
  <c r="AP404" i="1"/>
  <c r="AG404" i="1"/>
  <c r="AH404" i="1" s="1"/>
  <c r="AQ403" i="1"/>
  <c r="AP403" i="1"/>
  <c r="AG403" i="1"/>
  <c r="AH403" i="1" s="1"/>
  <c r="AG402" i="1"/>
  <c r="AH402" i="1" s="1"/>
  <c r="AG401" i="1"/>
  <c r="AH401" i="1" s="1"/>
  <c r="AG400" i="1"/>
  <c r="AH400" i="1" s="1"/>
  <c r="AR399" i="1"/>
  <c r="AR400" i="1" s="1"/>
  <c r="AR401" i="1" s="1"/>
  <c r="AR402" i="1" s="1"/>
  <c r="AR403" i="1" s="1"/>
  <c r="AR404" i="1" s="1"/>
  <c r="AR405" i="1" s="1"/>
  <c r="AR406" i="1" s="1"/>
  <c r="AR407" i="1" s="1"/>
  <c r="AG399" i="1"/>
  <c r="AH399" i="1" s="1"/>
  <c r="AG398" i="1"/>
  <c r="AH398" i="1" s="1"/>
  <c r="AU397" i="1"/>
  <c r="AQ397" i="1"/>
  <c r="AP397" i="1"/>
  <c r="AG397" i="1"/>
  <c r="AH397" i="1" s="1"/>
  <c r="AQ396" i="1"/>
  <c r="AP396" i="1"/>
  <c r="AG396" i="1"/>
  <c r="AH396" i="1" s="1"/>
  <c r="B396" i="1"/>
  <c r="AM396" i="1" s="1"/>
  <c r="AQ395" i="1"/>
  <c r="AP395" i="1"/>
  <c r="AG395" i="1"/>
  <c r="AH395" i="1" s="1"/>
  <c r="B395" i="1"/>
  <c r="AM395" i="1" s="1"/>
  <c r="AQ394" i="1"/>
  <c r="AP394" i="1"/>
  <c r="AG394" i="1"/>
  <c r="AH394" i="1" s="1"/>
  <c r="AQ393" i="1"/>
  <c r="AP393" i="1"/>
  <c r="AG393" i="1"/>
  <c r="AH393" i="1" s="1"/>
  <c r="AG392" i="1"/>
  <c r="AH392" i="1" s="1"/>
  <c r="AG391" i="1"/>
  <c r="AH391" i="1" s="1"/>
  <c r="AG390" i="1"/>
  <c r="AH390" i="1" s="1"/>
  <c r="AR389" i="1"/>
  <c r="AR390" i="1" s="1"/>
  <c r="AR391" i="1" s="1"/>
  <c r="AR392" i="1" s="1"/>
  <c r="AR393" i="1" s="1"/>
  <c r="AR394" i="1" s="1"/>
  <c r="AR395" i="1" s="1"/>
  <c r="AR396" i="1" s="1"/>
  <c r="AR397" i="1" s="1"/>
  <c r="AG389" i="1"/>
  <c r="AH389" i="1" s="1"/>
  <c r="AG388" i="1"/>
  <c r="AH388" i="1" s="1"/>
  <c r="AU387" i="1"/>
  <c r="AQ387" i="1"/>
  <c r="AP387" i="1"/>
  <c r="AG387" i="1"/>
  <c r="AH387" i="1" s="1"/>
  <c r="AQ386" i="1"/>
  <c r="AP386" i="1"/>
  <c r="AG386" i="1"/>
  <c r="AH386" i="1" s="1"/>
  <c r="B386" i="1"/>
  <c r="AQ385" i="1"/>
  <c r="AP385" i="1"/>
  <c r="AG385" i="1"/>
  <c r="AH385" i="1" s="1"/>
  <c r="AQ384" i="1"/>
  <c r="AP384" i="1"/>
  <c r="AG384" i="1"/>
  <c r="AH384" i="1" s="1"/>
  <c r="AQ383" i="1"/>
  <c r="AP383" i="1"/>
  <c r="AG383" i="1"/>
  <c r="AH383" i="1" s="1"/>
  <c r="AG382" i="1"/>
  <c r="AH382" i="1" s="1"/>
  <c r="AG381" i="1"/>
  <c r="AH381" i="1" s="1"/>
  <c r="AG380" i="1"/>
  <c r="AH380" i="1" s="1"/>
  <c r="AR379" i="1"/>
  <c r="AR380" i="1" s="1"/>
  <c r="AR381" i="1" s="1"/>
  <c r="AR382" i="1" s="1"/>
  <c r="AR383" i="1" s="1"/>
  <c r="AR384" i="1" s="1"/>
  <c r="AR385" i="1" s="1"/>
  <c r="AR386" i="1" s="1"/>
  <c r="AR387" i="1" s="1"/>
  <c r="AG379" i="1"/>
  <c r="AH379" i="1" s="1"/>
  <c r="AG378" i="1"/>
  <c r="AH378" i="1" s="1"/>
  <c r="AU377" i="1"/>
  <c r="AQ377" i="1"/>
  <c r="AP377" i="1"/>
  <c r="AG377" i="1"/>
  <c r="AH377" i="1" s="1"/>
  <c r="AQ376" i="1"/>
  <c r="AP376" i="1"/>
  <c r="AG376" i="1"/>
  <c r="AH376" i="1" s="1"/>
  <c r="B376" i="1"/>
  <c r="AM376" i="1" s="1"/>
  <c r="AQ375" i="1"/>
  <c r="AP375" i="1"/>
  <c r="AG375" i="1"/>
  <c r="AH375" i="1" s="1"/>
  <c r="AQ374" i="1"/>
  <c r="AP374" i="1"/>
  <c r="AG374" i="1"/>
  <c r="AH374" i="1" s="1"/>
  <c r="AQ373" i="1"/>
  <c r="AP373" i="1"/>
  <c r="AG373" i="1"/>
  <c r="AH373" i="1" s="1"/>
  <c r="AG372" i="1"/>
  <c r="AH372" i="1" s="1"/>
  <c r="AG371" i="1"/>
  <c r="AH371" i="1" s="1"/>
  <c r="AG370" i="1"/>
  <c r="AH370" i="1" s="1"/>
  <c r="AR369" i="1"/>
  <c r="AR370" i="1" s="1"/>
  <c r="AR371" i="1" s="1"/>
  <c r="AR372" i="1" s="1"/>
  <c r="AR373" i="1" s="1"/>
  <c r="AR374" i="1" s="1"/>
  <c r="AR375" i="1" s="1"/>
  <c r="AR376" i="1" s="1"/>
  <c r="AR377" i="1" s="1"/>
  <c r="AG369" i="1"/>
  <c r="AH369" i="1" s="1"/>
  <c r="AG368" i="1"/>
  <c r="AH368" i="1" s="1"/>
  <c r="AU367" i="1"/>
  <c r="AQ367" i="1"/>
  <c r="AP367" i="1"/>
  <c r="AG367" i="1"/>
  <c r="AH367" i="1" s="1"/>
  <c r="AQ366" i="1"/>
  <c r="AP366" i="1"/>
  <c r="AG366" i="1"/>
  <c r="AH366" i="1" s="1"/>
  <c r="B366" i="1"/>
  <c r="AM366" i="1" s="1"/>
  <c r="AQ365" i="1"/>
  <c r="AP365" i="1"/>
  <c r="AG365" i="1"/>
  <c r="AH365" i="1" s="1"/>
  <c r="AQ364" i="1"/>
  <c r="AP364" i="1"/>
  <c r="AG364" i="1"/>
  <c r="AH364" i="1" s="1"/>
  <c r="AQ363" i="1"/>
  <c r="AP363" i="1"/>
  <c r="AG363" i="1"/>
  <c r="AH363" i="1" s="1"/>
  <c r="AG362" i="1"/>
  <c r="AH362" i="1" s="1"/>
  <c r="AG361" i="1"/>
  <c r="AH361" i="1" s="1"/>
  <c r="AG360" i="1"/>
  <c r="AH360" i="1" s="1"/>
  <c r="AR359" i="1"/>
  <c r="AR360" i="1" s="1"/>
  <c r="AR361" i="1" s="1"/>
  <c r="AR362" i="1" s="1"/>
  <c r="AR363" i="1" s="1"/>
  <c r="AR364" i="1" s="1"/>
  <c r="AR365" i="1" s="1"/>
  <c r="AR366" i="1" s="1"/>
  <c r="AR367" i="1" s="1"/>
  <c r="AG359" i="1"/>
  <c r="AH359" i="1" s="1"/>
  <c r="AG358" i="1"/>
  <c r="AH358" i="1" s="1"/>
  <c r="AU357" i="1"/>
  <c r="AQ357" i="1"/>
  <c r="AP357" i="1"/>
  <c r="AG357" i="1"/>
  <c r="AH357" i="1" s="1"/>
  <c r="AQ356" i="1"/>
  <c r="AP356" i="1"/>
  <c r="AG356" i="1"/>
  <c r="AH356" i="1" s="1"/>
  <c r="B356" i="1"/>
  <c r="AM356" i="1" s="1"/>
  <c r="AQ355" i="1"/>
  <c r="AP355" i="1"/>
  <c r="AG355" i="1"/>
  <c r="AH355" i="1" s="1"/>
  <c r="AQ354" i="1"/>
  <c r="AP354" i="1"/>
  <c r="AG354" i="1"/>
  <c r="AH354" i="1" s="1"/>
  <c r="AQ353" i="1"/>
  <c r="AP353" i="1"/>
  <c r="AG353" i="1"/>
  <c r="AH353" i="1" s="1"/>
  <c r="AG352" i="1"/>
  <c r="AH352" i="1" s="1"/>
  <c r="AG351" i="1"/>
  <c r="AH351" i="1" s="1"/>
  <c r="AG350" i="1"/>
  <c r="AH350" i="1" s="1"/>
  <c r="AR349" i="1"/>
  <c r="AR350" i="1" s="1"/>
  <c r="AR351" i="1" s="1"/>
  <c r="AR352" i="1" s="1"/>
  <c r="AR353" i="1" s="1"/>
  <c r="AR354" i="1" s="1"/>
  <c r="AR355" i="1" s="1"/>
  <c r="AR356" i="1" s="1"/>
  <c r="AR357" i="1" s="1"/>
  <c r="AG349" i="1"/>
  <c r="AH349" i="1" s="1"/>
  <c r="AG348" i="1"/>
  <c r="AH348" i="1" s="1"/>
  <c r="AU347" i="1"/>
  <c r="AQ347" i="1"/>
  <c r="AP347" i="1"/>
  <c r="AG347" i="1"/>
  <c r="AH347" i="1" s="1"/>
  <c r="AQ346" i="1"/>
  <c r="AP346" i="1"/>
  <c r="AG346" i="1"/>
  <c r="AH346" i="1" s="1"/>
  <c r="B346" i="1"/>
  <c r="AM346" i="1" s="1"/>
  <c r="AQ345" i="1"/>
  <c r="AP345" i="1"/>
  <c r="AG345" i="1"/>
  <c r="AH345" i="1" s="1"/>
  <c r="B345" i="1"/>
  <c r="AM345" i="1" s="1"/>
  <c r="AQ344" i="1"/>
  <c r="AP344" i="1"/>
  <c r="AG344" i="1"/>
  <c r="AH344" i="1" s="1"/>
  <c r="AQ343" i="1"/>
  <c r="AP343" i="1"/>
  <c r="AG343" i="1"/>
  <c r="AH343" i="1" s="1"/>
  <c r="AG342" i="1"/>
  <c r="AH342" i="1" s="1"/>
  <c r="AG341" i="1"/>
  <c r="AH341" i="1" s="1"/>
  <c r="AG340" i="1"/>
  <c r="AH340" i="1" s="1"/>
  <c r="AR339" i="1"/>
  <c r="AR340" i="1" s="1"/>
  <c r="AR341" i="1" s="1"/>
  <c r="AR342" i="1" s="1"/>
  <c r="AR343" i="1" s="1"/>
  <c r="AR344" i="1" s="1"/>
  <c r="AR345" i="1" s="1"/>
  <c r="AR346" i="1" s="1"/>
  <c r="AR347" i="1" s="1"/>
  <c r="AG339" i="1"/>
  <c r="AH339" i="1" s="1"/>
  <c r="AG338" i="1"/>
  <c r="AH338" i="1" s="1"/>
  <c r="AU337" i="1"/>
  <c r="AQ337" i="1"/>
  <c r="AP337" i="1"/>
  <c r="AG337" i="1"/>
  <c r="AH337" i="1" s="1"/>
  <c r="AQ336" i="1"/>
  <c r="AP336" i="1"/>
  <c r="AG336" i="1"/>
  <c r="AH336" i="1" s="1"/>
  <c r="B336" i="1"/>
  <c r="AM336" i="1" s="1"/>
  <c r="AQ335" i="1"/>
  <c r="AP335" i="1"/>
  <c r="AG335" i="1"/>
  <c r="AH335" i="1" s="1"/>
  <c r="AQ334" i="1"/>
  <c r="AP334" i="1"/>
  <c r="AG334" i="1"/>
  <c r="AH334" i="1" s="1"/>
  <c r="AQ333" i="1"/>
  <c r="AP333" i="1"/>
  <c r="AG333" i="1"/>
  <c r="AH333" i="1" s="1"/>
  <c r="AG332" i="1"/>
  <c r="AH332" i="1" s="1"/>
  <c r="AG331" i="1"/>
  <c r="AH331" i="1" s="1"/>
  <c r="AG330" i="1"/>
  <c r="AH330" i="1" s="1"/>
  <c r="AR329" i="1"/>
  <c r="AR330" i="1" s="1"/>
  <c r="AR331" i="1" s="1"/>
  <c r="AR332" i="1" s="1"/>
  <c r="AR333" i="1" s="1"/>
  <c r="AR334" i="1" s="1"/>
  <c r="AR335" i="1" s="1"/>
  <c r="AR336" i="1" s="1"/>
  <c r="AR337" i="1" s="1"/>
  <c r="AG329" i="1"/>
  <c r="AH329" i="1" s="1"/>
  <c r="AG328" i="1"/>
  <c r="AH328" i="1" s="1"/>
  <c r="AU327" i="1"/>
  <c r="AQ327" i="1"/>
  <c r="AP327" i="1"/>
  <c r="AG327" i="1"/>
  <c r="AH327" i="1" s="1"/>
  <c r="AQ326" i="1"/>
  <c r="AP326" i="1"/>
  <c r="AG326" i="1"/>
  <c r="AH326" i="1" s="1"/>
  <c r="B326" i="1"/>
  <c r="AM326" i="1" s="1"/>
  <c r="AQ325" i="1"/>
  <c r="AP325" i="1"/>
  <c r="AG325" i="1"/>
  <c r="AH325" i="1" s="1"/>
  <c r="AQ324" i="1"/>
  <c r="AP324" i="1"/>
  <c r="AG324" i="1"/>
  <c r="AH324" i="1" s="1"/>
  <c r="AQ323" i="1"/>
  <c r="AP323" i="1"/>
  <c r="AG323" i="1"/>
  <c r="AH323" i="1" s="1"/>
  <c r="AG322" i="1"/>
  <c r="AH322" i="1" s="1"/>
  <c r="AG321" i="1"/>
  <c r="AH321" i="1" s="1"/>
  <c r="AG320" i="1"/>
  <c r="AH320" i="1" s="1"/>
  <c r="AR319" i="1"/>
  <c r="AR320" i="1" s="1"/>
  <c r="AR321" i="1" s="1"/>
  <c r="AR322" i="1" s="1"/>
  <c r="AR323" i="1" s="1"/>
  <c r="AR324" i="1" s="1"/>
  <c r="AR325" i="1" s="1"/>
  <c r="AR326" i="1" s="1"/>
  <c r="AR327" i="1" s="1"/>
  <c r="AG319" i="1"/>
  <c r="AH319" i="1" s="1"/>
  <c r="AG318" i="1"/>
  <c r="AH318" i="1" s="1"/>
  <c r="AU317" i="1"/>
  <c r="AQ317" i="1"/>
  <c r="AP317" i="1"/>
  <c r="AG317" i="1"/>
  <c r="AH317" i="1" s="1"/>
  <c r="AQ316" i="1"/>
  <c r="AP316" i="1"/>
  <c r="AG316" i="1"/>
  <c r="AH316" i="1" s="1"/>
  <c r="B316" i="1"/>
  <c r="AM316" i="1" s="1"/>
  <c r="AQ315" i="1"/>
  <c r="AP315" i="1"/>
  <c r="AG315" i="1"/>
  <c r="AH315" i="1" s="1"/>
  <c r="AQ314" i="1"/>
  <c r="AP314" i="1"/>
  <c r="AG314" i="1"/>
  <c r="AH314" i="1" s="1"/>
  <c r="AQ313" i="1"/>
  <c r="AP313" i="1"/>
  <c r="AG313" i="1"/>
  <c r="AH313" i="1" s="1"/>
  <c r="AG312" i="1"/>
  <c r="AH312" i="1" s="1"/>
  <c r="AG311" i="1"/>
  <c r="AH311" i="1" s="1"/>
  <c r="AG310" i="1"/>
  <c r="AH310" i="1" s="1"/>
  <c r="AR309" i="1"/>
  <c r="AR310" i="1" s="1"/>
  <c r="AR311" i="1" s="1"/>
  <c r="AR312" i="1" s="1"/>
  <c r="AR313" i="1" s="1"/>
  <c r="AR314" i="1" s="1"/>
  <c r="AR315" i="1" s="1"/>
  <c r="AR316" i="1" s="1"/>
  <c r="AR317" i="1" s="1"/>
  <c r="AG309" i="1"/>
  <c r="AH309" i="1" s="1"/>
  <c r="AG308" i="1"/>
  <c r="AH308" i="1" s="1"/>
  <c r="AU307" i="1"/>
  <c r="AQ307" i="1"/>
  <c r="AP307" i="1"/>
  <c r="AG307" i="1"/>
  <c r="AH307" i="1" s="1"/>
  <c r="AQ306" i="1"/>
  <c r="AP306" i="1"/>
  <c r="AG306" i="1"/>
  <c r="AH306" i="1" s="1"/>
  <c r="B306" i="1"/>
  <c r="AQ305" i="1"/>
  <c r="AP305" i="1"/>
  <c r="AG305" i="1"/>
  <c r="AH305" i="1" s="1"/>
  <c r="AQ304" i="1"/>
  <c r="AP304" i="1"/>
  <c r="AG304" i="1"/>
  <c r="AH304" i="1" s="1"/>
  <c r="AQ303" i="1"/>
  <c r="AP303" i="1"/>
  <c r="AG303" i="1"/>
  <c r="AH303" i="1" s="1"/>
  <c r="AG302" i="1"/>
  <c r="AH302" i="1" s="1"/>
  <c r="AG301" i="1"/>
  <c r="AH301" i="1" s="1"/>
  <c r="AG300" i="1"/>
  <c r="AH300" i="1" s="1"/>
  <c r="AR299" i="1"/>
  <c r="AR300" i="1" s="1"/>
  <c r="AR301" i="1" s="1"/>
  <c r="AR302" i="1" s="1"/>
  <c r="AR303" i="1" s="1"/>
  <c r="AR304" i="1" s="1"/>
  <c r="AR305" i="1" s="1"/>
  <c r="AR306" i="1" s="1"/>
  <c r="AR307" i="1" s="1"/>
  <c r="AG299" i="1"/>
  <c r="AH299" i="1" s="1"/>
  <c r="AG298" i="1"/>
  <c r="AH298" i="1" s="1"/>
  <c r="AU297" i="1"/>
  <c r="AQ297" i="1"/>
  <c r="AP297" i="1"/>
  <c r="AG297" i="1"/>
  <c r="AH297" i="1" s="1"/>
  <c r="AQ296" i="1"/>
  <c r="AP296" i="1"/>
  <c r="AG296" i="1"/>
  <c r="AH296" i="1" s="1"/>
  <c r="B296" i="1"/>
  <c r="AQ295" i="1"/>
  <c r="AP295" i="1"/>
  <c r="AG295" i="1"/>
  <c r="AH295" i="1" s="1"/>
  <c r="AQ294" i="1"/>
  <c r="AP294" i="1"/>
  <c r="AG294" i="1"/>
  <c r="AH294" i="1" s="1"/>
  <c r="AQ293" i="1"/>
  <c r="AP293" i="1"/>
  <c r="AG293" i="1"/>
  <c r="AH293" i="1" s="1"/>
  <c r="AG292" i="1"/>
  <c r="AH292" i="1" s="1"/>
  <c r="AG291" i="1"/>
  <c r="AH291" i="1" s="1"/>
  <c r="AG290" i="1"/>
  <c r="AH290" i="1" s="1"/>
  <c r="AR289" i="1"/>
  <c r="AR290" i="1" s="1"/>
  <c r="AR291" i="1" s="1"/>
  <c r="AR292" i="1" s="1"/>
  <c r="AR293" i="1" s="1"/>
  <c r="AR294" i="1" s="1"/>
  <c r="AR295" i="1" s="1"/>
  <c r="AR296" i="1" s="1"/>
  <c r="AR297" i="1" s="1"/>
  <c r="AG289" i="1"/>
  <c r="AH289" i="1" s="1"/>
  <c r="AG288" i="1"/>
  <c r="AH288" i="1" s="1"/>
  <c r="AU287" i="1"/>
  <c r="AQ287" i="1"/>
  <c r="AP287" i="1"/>
  <c r="AG287" i="1"/>
  <c r="AH287" i="1" s="1"/>
  <c r="AQ286" i="1"/>
  <c r="AP286" i="1"/>
  <c r="AG286" i="1"/>
  <c r="AH286" i="1" s="1"/>
  <c r="B286" i="1"/>
  <c r="AQ285" i="1"/>
  <c r="AP285" i="1"/>
  <c r="AG285" i="1"/>
  <c r="AH285" i="1" s="1"/>
  <c r="AQ284" i="1"/>
  <c r="AP284" i="1"/>
  <c r="AG284" i="1"/>
  <c r="AH284" i="1" s="1"/>
  <c r="AQ283" i="1"/>
  <c r="AP283" i="1"/>
  <c r="AG283" i="1"/>
  <c r="AH283" i="1" s="1"/>
  <c r="AG282" i="1"/>
  <c r="AH282" i="1" s="1"/>
  <c r="AG281" i="1"/>
  <c r="AH281" i="1" s="1"/>
  <c r="AG280" i="1"/>
  <c r="AH280" i="1" s="1"/>
  <c r="AR279" i="1"/>
  <c r="AR280" i="1" s="1"/>
  <c r="AR281" i="1" s="1"/>
  <c r="AR282" i="1" s="1"/>
  <c r="AR283" i="1" s="1"/>
  <c r="AR284" i="1" s="1"/>
  <c r="AR285" i="1" s="1"/>
  <c r="AR286" i="1" s="1"/>
  <c r="AR287" i="1" s="1"/>
  <c r="AG279" i="1"/>
  <c r="AH279" i="1" s="1"/>
  <c r="AG278" i="1"/>
  <c r="AH278" i="1" s="1"/>
  <c r="AU277" i="1"/>
  <c r="AQ277" i="1"/>
  <c r="AP277" i="1"/>
  <c r="AG277" i="1"/>
  <c r="AH277" i="1" s="1"/>
  <c r="AQ276" i="1"/>
  <c r="AP276" i="1"/>
  <c r="AG276" i="1"/>
  <c r="AH276" i="1" s="1"/>
  <c r="B276" i="1"/>
  <c r="AQ275" i="1"/>
  <c r="AP275" i="1"/>
  <c r="AG275" i="1"/>
  <c r="AH275" i="1" s="1"/>
  <c r="AQ274" i="1"/>
  <c r="AP274" i="1"/>
  <c r="AG274" i="1"/>
  <c r="AH274" i="1" s="1"/>
  <c r="AQ273" i="1"/>
  <c r="AP273" i="1"/>
  <c r="AG273" i="1"/>
  <c r="AH273" i="1" s="1"/>
  <c r="AG272" i="1"/>
  <c r="AH272" i="1" s="1"/>
  <c r="AG271" i="1"/>
  <c r="AH271" i="1" s="1"/>
  <c r="AG270" i="1"/>
  <c r="AH270" i="1" s="1"/>
  <c r="AR269" i="1"/>
  <c r="AR270" i="1" s="1"/>
  <c r="AR271" i="1" s="1"/>
  <c r="AR272" i="1" s="1"/>
  <c r="AR273" i="1" s="1"/>
  <c r="AR274" i="1" s="1"/>
  <c r="AR275" i="1" s="1"/>
  <c r="AR276" i="1" s="1"/>
  <c r="AR277" i="1" s="1"/>
  <c r="AG269" i="1"/>
  <c r="AH269" i="1" s="1"/>
  <c r="AG268" i="1"/>
  <c r="AH268" i="1" s="1"/>
  <c r="AU267" i="1"/>
  <c r="AQ267" i="1"/>
  <c r="AP267" i="1"/>
  <c r="AG267" i="1"/>
  <c r="AH267" i="1" s="1"/>
  <c r="AQ266" i="1"/>
  <c r="AP266" i="1"/>
  <c r="AG266" i="1"/>
  <c r="AH266" i="1" s="1"/>
  <c r="B266" i="1"/>
  <c r="AQ265" i="1"/>
  <c r="AP265" i="1"/>
  <c r="AG265" i="1"/>
  <c r="AH265" i="1" s="1"/>
  <c r="AQ264" i="1"/>
  <c r="AP264" i="1"/>
  <c r="AG264" i="1"/>
  <c r="AH264" i="1" s="1"/>
  <c r="AQ263" i="1"/>
  <c r="AP263" i="1"/>
  <c r="AG263" i="1"/>
  <c r="AH263" i="1" s="1"/>
  <c r="AG262" i="1"/>
  <c r="AH262" i="1" s="1"/>
  <c r="AG261" i="1"/>
  <c r="AH261" i="1" s="1"/>
  <c r="AG260" i="1"/>
  <c r="AH260" i="1" s="1"/>
  <c r="AR259" i="1"/>
  <c r="AR260" i="1" s="1"/>
  <c r="AR261" i="1" s="1"/>
  <c r="AR262" i="1" s="1"/>
  <c r="AR263" i="1" s="1"/>
  <c r="AR264" i="1" s="1"/>
  <c r="AR265" i="1" s="1"/>
  <c r="AR266" i="1" s="1"/>
  <c r="AR267" i="1" s="1"/>
  <c r="AG259" i="1"/>
  <c r="AH259" i="1" s="1"/>
  <c r="AG258" i="1"/>
  <c r="AH258" i="1" s="1"/>
  <c r="AU257" i="1"/>
  <c r="AQ257" i="1"/>
  <c r="AP257" i="1"/>
  <c r="AG257" i="1"/>
  <c r="AH257" i="1" s="1"/>
  <c r="AQ256" i="1"/>
  <c r="AP256" i="1"/>
  <c r="AG256" i="1"/>
  <c r="AH256" i="1" s="1"/>
  <c r="B256" i="1"/>
  <c r="AQ255" i="1"/>
  <c r="AP255" i="1"/>
  <c r="AG255" i="1"/>
  <c r="AH255" i="1" s="1"/>
  <c r="AQ254" i="1"/>
  <c r="AP254" i="1"/>
  <c r="AG254" i="1"/>
  <c r="AH254" i="1" s="1"/>
  <c r="AQ253" i="1"/>
  <c r="AP253" i="1"/>
  <c r="AG253" i="1"/>
  <c r="AH253" i="1" s="1"/>
  <c r="AG252" i="1"/>
  <c r="AH252" i="1" s="1"/>
  <c r="AG251" i="1"/>
  <c r="AH251" i="1" s="1"/>
  <c r="AG250" i="1"/>
  <c r="AH250" i="1" s="1"/>
  <c r="AR249" i="1"/>
  <c r="AR250" i="1" s="1"/>
  <c r="AR251" i="1" s="1"/>
  <c r="AR252" i="1" s="1"/>
  <c r="AR253" i="1" s="1"/>
  <c r="AR254" i="1" s="1"/>
  <c r="AR255" i="1" s="1"/>
  <c r="AR256" i="1" s="1"/>
  <c r="AR257" i="1" s="1"/>
  <c r="AG249" i="1"/>
  <c r="AH249" i="1" s="1"/>
  <c r="AG248" i="1"/>
  <c r="AH248" i="1" s="1"/>
  <c r="AU247" i="1"/>
  <c r="AQ247" i="1"/>
  <c r="AP247" i="1"/>
  <c r="AG247" i="1"/>
  <c r="AH247" i="1" s="1"/>
  <c r="AQ246" i="1"/>
  <c r="AP246" i="1"/>
  <c r="AG246" i="1"/>
  <c r="AH246" i="1" s="1"/>
  <c r="B246" i="1"/>
  <c r="AM246" i="1" s="1"/>
  <c r="AQ245" i="1"/>
  <c r="AP245" i="1"/>
  <c r="AG245" i="1"/>
  <c r="AH245" i="1" s="1"/>
  <c r="AQ244" i="1"/>
  <c r="AP244" i="1"/>
  <c r="AG244" i="1"/>
  <c r="AH244" i="1" s="1"/>
  <c r="AQ243" i="1"/>
  <c r="AP243" i="1"/>
  <c r="AG243" i="1"/>
  <c r="AH243" i="1" s="1"/>
  <c r="AG242" i="1"/>
  <c r="AH242" i="1" s="1"/>
  <c r="AG241" i="1"/>
  <c r="AH241" i="1" s="1"/>
  <c r="AG240" i="1"/>
  <c r="AH240" i="1" s="1"/>
  <c r="AR239" i="1"/>
  <c r="AR240" i="1" s="1"/>
  <c r="AR241" i="1" s="1"/>
  <c r="AR242" i="1" s="1"/>
  <c r="AR243" i="1" s="1"/>
  <c r="AR244" i="1" s="1"/>
  <c r="AR245" i="1" s="1"/>
  <c r="AR246" i="1" s="1"/>
  <c r="AR247" i="1" s="1"/>
  <c r="AG239" i="1"/>
  <c r="AH239" i="1" s="1"/>
  <c r="AG238" i="1"/>
  <c r="AH238" i="1" s="1"/>
  <c r="AU237" i="1"/>
  <c r="AQ237" i="1"/>
  <c r="AP237" i="1"/>
  <c r="AG237" i="1"/>
  <c r="AH237" i="1" s="1"/>
  <c r="AQ236" i="1"/>
  <c r="AP236" i="1"/>
  <c r="AG236" i="1"/>
  <c r="AH236" i="1" s="1"/>
  <c r="B236" i="1"/>
  <c r="AM236" i="1" s="1"/>
  <c r="AQ235" i="1"/>
  <c r="AP235" i="1"/>
  <c r="AG235" i="1"/>
  <c r="AH235" i="1" s="1"/>
  <c r="AQ234" i="1"/>
  <c r="AP234" i="1"/>
  <c r="AG234" i="1"/>
  <c r="AH234" i="1" s="1"/>
  <c r="AQ233" i="1"/>
  <c r="AP233" i="1"/>
  <c r="AG233" i="1"/>
  <c r="AH233" i="1" s="1"/>
  <c r="AG232" i="1"/>
  <c r="AH232" i="1" s="1"/>
  <c r="AG231" i="1"/>
  <c r="AH231" i="1" s="1"/>
  <c r="AG230" i="1"/>
  <c r="AH230" i="1" s="1"/>
  <c r="AR229" i="1"/>
  <c r="AR230" i="1" s="1"/>
  <c r="AR231" i="1" s="1"/>
  <c r="AR232" i="1" s="1"/>
  <c r="AR233" i="1" s="1"/>
  <c r="AR234" i="1" s="1"/>
  <c r="AR235" i="1" s="1"/>
  <c r="AR236" i="1" s="1"/>
  <c r="AR237" i="1" s="1"/>
  <c r="AG229" i="1"/>
  <c r="AH229" i="1" s="1"/>
  <c r="AG228" i="1"/>
  <c r="AH228" i="1" s="1"/>
  <c r="AU227" i="1"/>
  <c r="AQ227" i="1"/>
  <c r="AP227" i="1"/>
  <c r="AG227" i="1"/>
  <c r="AH227" i="1" s="1"/>
  <c r="AQ226" i="1"/>
  <c r="AP226" i="1"/>
  <c r="AG226" i="1"/>
  <c r="AH226" i="1" s="1"/>
  <c r="B226" i="1"/>
  <c r="AM226" i="1" s="1"/>
  <c r="AQ225" i="1"/>
  <c r="AP225" i="1"/>
  <c r="AG225" i="1"/>
  <c r="AH225" i="1" s="1"/>
  <c r="AQ224" i="1"/>
  <c r="AP224" i="1"/>
  <c r="AG224" i="1"/>
  <c r="AH224" i="1" s="1"/>
  <c r="AQ223" i="1"/>
  <c r="AP223" i="1"/>
  <c r="AG223" i="1"/>
  <c r="AH223" i="1" s="1"/>
  <c r="AG222" i="1"/>
  <c r="AH222" i="1" s="1"/>
  <c r="AG221" i="1"/>
  <c r="AH221" i="1" s="1"/>
  <c r="AG220" i="1"/>
  <c r="AH220" i="1" s="1"/>
  <c r="AR219" i="1"/>
  <c r="AR220" i="1" s="1"/>
  <c r="AR221" i="1" s="1"/>
  <c r="AR222" i="1" s="1"/>
  <c r="AR223" i="1" s="1"/>
  <c r="AR224" i="1" s="1"/>
  <c r="AR225" i="1" s="1"/>
  <c r="AR226" i="1" s="1"/>
  <c r="AR227" i="1" s="1"/>
  <c r="AG219" i="1"/>
  <c r="AH219" i="1" s="1"/>
  <c r="AG218" i="1"/>
  <c r="AH218" i="1" s="1"/>
  <c r="AU217" i="1"/>
  <c r="AQ217" i="1"/>
  <c r="AP217" i="1"/>
  <c r="AG217" i="1"/>
  <c r="AH217" i="1" s="1"/>
  <c r="AQ216" i="1"/>
  <c r="AP216" i="1"/>
  <c r="AG216" i="1"/>
  <c r="AH216" i="1" s="1"/>
  <c r="B216" i="1"/>
  <c r="AM216" i="1" s="1"/>
  <c r="AQ215" i="1"/>
  <c r="AP215" i="1"/>
  <c r="AG215" i="1"/>
  <c r="AH215" i="1" s="1"/>
  <c r="AQ214" i="1"/>
  <c r="AP214" i="1"/>
  <c r="AG214" i="1"/>
  <c r="AH214" i="1" s="1"/>
  <c r="AQ213" i="1"/>
  <c r="AP213" i="1"/>
  <c r="AG213" i="1"/>
  <c r="AH213" i="1" s="1"/>
  <c r="AG212" i="1"/>
  <c r="AH212" i="1" s="1"/>
  <c r="AG211" i="1"/>
  <c r="AH211" i="1" s="1"/>
  <c r="AG210" i="1"/>
  <c r="AH210" i="1" s="1"/>
  <c r="AR209" i="1"/>
  <c r="AR210" i="1" s="1"/>
  <c r="AR211" i="1" s="1"/>
  <c r="AR212" i="1" s="1"/>
  <c r="AR213" i="1" s="1"/>
  <c r="AR214" i="1" s="1"/>
  <c r="AR215" i="1" s="1"/>
  <c r="AR216" i="1" s="1"/>
  <c r="AR217" i="1" s="1"/>
  <c r="AG209" i="1"/>
  <c r="AH209" i="1" s="1"/>
  <c r="AG208" i="1"/>
  <c r="AH208" i="1" s="1"/>
  <c r="AA249" i="11" l="1"/>
  <c r="AA329" i="11"/>
  <c r="AA209" i="11"/>
  <c r="AA289" i="11"/>
  <c r="AA369" i="11"/>
  <c r="AA400" i="11"/>
  <c r="AA421" i="11"/>
  <c r="AA479" i="11"/>
  <c r="B275" i="1"/>
  <c r="AM275" i="1" s="1"/>
  <c r="AM276" i="1"/>
  <c r="D295" i="11"/>
  <c r="AM296" i="1"/>
  <c r="B385" i="1"/>
  <c r="AM385" i="1" s="1"/>
  <c r="AM386" i="1"/>
  <c r="B415" i="1"/>
  <c r="AM415" i="1" s="1"/>
  <c r="AM416" i="1"/>
  <c r="B255" i="1"/>
  <c r="AM255" i="1" s="1"/>
  <c r="AM256" i="1"/>
  <c r="B265" i="1"/>
  <c r="AM265" i="1" s="1"/>
  <c r="AM266" i="1"/>
  <c r="D285" i="11"/>
  <c r="AM286" i="1"/>
  <c r="D305" i="11"/>
  <c r="AM306" i="1"/>
  <c r="B405" i="1"/>
  <c r="AM405" i="1" s="1"/>
  <c r="AM406" i="1"/>
  <c r="B425" i="1"/>
  <c r="AM425" i="1" s="1"/>
  <c r="AM426" i="1"/>
  <c r="AF237" i="11"/>
  <c r="AF317" i="11"/>
  <c r="AF357" i="11"/>
  <c r="AF387" i="11"/>
  <c r="AF457" i="11"/>
  <c r="AF257" i="11"/>
  <c r="AF297" i="11"/>
  <c r="AF337" i="11"/>
  <c r="AF377" i="11"/>
  <c r="AF427" i="11"/>
  <c r="AF447" i="11"/>
  <c r="AF277" i="11"/>
  <c r="B254" i="1"/>
  <c r="AM254" i="1" s="1"/>
  <c r="D254" i="11"/>
  <c r="B264" i="1"/>
  <c r="AM264" i="1" s="1"/>
  <c r="D264" i="11"/>
  <c r="AU405" i="1"/>
  <c r="D404" i="11"/>
  <c r="AU385" i="1"/>
  <c r="D384" i="11"/>
  <c r="AU425" i="1"/>
  <c r="D424" i="11"/>
  <c r="D225" i="11"/>
  <c r="AU236" i="1"/>
  <c r="D235" i="11"/>
  <c r="AU246" i="1"/>
  <c r="D245" i="11"/>
  <c r="AU276" i="1"/>
  <c r="D275" i="11"/>
  <c r="B325" i="1"/>
  <c r="AM325" i="1" s="1"/>
  <c r="D325" i="11"/>
  <c r="AU346" i="1"/>
  <c r="D345" i="11"/>
  <c r="AU356" i="1"/>
  <c r="D355" i="11"/>
  <c r="AU366" i="1"/>
  <c r="D365" i="11"/>
  <c r="AU376" i="1"/>
  <c r="D375" i="11"/>
  <c r="AU396" i="1"/>
  <c r="D395" i="11"/>
  <c r="AU416" i="1"/>
  <c r="D415" i="11"/>
  <c r="AU456" i="1"/>
  <c r="D455" i="11"/>
  <c r="AU486" i="1"/>
  <c r="D485" i="11"/>
  <c r="AU496" i="1"/>
  <c r="D495" i="11"/>
  <c r="AC207" i="11"/>
  <c r="AU216" i="1"/>
  <c r="D215" i="11"/>
  <c r="AU256" i="1"/>
  <c r="D255" i="11"/>
  <c r="AU266" i="1"/>
  <c r="D265" i="11"/>
  <c r="AU275" i="1"/>
  <c r="D274" i="11"/>
  <c r="AU316" i="1"/>
  <c r="D315" i="11"/>
  <c r="AU336" i="1"/>
  <c r="D335" i="11"/>
  <c r="B344" i="1"/>
  <c r="AM344" i="1" s="1"/>
  <c r="D344" i="11"/>
  <c r="AU386" i="1"/>
  <c r="D385" i="11"/>
  <c r="AU395" i="1"/>
  <c r="D394" i="11"/>
  <c r="AU406" i="1"/>
  <c r="D405" i="11"/>
  <c r="AU415" i="1"/>
  <c r="D414" i="11"/>
  <c r="AU426" i="1"/>
  <c r="D425" i="11"/>
  <c r="B435" i="1"/>
  <c r="AM435" i="1" s="1"/>
  <c r="D435" i="11"/>
  <c r="D445" i="11"/>
  <c r="AU466" i="1"/>
  <c r="D465" i="11"/>
  <c r="AU476" i="1"/>
  <c r="D475" i="11"/>
  <c r="AU506" i="1"/>
  <c r="D505" i="11"/>
  <c r="E212" i="11"/>
  <c r="R212" i="11" s="1"/>
  <c r="E214" i="11"/>
  <c r="M214" i="11" s="1"/>
  <c r="O214" i="11" s="1"/>
  <c r="E221" i="11"/>
  <c r="M221" i="11" s="1"/>
  <c r="O221" i="11" s="1"/>
  <c r="E223" i="11"/>
  <c r="E225" i="11"/>
  <c r="M225" i="11" s="1"/>
  <c r="O225" i="11" s="1"/>
  <c r="E227" i="11"/>
  <c r="AH227" i="11" s="1"/>
  <c r="E230" i="11"/>
  <c r="E234" i="11"/>
  <c r="E250" i="11"/>
  <c r="R250" i="11" s="1"/>
  <c r="AA250" i="11"/>
  <c r="E258" i="11"/>
  <c r="L258" i="11" s="1"/>
  <c r="E259" i="11"/>
  <c r="AA259" i="11"/>
  <c r="AF267" i="11"/>
  <c r="AC267" i="11"/>
  <c r="AE267" i="11" s="1"/>
  <c r="E290" i="11"/>
  <c r="AA290" i="11"/>
  <c r="E298" i="11"/>
  <c r="E299" i="11"/>
  <c r="N299" i="11" s="1"/>
  <c r="AA299" i="11"/>
  <c r="E390" i="11"/>
  <c r="E392" i="11"/>
  <c r="E394" i="11"/>
  <c r="E396" i="11"/>
  <c r="E401" i="11"/>
  <c r="E403" i="11"/>
  <c r="E405" i="11"/>
  <c r="L405" i="11" s="1"/>
  <c r="E407" i="11"/>
  <c r="AF417" i="11"/>
  <c r="AC417" i="11"/>
  <c r="AE417" i="11" s="1"/>
  <c r="E424" i="11"/>
  <c r="M424" i="11" s="1"/>
  <c r="O424" i="11" s="1"/>
  <c r="E426" i="11"/>
  <c r="E431" i="11"/>
  <c r="N431" i="11" s="1"/>
  <c r="E433" i="11"/>
  <c r="E435" i="11"/>
  <c r="N435" i="11" s="1"/>
  <c r="E437" i="11"/>
  <c r="E448" i="11"/>
  <c r="R448" i="11" s="1"/>
  <c r="E468" i="11"/>
  <c r="E469" i="11"/>
  <c r="AH469" i="11" s="1"/>
  <c r="AF477" i="11"/>
  <c r="AC477" i="11"/>
  <c r="AE477" i="11" s="1"/>
  <c r="E487" i="11"/>
  <c r="E492" i="11"/>
  <c r="N492" i="11" s="1"/>
  <c r="E494" i="11"/>
  <c r="E496" i="11"/>
  <c r="R496" i="11" s="1"/>
  <c r="E501" i="11"/>
  <c r="E503" i="11"/>
  <c r="R503" i="11" s="1"/>
  <c r="E505" i="11"/>
  <c r="E210" i="11"/>
  <c r="N210" i="11" s="1"/>
  <c r="E239" i="11"/>
  <c r="AA239" i="11"/>
  <c r="AF247" i="11"/>
  <c r="AC247" i="11"/>
  <c r="AE247" i="11" s="1"/>
  <c r="E270" i="11"/>
  <c r="AA270" i="11"/>
  <c r="E278" i="11"/>
  <c r="E279" i="11"/>
  <c r="AA279" i="11"/>
  <c r="AF287" i="11"/>
  <c r="AC287" i="11"/>
  <c r="E305" i="11"/>
  <c r="L305" i="11" s="1"/>
  <c r="E307" i="11"/>
  <c r="R307" i="11" s="1"/>
  <c r="E312" i="11"/>
  <c r="R312" i="11" s="1"/>
  <c r="E314" i="11"/>
  <c r="E316" i="11"/>
  <c r="M316" i="11" s="1"/>
  <c r="O316" i="11" s="1"/>
  <c r="E321" i="11"/>
  <c r="E323" i="11"/>
  <c r="AH323" i="11" s="1"/>
  <c r="E325" i="11"/>
  <c r="E327" i="11"/>
  <c r="N327" i="11" s="1"/>
  <c r="E332" i="11"/>
  <c r="E334" i="11"/>
  <c r="E336" i="11"/>
  <c r="E341" i="11"/>
  <c r="N341" i="11" s="1"/>
  <c r="E343" i="11"/>
  <c r="L343" i="11" s="1"/>
  <c r="E345" i="11"/>
  <c r="E347" i="11"/>
  <c r="E352" i="11"/>
  <c r="E354" i="11"/>
  <c r="N354" i="11" s="1"/>
  <c r="E356" i="11"/>
  <c r="E361" i="11"/>
  <c r="E363" i="11"/>
  <c r="L363" i="11" s="1"/>
  <c r="E365" i="11"/>
  <c r="E367" i="11"/>
  <c r="E372" i="11"/>
  <c r="E374" i="11"/>
  <c r="L374" i="11" s="1"/>
  <c r="E376" i="11"/>
  <c r="E381" i="11"/>
  <c r="N381" i="11" s="1"/>
  <c r="E383" i="11"/>
  <c r="E387" i="11"/>
  <c r="AC387" i="11"/>
  <c r="E420" i="11"/>
  <c r="AH420" i="11" s="1"/>
  <c r="E480" i="11"/>
  <c r="AA480" i="11"/>
  <c r="AD227" i="11"/>
  <c r="AF227" i="11" s="1"/>
  <c r="AC227" i="11"/>
  <c r="AE227" i="11" s="1"/>
  <c r="E248" i="11"/>
  <c r="M248" i="11" s="1"/>
  <c r="O248" i="11" s="1"/>
  <c r="E288" i="11"/>
  <c r="AD307" i="11"/>
  <c r="AF307" i="11" s="1"/>
  <c r="AC307" i="11"/>
  <c r="AE307" i="11" s="1"/>
  <c r="AF207" i="11"/>
  <c r="AE207" i="11"/>
  <c r="E213" i="11"/>
  <c r="E215" i="11"/>
  <c r="E220" i="11"/>
  <c r="E222" i="11"/>
  <c r="L222" i="11" s="1"/>
  <c r="E224" i="11"/>
  <c r="M224" i="11" s="1"/>
  <c r="O224" i="11" s="1"/>
  <c r="E226" i="11"/>
  <c r="E229" i="11"/>
  <c r="E231" i="11"/>
  <c r="E233" i="11"/>
  <c r="R233" i="11" s="1"/>
  <c r="E235" i="11"/>
  <c r="E237" i="11"/>
  <c r="E268" i="11"/>
  <c r="E306" i="11"/>
  <c r="E309" i="11"/>
  <c r="N309" i="11" s="1"/>
  <c r="E311" i="11"/>
  <c r="E313" i="11"/>
  <c r="R313" i="11" s="1"/>
  <c r="E315" i="11"/>
  <c r="M315" i="11" s="1"/>
  <c r="O315" i="11" s="1"/>
  <c r="E317" i="11"/>
  <c r="E320" i="11"/>
  <c r="E322" i="11"/>
  <c r="AH322" i="11" s="1"/>
  <c r="E324" i="11"/>
  <c r="R324" i="11" s="1"/>
  <c r="E326" i="11"/>
  <c r="E329" i="11"/>
  <c r="E331" i="11"/>
  <c r="N331" i="11" s="1"/>
  <c r="E333" i="11"/>
  <c r="R333" i="11" s="1"/>
  <c r="E335" i="11"/>
  <c r="N335" i="11" s="1"/>
  <c r="E337" i="11"/>
  <c r="E340" i="11"/>
  <c r="E342" i="11"/>
  <c r="E344" i="11"/>
  <c r="L344" i="11" s="1"/>
  <c r="E346" i="11"/>
  <c r="E349" i="11"/>
  <c r="R349" i="11" s="1"/>
  <c r="E351" i="11"/>
  <c r="E353" i="11"/>
  <c r="AH353" i="11" s="1"/>
  <c r="E355" i="11"/>
  <c r="E357" i="11"/>
  <c r="E360" i="11"/>
  <c r="E362" i="11"/>
  <c r="AH362" i="11" s="1"/>
  <c r="E364" i="11"/>
  <c r="E366" i="11"/>
  <c r="L366" i="11" s="1"/>
  <c r="E369" i="11"/>
  <c r="E371" i="11"/>
  <c r="E373" i="11"/>
  <c r="E375" i="11"/>
  <c r="E377" i="11"/>
  <c r="E380" i="11"/>
  <c r="AH380" i="11" s="1"/>
  <c r="E382" i="11"/>
  <c r="M382" i="11" s="1"/>
  <c r="O382" i="11" s="1"/>
  <c r="E384" i="11"/>
  <c r="E385" i="11"/>
  <c r="AH385" i="11" s="1"/>
  <c r="E386" i="11"/>
  <c r="E388" i="11"/>
  <c r="AD407" i="11"/>
  <c r="AF407" i="11" s="1"/>
  <c r="AC407" i="11"/>
  <c r="AE407" i="11" s="1"/>
  <c r="E425" i="11"/>
  <c r="M425" i="11" s="1"/>
  <c r="O425" i="11" s="1"/>
  <c r="E427" i="11"/>
  <c r="E430" i="11"/>
  <c r="M430" i="11" s="1"/>
  <c r="O430" i="11" s="1"/>
  <c r="E432" i="11"/>
  <c r="E434" i="11"/>
  <c r="M434" i="11" s="1"/>
  <c r="O434" i="11" s="1"/>
  <c r="E436" i="11"/>
  <c r="E439" i="11"/>
  <c r="M439" i="11" s="1"/>
  <c r="O439" i="11" s="1"/>
  <c r="E449" i="11"/>
  <c r="AH449" i="11" s="1"/>
  <c r="E458" i="11"/>
  <c r="R458" i="11" s="1"/>
  <c r="E459" i="11"/>
  <c r="E478" i="11"/>
  <c r="AH478" i="11" s="1"/>
  <c r="AD487" i="11"/>
  <c r="AF487" i="11" s="1"/>
  <c r="AC487" i="11"/>
  <c r="E489" i="11"/>
  <c r="E491" i="11"/>
  <c r="AH491" i="11" s="1"/>
  <c r="E493" i="11"/>
  <c r="M493" i="11" s="1"/>
  <c r="O493" i="11" s="1"/>
  <c r="E495" i="11"/>
  <c r="AH495" i="11" s="1"/>
  <c r="E500" i="11"/>
  <c r="E502" i="11"/>
  <c r="AH502" i="11" s="1"/>
  <c r="E504" i="11"/>
  <c r="AH504" i="11" s="1"/>
  <c r="E506" i="11"/>
  <c r="AH506" i="11" s="1"/>
  <c r="E207" i="11"/>
  <c r="E208" i="11"/>
  <c r="M208" i="11" s="1"/>
  <c r="O208" i="11" s="1"/>
  <c r="E209" i="11"/>
  <c r="E211" i="11"/>
  <c r="M211" i="11" s="1"/>
  <c r="O211" i="11" s="1"/>
  <c r="E216" i="11"/>
  <c r="E217" i="11"/>
  <c r="M217" i="11" s="1"/>
  <c r="O217" i="11" s="1"/>
  <c r="E218" i="11"/>
  <c r="E219" i="11"/>
  <c r="AH219" i="11" s="1"/>
  <c r="E228" i="11"/>
  <c r="E232" i="11"/>
  <c r="AH232" i="11" s="1"/>
  <c r="E236" i="11"/>
  <c r="E238" i="11"/>
  <c r="E240" i="11"/>
  <c r="E241" i="11"/>
  <c r="N241" i="11" s="1"/>
  <c r="E242" i="11"/>
  <c r="E243" i="11"/>
  <c r="N243" i="11" s="1"/>
  <c r="E244" i="11"/>
  <c r="E245" i="11"/>
  <c r="E246" i="11"/>
  <c r="E247" i="11"/>
  <c r="N247" i="11" s="1"/>
  <c r="E249" i="11"/>
  <c r="E251" i="11"/>
  <c r="M251" i="11" s="1"/>
  <c r="O251" i="11" s="1"/>
  <c r="E252" i="11"/>
  <c r="E253" i="11"/>
  <c r="E254" i="11"/>
  <c r="E255" i="11"/>
  <c r="M255" i="11" s="1"/>
  <c r="O255" i="11" s="1"/>
  <c r="E256" i="11"/>
  <c r="E257" i="11"/>
  <c r="E260" i="11"/>
  <c r="E261" i="11"/>
  <c r="N261" i="11" s="1"/>
  <c r="E262" i="11"/>
  <c r="E263" i="11"/>
  <c r="N263" i="11" s="1"/>
  <c r="E264" i="11"/>
  <c r="E265" i="11"/>
  <c r="N265" i="11" s="1"/>
  <c r="E266" i="11"/>
  <c r="E267" i="11"/>
  <c r="E269" i="11"/>
  <c r="E271" i="11"/>
  <c r="M271" i="11" s="1"/>
  <c r="O271" i="11" s="1"/>
  <c r="E272" i="11"/>
  <c r="L272" i="11" s="1"/>
  <c r="E273" i="11"/>
  <c r="M273" i="11" s="1"/>
  <c r="O273" i="11" s="1"/>
  <c r="E274" i="11"/>
  <c r="E275" i="11"/>
  <c r="M275" i="11" s="1"/>
  <c r="O275" i="11" s="1"/>
  <c r="E276" i="11"/>
  <c r="L276" i="11" s="1"/>
  <c r="E277" i="11"/>
  <c r="M277" i="11" s="1"/>
  <c r="O277" i="11" s="1"/>
  <c r="E280" i="11"/>
  <c r="E281" i="11"/>
  <c r="N281" i="11" s="1"/>
  <c r="E282" i="11"/>
  <c r="R282" i="11" s="1"/>
  <c r="E283" i="11"/>
  <c r="N283" i="11" s="1"/>
  <c r="E284" i="11"/>
  <c r="E285" i="11"/>
  <c r="N285" i="11" s="1"/>
  <c r="E286" i="11"/>
  <c r="R286" i="11" s="1"/>
  <c r="E287" i="11"/>
  <c r="N287" i="11" s="1"/>
  <c r="E289" i="11"/>
  <c r="E291" i="11"/>
  <c r="M291" i="11" s="1"/>
  <c r="O291" i="11" s="1"/>
  <c r="E292" i="11"/>
  <c r="L292" i="11" s="1"/>
  <c r="E293" i="11"/>
  <c r="M293" i="11" s="1"/>
  <c r="O293" i="11" s="1"/>
  <c r="E294" i="11"/>
  <c r="E295" i="11"/>
  <c r="M295" i="11" s="1"/>
  <c r="O295" i="11" s="1"/>
  <c r="E296" i="11"/>
  <c r="E297" i="11"/>
  <c r="M297" i="11" s="1"/>
  <c r="O297" i="11" s="1"/>
  <c r="E300" i="11"/>
  <c r="E301" i="11"/>
  <c r="N301" i="11" s="1"/>
  <c r="E302" i="11"/>
  <c r="R302" i="11" s="1"/>
  <c r="E303" i="11"/>
  <c r="R303" i="11" s="1"/>
  <c r="E304" i="11"/>
  <c r="M304" i="11" s="1"/>
  <c r="O304" i="11" s="1"/>
  <c r="E308" i="11"/>
  <c r="M308" i="11" s="1"/>
  <c r="O308" i="11" s="1"/>
  <c r="E310" i="11"/>
  <c r="AA310" i="11"/>
  <c r="E318" i="11"/>
  <c r="E319" i="11"/>
  <c r="AA319" i="11"/>
  <c r="AC327" i="11"/>
  <c r="AE327" i="11" s="1"/>
  <c r="E328" i="11"/>
  <c r="E330" i="11"/>
  <c r="AA330" i="11"/>
  <c r="E338" i="11"/>
  <c r="AH338" i="11" s="1"/>
  <c r="E339" i="11"/>
  <c r="AA339" i="11"/>
  <c r="AC347" i="11"/>
  <c r="AE347" i="11" s="1"/>
  <c r="E348" i="11"/>
  <c r="E350" i="11"/>
  <c r="AA350" i="11"/>
  <c r="E358" i="11"/>
  <c r="AD367" i="11"/>
  <c r="AF367" i="11" s="1"/>
  <c r="AC367" i="11"/>
  <c r="E391" i="11"/>
  <c r="E393" i="11"/>
  <c r="E395" i="11"/>
  <c r="R395" i="11" s="1"/>
  <c r="E397" i="11"/>
  <c r="E400" i="11"/>
  <c r="M400" i="11" s="1"/>
  <c r="O400" i="11" s="1"/>
  <c r="E402" i="11"/>
  <c r="E404" i="11"/>
  <c r="E406" i="11"/>
  <c r="E409" i="11"/>
  <c r="E418" i="11"/>
  <c r="R418" i="11" s="1"/>
  <c r="AD437" i="11"/>
  <c r="AF437" i="11" s="1"/>
  <c r="AC437" i="11"/>
  <c r="E488" i="11"/>
  <c r="M488" i="11" s="1"/>
  <c r="O488" i="11" s="1"/>
  <c r="E359" i="11"/>
  <c r="AA359" i="11"/>
  <c r="E368" i="11"/>
  <c r="AH368" i="11" s="1"/>
  <c r="E370" i="11"/>
  <c r="N370" i="11" s="1"/>
  <c r="AA370" i="11"/>
  <c r="E378" i="11"/>
  <c r="AH378" i="11" s="1"/>
  <c r="E379" i="11"/>
  <c r="R379" i="11" s="1"/>
  <c r="AA379" i="11"/>
  <c r="E389" i="11"/>
  <c r="N389" i="11" s="1"/>
  <c r="E398" i="11"/>
  <c r="E399" i="11"/>
  <c r="E408" i="11"/>
  <c r="E410" i="11"/>
  <c r="E411" i="11"/>
  <c r="E412" i="11"/>
  <c r="E413" i="11"/>
  <c r="E415" i="11"/>
  <c r="M415" i="11" s="1"/>
  <c r="O415" i="11" s="1"/>
  <c r="E416" i="11"/>
  <c r="M416" i="11" s="1"/>
  <c r="O416" i="11" s="1"/>
  <c r="E417" i="11"/>
  <c r="E419" i="11"/>
  <c r="L419" i="11" s="1"/>
  <c r="E421" i="11"/>
  <c r="E422" i="11"/>
  <c r="L422" i="11" s="1"/>
  <c r="E423" i="11"/>
  <c r="M423" i="11" s="1"/>
  <c r="O423" i="11" s="1"/>
  <c r="E428" i="11"/>
  <c r="N428" i="11" s="1"/>
  <c r="E429" i="11"/>
  <c r="AA429" i="11"/>
  <c r="AE437" i="11"/>
  <c r="E438" i="11"/>
  <c r="R438" i="11" s="1"/>
  <c r="E440" i="11"/>
  <c r="R440" i="11" s="1"/>
  <c r="E441" i="11"/>
  <c r="R441" i="11" s="1"/>
  <c r="E442" i="11"/>
  <c r="E443" i="11"/>
  <c r="R443" i="11" s="1"/>
  <c r="E444" i="11"/>
  <c r="E445" i="11"/>
  <c r="R445" i="11" s="1"/>
  <c r="E446" i="11"/>
  <c r="E447" i="11"/>
  <c r="R447" i="11" s="1"/>
  <c r="E450" i="11"/>
  <c r="AH450" i="11" s="1"/>
  <c r="E451" i="11"/>
  <c r="L451" i="11" s="1"/>
  <c r="E452" i="11"/>
  <c r="E453" i="11"/>
  <c r="L453" i="11" s="1"/>
  <c r="E454" i="11"/>
  <c r="E455" i="11"/>
  <c r="N455" i="11" s="1"/>
  <c r="E456" i="11"/>
  <c r="E457" i="11"/>
  <c r="M457" i="11" s="1"/>
  <c r="O457" i="11" s="1"/>
  <c r="E460" i="11"/>
  <c r="N460" i="11" s="1"/>
  <c r="E461" i="11"/>
  <c r="AH461" i="11" s="1"/>
  <c r="E462" i="11"/>
  <c r="E463" i="11"/>
  <c r="N463" i="11" s="1"/>
  <c r="E464" i="11"/>
  <c r="E465" i="11"/>
  <c r="AH465" i="11" s="1"/>
  <c r="E466" i="11"/>
  <c r="E467" i="11"/>
  <c r="R467" i="11" s="1"/>
  <c r="E470" i="11"/>
  <c r="M470" i="11" s="1"/>
  <c r="O470" i="11" s="1"/>
  <c r="E471" i="11"/>
  <c r="L471" i="11" s="1"/>
  <c r="E472" i="11"/>
  <c r="M472" i="11" s="1"/>
  <c r="O472" i="11" s="1"/>
  <c r="E473" i="11"/>
  <c r="L473" i="11" s="1"/>
  <c r="E474" i="11"/>
  <c r="E475" i="11"/>
  <c r="N475" i="11" s="1"/>
  <c r="E476" i="11"/>
  <c r="M476" i="11" s="1"/>
  <c r="O476" i="11" s="1"/>
  <c r="E477" i="11"/>
  <c r="M477" i="11" s="1"/>
  <c r="O477" i="11" s="1"/>
  <c r="E479" i="11"/>
  <c r="R479" i="11" s="1"/>
  <c r="E481" i="11"/>
  <c r="N481" i="11" s="1"/>
  <c r="E482" i="11"/>
  <c r="E483" i="11"/>
  <c r="R483" i="11" s="1"/>
  <c r="E484" i="11"/>
  <c r="E485" i="11"/>
  <c r="R485" i="11" s="1"/>
  <c r="E486" i="11"/>
  <c r="M486" i="11" s="1"/>
  <c r="O486" i="11" s="1"/>
  <c r="E490" i="11"/>
  <c r="AH490" i="11" s="1"/>
  <c r="AA490" i="11"/>
  <c r="E498" i="11"/>
  <c r="L498" i="11" s="1"/>
  <c r="E499" i="11"/>
  <c r="R499" i="11" s="1"/>
  <c r="AA499" i="11"/>
  <c r="M207" i="11"/>
  <c r="O207" i="11" s="1"/>
  <c r="R207" i="11"/>
  <c r="AH216" i="11"/>
  <c r="N216" i="11"/>
  <c r="L216" i="11"/>
  <c r="Y222" i="11"/>
  <c r="Y223" i="11" s="1"/>
  <c r="AA221" i="11"/>
  <c r="AH210" i="11"/>
  <c r="Y213" i="11"/>
  <c r="Y214" i="11" s="1"/>
  <c r="AA212" i="11"/>
  <c r="AH214" i="11"/>
  <c r="N214" i="11"/>
  <c r="AH223" i="11"/>
  <c r="M223" i="11"/>
  <c r="O223" i="11" s="1"/>
  <c r="R223" i="11"/>
  <c r="L223" i="11"/>
  <c r="V223" i="11" s="1"/>
  <c r="N223" i="11"/>
  <c r="AA211" i="11"/>
  <c r="AC217" i="11"/>
  <c r="AE217" i="11" s="1"/>
  <c r="AF217" i="11"/>
  <c r="N220" i="11"/>
  <c r="AA220" i="11"/>
  <c r="M228" i="11"/>
  <c r="O228" i="11" s="1"/>
  <c r="L228" i="11"/>
  <c r="Y233" i="11"/>
  <c r="Y234" i="11" s="1"/>
  <c r="AA232" i="11"/>
  <c r="M232" i="11"/>
  <c r="O232" i="11" s="1"/>
  <c r="AH240" i="11"/>
  <c r="L240" i="11"/>
  <c r="AH244" i="11"/>
  <c r="L244" i="11"/>
  <c r="AH249" i="11"/>
  <c r="L249" i="11"/>
  <c r="R254" i="11"/>
  <c r="M254" i="11"/>
  <c r="O254" i="11" s="1"/>
  <c r="AH260" i="11"/>
  <c r="L260" i="11"/>
  <c r="AH264" i="11"/>
  <c r="L264" i="11"/>
  <c r="AH269" i="11"/>
  <c r="L269" i="11"/>
  <c r="L274" i="11"/>
  <c r="R280" i="11"/>
  <c r="R284" i="11"/>
  <c r="R289" i="11"/>
  <c r="L294" i="11"/>
  <c r="L296" i="11"/>
  <c r="R300" i="11"/>
  <c r="AA210" i="11"/>
  <c r="R213" i="11"/>
  <c r="AA213" i="11"/>
  <c r="AA219" i="11"/>
  <c r="M220" i="11"/>
  <c r="O220" i="11" s="1"/>
  <c r="AA222" i="11"/>
  <c r="N224" i="11"/>
  <c r="AH229" i="11"/>
  <c r="N229" i="11"/>
  <c r="M229" i="11"/>
  <c r="O229" i="11" s="1"/>
  <c r="M230" i="11"/>
  <c r="O230" i="11" s="1"/>
  <c r="AA231" i="11"/>
  <c r="L233" i="11"/>
  <c r="AA233" i="11"/>
  <c r="R234" i="11"/>
  <c r="N234" i="11"/>
  <c r="L234" i="11"/>
  <c r="AH234" i="11"/>
  <c r="M234" i="11"/>
  <c r="O234" i="11" s="1"/>
  <c r="AH235" i="11"/>
  <c r="M237" i="11"/>
  <c r="O237" i="11" s="1"/>
  <c r="N237" i="11"/>
  <c r="AH248" i="11"/>
  <c r="N248" i="11"/>
  <c r="R259" i="11"/>
  <c r="N259" i="11"/>
  <c r="L259" i="11"/>
  <c r="AH259" i="11"/>
  <c r="M259" i="11"/>
  <c r="O259" i="11" s="1"/>
  <c r="AH270" i="11"/>
  <c r="AH278" i="11"/>
  <c r="R278" i="11"/>
  <c r="N278" i="11"/>
  <c r="L278" i="11"/>
  <c r="M278" i="11"/>
  <c r="O278" i="11" s="1"/>
  <c r="AH279" i="11"/>
  <c r="R290" i="11"/>
  <c r="N290" i="11"/>
  <c r="L290" i="11"/>
  <c r="AH290" i="11"/>
  <c r="M290" i="11"/>
  <c r="O290" i="11" s="1"/>
  <c r="L298" i="11"/>
  <c r="AA230" i="11"/>
  <c r="AC237" i="11"/>
  <c r="AE237" i="11" s="1"/>
  <c r="AG237" i="11" s="1"/>
  <c r="Y240" i="11"/>
  <c r="Y241" i="11" s="1"/>
  <c r="Y251" i="11"/>
  <c r="Y252" i="11" s="1"/>
  <c r="AC257" i="11"/>
  <c r="AE257" i="11" s="1"/>
  <c r="Y260" i="11"/>
  <c r="Y261" i="11" s="1"/>
  <c r="Y271" i="11"/>
  <c r="Y272" i="11" s="1"/>
  <c r="AC277" i="11"/>
  <c r="AE277" i="11" s="1"/>
  <c r="Y280" i="11"/>
  <c r="Y281" i="11" s="1"/>
  <c r="Y291" i="11"/>
  <c r="Y292" i="11" s="1"/>
  <c r="AC297" i="11"/>
  <c r="AE297" i="11" s="1"/>
  <c r="AG297" i="11" s="1"/>
  <c r="Y300" i="11"/>
  <c r="Y301" i="11" s="1"/>
  <c r="R304" i="11"/>
  <c r="L304" i="11"/>
  <c r="V304" i="11" s="1"/>
  <c r="N310" i="11"/>
  <c r="AH318" i="11"/>
  <c r="R318" i="11"/>
  <c r="N318" i="11"/>
  <c r="L318" i="11"/>
  <c r="M318" i="11"/>
  <c r="O318" i="11" s="1"/>
  <c r="AF327" i="11"/>
  <c r="M328" i="11"/>
  <c r="O328" i="11" s="1"/>
  <c r="AH328" i="11"/>
  <c r="R328" i="11"/>
  <c r="N328" i="11"/>
  <c r="L328" i="11"/>
  <c r="V328" i="11" s="1"/>
  <c r="R339" i="11"/>
  <c r="N339" i="11"/>
  <c r="L339" i="11"/>
  <c r="AH339" i="11"/>
  <c r="M339" i="11"/>
  <c r="O339" i="11" s="1"/>
  <c r="AF347" i="11"/>
  <c r="R350" i="11"/>
  <c r="N350" i="11"/>
  <c r="L350" i="11"/>
  <c r="AH350" i="11"/>
  <c r="M350" i="11"/>
  <c r="O350" i="11" s="1"/>
  <c r="N358" i="11"/>
  <c r="AH359" i="11"/>
  <c r="M368" i="11"/>
  <c r="O368" i="11" s="1"/>
  <c r="R368" i="11"/>
  <c r="L368" i="11"/>
  <c r="N379" i="11"/>
  <c r="AH379" i="11"/>
  <c r="AE287" i="11"/>
  <c r="AH306" i="11"/>
  <c r="AH311" i="11"/>
  <c r="M311" i="11"/>
  <c r="O311" i="11" s="1"/>
  <c r="R311" i="11"/>
  <c r="N311" i="11"/>
  <c r="L311" i="11"/>
  <c r="R314" i="11"/>
  <c r="N314" i="11"/>
  <c r="L314" i="11"/>
  <c r="AH314" i="11"/>
  <c r="M314" i="11"/>
  <c r="O314" i="11" s="1"/>
  <c r="AH320" i="11"/>
  <c r="M320" i="11"/>
  <c r="O320" i="11" s="1"/>
  <c r="R320" i="11"/>
  <c r="N320" i="11"/>
  <c r="L320" i="11"/>
  <c r="AH321" i="11"/>
  <c r="R325" i="11"/>
  <c r="N325" i="11"/>
  <c r="L325" i="11"/>
  <c r="AH325" i="11"/>
  <c r="M325" i="11"/>
  <c r="O325" i="11" s="1"/>
  <c r="AH329" i="11"/>
  <c r="M329" i="11"/>
  <c r="O329" i="11" s="1"/>
  <c r="R329" i="11"/>
  <c r="N329" i="11"/>
  <c r="L329" i="11"/>
  <c r="AH332" i="11"/>
  <c r="R336" i="11"/>
  <c r="N336" i="11"/>
  <c r="L336" i="11"/>
  <c r="AH336" i="11"/>
  <c r="M336" i="11"/>
  <c r="O336" i="11" s="1"/>
  <c r="AH337" i="11"/>
  <c r="M337" i="11"/>
  <c r="O337" i="11" s="1"/>
  <c r="R337" i="11"/>
  <c r="N337" i="11"/>
  <c r="L337" i="11"/>
  <c r="N342" i="11"/>
  <c r="AH346" i="11"/>
  <c r="M346" i="11"/>
  <c r="O346" i="11" s="1"/>
  <c r="R346" i="11"/>
  <c r="N346" i="11"/>
  <c r="L346" i="11"/>
  <c r="R347" i="11"/>
  <c r="N347" i="11"/>
  <c r="L347" i="11"/>
  <c r="AH347" i="11"/>
  <c r="M347" i="11"/>
  <c r="O347" i="11" s="1"/>
  <c r="N351" i="11"/>
  <c r="AH355" i="11"/>
  <c r="M355" i="11"/>
  <c r="O355" i="11" s="1"/>
  <c r="R355" i="11"/>
  <c r="N355" i="11"/>
  <c r="L355" i="11"/>
  <c r="AH356" i="11"/>
  <c r="R360" i="11"/>
  <c r="R361" i="11"/>
  <c r="N361" i="11"/>
  <c r="L361" i="11"/>
  <c r="AH361" i="11"/>
  <c r="M361" i="11"/>
  <c r="O361" i="11" s="1"/>
  <c r="AH364" i="11"/>
  <c r="M364" i="11"/>
  <c r="O364" i="11" s="1"/>
  <c r="R364" i="11"/>
  <c r="N364" i="11"/>
  <c r="L364" i="11"/>
  <c r="AH365" i="11"/>
  <c r="R369" i="11"/>
  <c r="R372" i="11"/>
  <c r="N372" i="11"/>
  <c r="L372" i="11"/>
  <c r="AH372" i="11"/>
  <c r="M372" i="11"/>
  <c r="O372" i="11" s="1"/>
  <c r="AH373" i="11"/>
  <c r="M373" i="11"/>
  <c r="O373" i="11" s="1"/>
  <c r="R373" i="11"/>
  <c r="N373" i="11"/>
  <c r="L373" i="11"/>
  <c r="AH376" i="11"/>
  <c r="R377" i="11"/>
  <c r="Y311" i="11"/>
  <c r="Y312" i="11" s="1"/>
  <c r="AC317" i="11"/>
  <c r="AE317" i="11" s="1"/>
  <c r="Y320" i="11"/>
  <c r="Y321" i="11" s="1"/>
  <c r="Y331" i="11"/>
  <c r="Y332" i="11" s="1"/>
  <c r="AC337" i="11"/>
  <c r="AE337" i="11" s="1"/>
  <c r="Y340" i="11"/>
  <c r="Y341" i="11" s="1"/>
  <c r="Y351" i="11"/>
  <c r="Y352" i="11" s="1"/>
  <c r="AC357" i="11"/>
  <c r="AE357" i="11" s="1"/>
  <c r="AG357" i="11" s="1"/>
  <c r="Y360" i="11"/>
  <c r="Y361" i="11" s="1"/>
  <c r="Y371" i="11"/>
  <c r="Y372" i="11" s="1"/>
  <c r="AC377" i="11"/>
  <c r="AE377" i="11" s="1"/>
  <c r="AG377" i="11" s="1"/>
  <c r="Y380" i="11"/>
  <c r="Y381" i="11" s="1"/>
  <c r="Y391" i="11"/>
  <c r="Y392" i="11" s="1"/>
  <c r="AA390" i="11"/>
  <c r="AH399" i="11"/>
  <c r="M399" i="11"/>
  <c r="O399" i="11" s="1"/>
  <c r="R399" i="11"/>
  <c r="N399" i="11"/>
  <c r="L399" i="11"/>
  <c r="Y402" i="11"/>
  <c r="Y403" i="11" s="1"/>
  <c r="AA401" i="11"/>
  <c r="N410" i="11"/>
  <c r="AH412" i="11"/>
  <c r="M412" i="11"/>
  <c r="O412" i="11" s="1"/>
  <c r="R412" i="11"/>
  <c r="N412" i="11"/>
  <c r="L412" i="11"/>
  <c r="AH417" i="11"/>
  <c r="M417" i="11"/>
  <c r="O417" i="11" s="1"/>
  <c r="R417" i="11"/>
  <c r="L417" i="11"/>
  <c r="N417" i="11"/>
  <c r="AE367" i="11"/>
  <c r="R382" i="11"/>
  <c r="N382" i="11"/>
  <c r="L382" i="11"/>
  <c r="V382" i="11" s="1"/>
  <c r="AH382" i="11"/>
  <c r="AH383" i="11"/>
  <c r="M383" i="11"/>
  <c r="O383" i="11" s="1"/>
  <c r="R383" i="11"/>
  <c r="N383" i="11"/>
  <c r="L383" i="11"/>
  <c r="M387" i="11"/>
  <c r="O387" i="11" s="1"/>
  <c r="AH388" i="11"/>
  <c r="R388" i="11"/>
  <c r="N388" i="11"/>
  <c r="L388" i="11"/>
  <c r="M388" i="11"/>
  <c r="O388" i="11" s="1"/>
  <c r="N390" i="11"/>
  <c r="AA391" i="11"/>
  <c r="N392" i="11"/>
  <c r="L393" i="11"/>
  <c r="R394" i="11"/>
  <c r="AH396" i="11"/>
  <c r="M396" i="11"/>
  <c r="O396" i="11" s="1"/>
  <c r="R396" i="11"/>
  <c r="N396" i="11"/>
  <c r="L396" i="11"/>
  <c r="R397" i="11"/>
  <c r="N397" i="11"/>
  <c r="L397" i="11"/>
  <c r="AH397" i="11"/>
  <c r="M397" i="11"/>
  <c r="O397" i="11" s="1"/>
  <c r="L402" i="11"/>
  <c r="AA402" i="11"/>
  <c r="AH403" i="11"/>
  <c r="L403" i="11"/>
  <c r="R406" i="11"/>
  <c r="N406" i="11"/>
  <c r="L406" i="11"/>
  <c r="AH406" i="11"/>
  <c r="M406" i="11"/>
  <c r="O406" i="11" s="1"/>
  <c r="AH407" i="11"/>
  <c r="M407" i="11"/>
  <c r="O407" i="11" s="1"/>
  <c r="R407" i="11"/>
  <c r="N407" i="11"/>
  <c r="L407" i="11"/>
  <c r="Y411" i="11"/>
  <c r="Y412" i="11" s="1"/>
  <c r="AA410" i="11"/>
  <c r="R420" i="11"/>
  <c r="Y423" i="11"/>
  <c r="Y424" i="11" s="1"/>
  <c r="AA422" i="11"/>
  <c r="AE387" i="11"/>
  <c r="AD397" i="11"/>
  <c r="AF397" i="11" s="1"/>
  <c r="AA399" i="11"/>
  <c r="E414" i="11"/>
  <c r="AA420" i="11"/>
  <c r="R423" i="11"/>
  <c r="N423" i="11"/>
  <c r="L423" i="11"/>
  <c r="V423" i="11" s="1"/>
  <c r="AH423" i="11"/>
  <c r="N429" i="11"/>
  <c r="R442" i="11"/>
  <c r="N442" i="11"/>
  <c r="L442" i="11"/>
  <c r="AH442" i="11"/>
  <c r="M442" i="11"/>
  <c r="O442" i="11" s="1"/>
  <c r="L444" i="11"/>
  <c r="R446" i="11"/>
  <c r="N446" i="11"/>
  <c r="L446" i="11"/>
  <c r="AH446" i="11"/>
  <c r="M446" i="11"/>
  <c r="O446" i="11" s="1"/>
  <c r="L450" i="11"/>
  <c r="AH452" i="11"/>
  <c r="M452" i="11"/>
  <c r="O452" i="11" s="1"/>
  <c r="R452" i="11"/>
  <c r="N452" i="11"/>
  <c r="L452" i="11"/>
  <c r="AC397" i="11"/>
  <c r="N421" i="11"/>
  <c r="L425" i="11"/>
  <c r="V425" i="11" s="1"/>
  <c r="R426" i="11"/>
  <c r="N426" i="11"/>
  <c r="L426" i="11"/>
  <c r="AH426" i="11"/>
  <c r="M426" i="11"/>
  <c r="O426" i="11" s="1"/>
  <c r="AH427" i="11"/>
  <c r="M427" i="11"/>
  <c r="O427" i="11" s="1"/>
  <c r="R427" i="11"/>
  <c r="N427" i="11"/>
  <c r="L427" i="11"/>
  <c r="R432" i="11"/>
  <c r="N433" i="11"/>
  <c r="AH436" i="11"/>
  <c r="M436" i="11"/>
  <c r="O436" i="11" s="1"/>
  <c r="R436" i="11"/>
  <c r="N436" i="11"/>
  <c r="L436" i="11"/>
  <c r="R437" i="11"/>
  <c r="N437" i="11"/>
  <c r="L437" i="11"/>
  <c r="AH437" i="11"/>
  <c r="M437" i="11"/>
  <c r="O437" i="11" s="1"/>
  <c r="AA440" i="11"/>
  <c r="Y441" i="11"/>
  <c r="Y442" i="11" s="1"/>
  <c r="AH448" i="11"/>
  <c r="Y451" i="11"/>
  <c r="Y452" i="11" s="1"/>
  <c r="AA450" i="11"/>
  <c r="AC427" i="11"/>
  <c r="AE427" i="11" s="1"/>
  <c r="Y430" i="11"/>
  <c r="Y431" i="11" s="1"/>
  <c r="AC447" i="11"/>
  <c r="AE447" i="11" s="1"/>
  <c r="AG447" i="11" s="1"/>
  <c r="N454" i="11"/>
  <c r="R456" i="11"/>
  <c r="N456" i="11"/>
  <c r="L456" i="11"/>
  <c r="AH456" i="11"/>
  <c r="M456" i="11"/>
  <c r="O456" i="11" s="1"/>
  <c r="AH462" i="11"/>
  <c r="M462" i="11"/>
  <c r="O462" i="11" s="1"/>
  <c r="R462" i="11"/>
  <c r="N462" i="11"/>
  <c r="L462" i="11"/>
  <c r="M464" i="11"/>
  <c r="O464" i="11" s="1"/>
  <c r="AH466" i="11"/>
  <c r="M466" i="11"/>
  <c r="O466" i="11" s="1"/>
  <c r="R466" i="11"/>
  <c r="N466" i="11"/>
  <c r="L466" i="11"/>
  <c r="R459" i="11"/>
  <c r="N459" i="11"/>
  <c r="L459" i="11"/>
  <c r="AH459" i="11"/>
  <c r="M459" i="11"/>
  <c r="O459" i="11" s="1"/>
  <c r="Y461" i="11"/>
  <c r="Y462" i="11" s="1"/>
  <c r="AA460" i="11"/>
  <c r="M468" i="11"/>
  <c r="O468" i="11" s="1"/>
  <c r="N468" i="11"/>
  <c r="Y472" i="11"/>
  <c r="Y473" i="11" s="1"/>
  <c r="AA471" i="11"/>
  <c r="AC457" i="11"/>
  <c r="AE457" i="11" s="1"/>
  <c r="AG457" i="11" s="1"/>
  <c r="AC467" i="11"/>
  <c r="AE467" i="11" s="1"/>
  <c r="AA470" i="11"/>
  <c r="L474" i="11"/>
  <c r="R482" i="11"/>
  <c r="N482" i="11"/>
  <c r="L482" i="11"/>
  <c r="AH482" i="11"/>
  <c r="M482" i="11"/>
  <c r="O482" i="11" s="1"/>
  <c r="AH484" i="11"/>
  <c r="AD467" i="11"/>
  <c r="AF467" i="11" s="1"/>
  <c r="AA469" i="11"/>
  <c r="R472" i="11"/>
  <c r="N472" i="11"/>
  <c r="L472" i="11"/>
  <c r="V472" i="11" s="1"/>
  <c r="AA472" i="11"/>
  <c r="AH472" i="11"/>
  <c r="R476" i="11"/>
  <c r="N476" i="11"/>
  <c r="L476" i="11"/>
  <c r="V476" i="11" s="1"/>
  <c r="AH476" i="11"/>
  <c r="R480" i="11"/>
  <c r="N480" i="11"/>
  <c r="L480" i="11"/>
  <c r="AH480" i="11"/>
  <c r="M480" i="11"/>
  <c r="O480" i="11" s="1"/>
  <c r="AH487" i="11"/>
  <c r="L487" i="11"/>
  <c r="Y481" i="11"/>
  <c r="Y482" i="11" s="1"/>
  <c r="R486" i="11"/>
  <c r="N486" i="11"/>
  <c r="L486" i="11"/>
  <c r="V486" i="11" s="1"/>
  <c r="AH486" i="11"/>
  <c r="AH489" i="11"/>
  <c r="M489" i="11"/>
  <c r="O489" i="11" s="1"/>
  <c r="R489" i="11"/>
  <c r="N489" i="11"/>
  <c r="L489" i="11"/>
  <c r="R494" i="11"/>
  <c r="N494" i="11"/>
  <c r="L494" i="11"/>
  <c r="AH494" i="11"/>
  <c r="M494" i="11"/>
  <c r="O494" i="11" s="1"/>
  <c r="M495" i="11"/>
  <c r="O495" i="11" s="1"/>
  <c r="Y491" i="11"/>
  <c r="Y492" i="11" s="1"/>
  <c r="E497" i="11"/>
  <c r="N499" i="11"/>
  <c r="AH499" i="11"/>
  <c r="AC497" i="11"/>
  <c r="AE497" i="11" s="1"/>
  <c r="AF497" i="11"/>
  <c r="AH500" i="11"/>
  <c r="M500" i="11"/>
  <c r="O500" i="11" s="1"/>
  <c r="R500" i="11"/>
  <c r="N500" i="11"/>
  <c r="L500" i="11"/>
  <c r="AA500" i="11"/>
  <c r="L501" i="11"/>
  <c r="AH503" i="11"/>
  <c r="L504" i="11"/>
  <c r="R505" i="11"/>
  <c r="N505" i="11"/>
  <c r="L505" i="11"/>
  <c r="AH505" i="11"/>
  <c r="M505" i="11"/>
  <c r="O505" i="11" s="1"/>
  <c r="Y500" i="11"/>
  <c r="Y501" i="11" s="1"/>
  <c r="A37" i="11"/>
  <c r="A28" i="11"/>
  <c r="A29" i="11" s="1"/>
  <c r="A30" i="11" s="1"/>
  <c r="A31" i="11" s="1"/>
  <c r="A32" i="11" s="1"/>
  <c r="A33" i="11" s="1"/>
  <c r="A34" i="11" s="1"/>
  <c r="A35" i="11" s="1"/>
  <c r="A36" i="11" s="1"/>
  <c r="A18" i="11"/>
  <c r="A19" i="11" s="1"/>
  <c r="A20" i="11" s="1"/>
  <c r="A21" i="11" s="1"/>
  <c r="A22" i="11" s="1"/>
  <c r="A23" i="11" s="1"/>
  <c r="A24" i="11" s="1"/>
  <c r="A25" i="11" s="1"/>
  <c r="A26" i="11" s="1"/>
  <c r="AU286" i="1"/>
  <c r="B285" i="1"/>
  <c r="AM285" i="1" s="1"/>
  <c r="AU306" i="1"/>
  <c r="B305" i="1"/>
  <c r="AM305" i="1" s="1"/>
  <c r="AU296" i="1"/>
  <c r="B295" i="1"/>
  <c r="AM295" i="1" s="1"/>
  <c r="B315" i="1"/>
  <c r="B355" i="1"/>
  <c r="AM355" i="1" s="1"/>
  <c r="B365" i="1"/>
  <c r="B375" i="1"/>
  <c r="AM375" i="1" s="1"/>
  <c r="B384" i="1"/>
  <c r="B394" i="1"/>
  <c r="B404" i="1"/>
  <c r="B414" i="1"/>
  <c r="B424" i="1"/>
  <c r="AU446" i="1"/>
  <c r="B445" i="1"/>
  <c r="AU435" i="1"/>
  <c r="AU436" i="1"/>
  <c r="B455" i="1"/>
  <c r="B465" i="1"/>
  <c r="B475" i="1"/>
  <c r="B485" i="1"/>
  <c r="B495" i="1"/>
  <c r="B505" i="1"/>
  <c r="AU226" i="1"/>
  <c r="B215" i="1"/>
  <c r="B225" i="1"/>
  <c r="B235" i="1"/>
  <c r="B245" i="1"/>
  <c r="AU254" i="1"/>
  <c r="AU255" i="1"/>
  <c r="AU264" i="1"/>
  <c r="AU265" i="1"/>
  <c r="B274" i="1"/>
  <c r="B284" i="1"/>
  <c r="AU326" i="1"/>
  <c r="B335" i="1"/>
  <c r="AU344" i="1"/>
  <c r="AU345" i="1"/>
  <c r="AQ207" i="1"/>
  <c r="AP207" i="1"/>
  <c r="AQ206" i="1"/>
  <c r="AP206" i="1"/>
  <c r="AQ205" i="1"/>
  <c r="AP205" i="1"/>
  <c r="AQ204" i="1"/>
  <c r="AP204" i="1"/>
  <c r="AQ203" i="1"/>
  <c r="AP203" i="1"/>
  <c r="AQ197" i="1"/>
  <c r="AP197" i="1"/>
  <c r="AQ196" i="1"/>
  <c r="AP196" i="1"/>
  <c r="AQ195" i="1"/>
  <c r="AP195" i="1"/>
  <c r="AQ194" i="1"/>
  <c r="AP194" i="1"/>
  <c r="AQ193" i="1"/>
  <c r="AP193" i="1"/>
  <c r="AQ187" i="1"/>
  <c r="AP187" i="1"/>
  <c r="AQ186" i="1"/>
  <c r="AP186" i="1"/>
  <c r="AQ185" i="1"/>
  <c r="AP185" i="1"/>
  <c r="AQ184" i="1"/>
  <c r="AP184" i="1"/>
  <c r="AQ183" i="1"/>
  <c r="AP183" i="1"/>
  <c r="AQ177" i="1"/>
  <c r="AP177" i="1"/>
  <c r="AQ176" i="1"/>
  <c r="AP176" i="1"/>
  <c r="AQ175" i="1"/>
  <c r="AP175" i="1"/>
  <c r="AQ174" i="1"/>
  <c r="AP174" i="1"/>
  <c r="AQ173" i="1"/>
  <c r="AP173" i="1"/>
  <c r="AQ167" i="1"/>
  <c r="AP167" i="1"/>
  <c r="AQ166" i="1"/>
  <c r="AP166" i="1"/>
  <c r="AQ165" i="1"/>
  <c r="AP165" i="1"/>
  <c r="AQ164" i="1"/>
  <c r="AP164" i="1"/>
  <c r="AQ163" i="1"/>
  <c r="AP163" i="1"/>
  <c r="AQ157" i="1"/>
  <c r="AP157" i="1"/>
  <c r="AQ156" i="1"/>
  <c r="AP156" i="1"/>
  <c r="AQ155" i="1"/>
  <c r="AP155" i="1"/>
  <c r="AQ154" i="1"/>
  <c r="AP154" i="1"/>
  <c r="AQ153" i="1"/>
  <c r="AP153" i="1"/>
  <c r="AQ147" i="1"/>
  <c r="AP147" i="1"/>
  <c r="AQ146" i="1"/>
  <c r="AP146" i="1"/>
  <c r="AQ145" i="1"/>
  <c r="AP145" i="1"/>
  <c r="AQ144" i="1"/>
  <c r="AP144" i="1"/>
  <c r="AQ143" i="1"/>
  <c r="AP143" i="1"/>
  <c r="AQ137" i="1"/>
  <c r="AP137" i="1"/>
  <c r="AQ136" i="1"/>
  <c r="AP136" i="1"/>
  <c r="AQ135" i="1"/>
  <c r="AP135" i="1"/>
  <c r="AQ134" i="1"/>
  <c r="AP134" i="1"/>
  <c r="AQ133" i="1"/>
  <c r="AP133" i="1"/>
  <c r="AQ127" i="1"/>
  <c r="AP127" i="1"/>
  <c r="AQ126" i="1"/>
  <c r="AP126" i="1"/>
  <c r="AQ125" i="1"/>
  <c r="AP125" i="1"/>
  <c r="AQ124" i="1"/>
  <c r="AP124" i="1"/>
  <c r="AQ123" i="1"/>
  <c r="AP123" i="1"/>
  <c r="AQ117" i="1"/>
  <c r="AP117" i="1"/>
  <c r="AQ116" i="1"/>
  <c r="AP116" i="1"/>
  <c r="AQ115" i="1"/>
  <c r="AP115" i="1"/>
  <c r="AQ114" i="1"/>
  <c r="AP114" i="1"/>
  <c r="AQ113" i="1"/>
  <c r="AP113" i="1"/>
  <c r="AQ107" i="1"/>
  <c r="AP107" i="1"/>
  <c r="AQ106" i="1"/>
  <c r="AP106" i="1"/>
  <c r="AQ105" i="1"/>
  <c r="AP105" i="1"/>
  <c r="AQ104" i="1"/>
  <c r="AP104" i="1"/>
  <c r="AQ103" i="1"/>
  <c r="AP103" i="1"/>
  <c r="AQ97" i="1"/>
  <c r="AP97" i="1"/>
  <c r="AQ96" i="1"/>
  <c r="AP96" i="1"/>
  <c r="AQ95" i="1"/>
  <c r="AP95" i="1"/>
  <c r="AQ94" i="1"/>
  <c r="AP94" i="1"/>
  <c r="AQ93" i="1"/>
  <c r="AP93" i="1"/>
  <c r="AQ87" i="1"/>
  <c r="AP87" i="1"/>
  <c r="AQ86" i="1"/>
  <c r="AP86" i="1"/>
  <c r="AQ85" i="1"/>
  <c r="AP85" i="1"/>
  <c r="AQ84" i="1"/>
  <c r="AP84" i="1"/>
  <c r="AQ83" i="1"/>
  <c r="AP83" i="1"/>
  <c r="AQ77" i="1"/>
  <c r="AP77" i="1"/>
  <c r="AQ76" i="1"/>
  <c r="AP76" i="1"/>
  <c r="AQ75" i="1"/>
  <c r="AP75" i="1"/>
  <c r="AQ74" i="1"/>
  <c r="AP74" i="1"/>
  <c r="AQ73" i="1"/>
  <c r="AP73" i="1"/>
  <c r="AQ67" i="1"/>
  <c r="AP67" i="1"/>
  <c r="AQ66" i="1"/>
  <c r="AP66" i="1"/>
  <c r="AQ65" i="1"/>
  <c r="AP65" i="1"/>
  <c r="AQ64" i="1"/>
  <c r="AP64" i="1"/>
  <c r="AQ63" i="1"/>
  <c r="AP63" i="1"/>
  <c r="AQ57" i="1"/>
  <c r="AP57" i="1"/>
  <c r="AQ56" i="1"/>
  <c r="AP56" i="1"/>
  <c r="AQ55" i="1"/>
  <c r="AP55" i="1"/>
  <c r="AQ54" i="1"/>
  <c r="AP54" i="1"/>
  <c r="AQ53" i="1"/>
  <c r="AP53" i="1"/>
  <c r="AQ47" i="1"/>
  <c r="AP47" i="1"/>
  <c r="AQ46" i="1"/>
  <c r="AP46" i="1"/>
  <c r="AQ45" i="1"/>
  <c r="AP45" i="1"/>
  <c r="AQ44" i="1"/>
  <c r="AP44" i="1"/>
  <c r="AQ43" i="1"/>
  <c r="AP43" i="1"/>
  <c r="AQ37" i="1"/>
  <c r="AP37" i="1"/>
  <c r="AQ36" i="1"/>
  <c r="AP36" i="1"/>
  <c r="AQ35" i="1"/>
  <c r="AP35" i="1"/>
  <c r="AQ34" i="1"/>
  <c r="AP34" i="1"/>
  <c r="AQ33" i="1"/>
  <c r="AP33" i="1"/>
  <c r="AQ27" i="1"/>
  <c r="AP27" i="1"/>
  <c r="AQ26" i="1"/>
  <c r="AP26" i="1"/>
  <c r="AQ25" i="1"/>
  <c r="AP25" i="1"/>
  <c r="AQ24" i="1"/>
  <c r="AP24" i="1"/>
  <c r="AQ23" i="1"/>
  <c r="AP23" i="1"/>
  <c r="Z206" i="11"/>
  <c r="W206" i="11"/>
  <c r="U206" i="11"/>
  <c r="T206" i="11"/>
  <c r="K206" i="11"/>
  <c r="G206" i="11"/>
  <c r="F206" i="11"/>
  <c r="D206" i="11"/>
  <c r="C206" i="11"/>
  <c r="B206" i="11"/>
  <c r="Z205" i="11"/>
  <c r="W205" i="11"/>
  <c r="U205" i="11"/>
  <c r="T205" i="11"/>
  <c r="K205" i="11"/>
  <c r="G205" i="11"/>
  <c r="F205" i="11"/>
  <c r="C205" i="11"/>
  <c r="B205" i="11"/>
  <c r="Z204" i="11"/>
  <c r="W204" i="11"/>
  <c r="U204" i="11"/>
  <c r="T204" i="11"/>
  <c r="K204" i="11"/>
  <c r="G204" i="11"/>
  <c r="F204" i="11"/>
  <c r="C204" i="11"/>
  <c r="B204" i="11"/>
  <c r="Z203" i="11"/>
  <c r="W203" i="11"/>
  <c r="U203" i="11"/>
  <c r="T203" i="11"/>
  <c r="K203" i="11"/>
  <c r="G203" i="11"/>
  <c r="F203" i="11"/>
  <c r="C203" i="11"/>
  <c r="B203" i="11"/>
  <c r="Z202" i="11"/>
  <c r="W202" i="11"/>
  <c r="U202" i="11"/>
  <c r="T202" i="11"/>
  <c r="K202" i="11"/>
  <c r="G202" i="11"/>
  <c r="F202" i="11"/>
  <c r="C202" i="11"/>
  <c r="B202" i="11"/>
  <c r="Z201" i="11"/>
  <c r="W201" i="11"/>
  <c r="U201" i="11"/>
  <c r="T201" i="11"/>
  <c r="K201" i="11"/>
  <c r="G201" i="11"/>
  <c r="F201" i="11"/>
  <c r="C201" i="11"/>
  <c r="B201" i="11"/>
  <c r="Z200" i="11"/>
  <c r="Y200" i="11"/>
  <c r="Y201" i="11" s="1"/>
  <c r="Y202" i="11" s="1"/>
  <c r="W200" i="11"/>
  <c r="U200" i="11"/>
  <c r="T200" i="11"/>
  <c r="K200" i="11"/>
  <c r="G200" i="11"/>
  <c r="F200" i="11"/>
  <c r="C200" i="11"/>
  <c r="B200" i="11"/>
  <c r="Z199" i="11"/>
  <c r="AA199" i="11" s="1"/>
  <c r="Y199" i="11"/>
  <c r="W199" i="11"/>
  <c r="U199" i="11"/>
  <c r="T199" i="11"/>
  <c r="K199" i="11"/>
  <c r="G199" i="11"/>
  <c r="F199" i="11"/>
  <c r="C199" i="11"/>
  <c r="B199" i="11"/>
  <c r="Z198" i="11"/>
  <c r="AA198" i="11" s="1"/>
  <c r="W198" i="11"/>
  <c r="U198" i="11"/>
  <c r="T198" i="11"/>
  <c r="K198" i="11"/>
  <c r="G198" i="11"/>
  <c r="F198" i="11"/>
  <c r="C198" i="11"/>
  <c r="B198" i="11"/>
  <c r="AB197" i="11"/>
  <c r="AD197" i="11" s="1"/>
  <c r="Z197" i="11"/>
  <c r="AA197" i="11" s="1"/>
  <c r="W197" i="11"/>
  <c r="U197" i="11"/>
  <c r="T197" i="11"/>
  <c r="K197" i="11"/>
  <c r="G197" i="11"/>
  <c r="F197" i="11"/>
  <c r="C197" i="11"/>
  <c r="B197" i="11"/>
  <c r="Z196" i="11"/>
  <c r="W196" i="11"/>
  <c r="U196" i="11"/>
  <c r="T196" i="11"/>
  <c r="K196" i="11"/>
  <c r="G196" i="11"/>
  <c r="F196" i="11"/>
  <c r="D196" i="11"/>
  <c r="C196" i="11"/>
  <c r="B196" i="11"/>
  <c r="Z195" i="11"/>
  <c r="W195" i="11"/>
  <c r="U195" i="11"/>
  <c r="T195" i="11"/>
  <c r="K195" i="11"/>
  <c r="G195" i="11"/>
  <c r="F195" i="11"/>
  <c r="C195" i="11"/>
  <c r="B195" i="11"/>
  <c r="Z194" i="11"/>
  <c r="W194" i="11"/>
  <c r="U194" i="11"/>
  <c r="T194" i="11"/>
  <c r="K194" i="11"/>
  <c r="G194" i="11"/>
  <c r="F194" i="11"/>
  <c r="C194" i="11"/>
  <c r="B194" i="11"/>
  <c r="Z193" i="11"/>
  <c r="W193" i="11"/>
  <c r="U193" i="11"/>
  <c r="T193" i="11"/>
  <c r="K193" i="11"/>
  <c r="G193" i="11"/>
  <c r="F193" i="11"/>
  <c r="C193" i="11"/>
  <c r="B193" i="11"/>
  <c r="Z192" i="11"/>
  <c r="W192" i="11"/>
  <c r="U192" i="11"/>
  <c r="T192" i="11"/>
  <c r="K192" i="11"/>
  <c r="G192" i="11"/>
  <c r="F192" i="11"/>
  <c r="C192" i="11"/>
  <c r="B192" i="11"/>
  <c r="Z191" i="11"/>
  <c r="W191" i="11"/>
  <c r="U191" i="11"/>
  <c r="T191" i="11"/>
  <c r="K191" i="11"/>
  <c r="G191" i="11"/>
  <c r="F191" i="11"/>
  <c r="C191" i="11"/>
  <c r="B191" i="11"/>
  <c r="Z190" i="11"/>
  <c r="W190" i="11"/>
  <c r="U190" i="11"/>
  <c r="T190" i="11"/>
  <c r="K190" i="11"/>
  <c r="G190" i="11"/>
  <c r="F190" i="11"/>
  <c r="C190" i="11"/>
  <c r="B190" i="11"/>
  <c r="Z189" i="11"/>
  <c r="Y189" i="11"/>
  <c r="Y190" i="11" s="1"/>
  <c r="Y191" i="11" s="1"/>
  <c r="W189" i="11"/>
  <c r="U189" i="11"/>
  <c r="T189" i="11"/>
  <c r="K189" i="11"/>
  <c r="G189" i="11"/>
  <c r="F189" i="11"/>
  <c r="C189" i="11"/>
  <c r="B189" i="11"/>
  <c r="Z188" i="11"/>
  <c r="AA188" i="11" s="1"/>
  <c r="W188" i="11"/>
  <c r="U188" i="11"/>
  <c r="T188" i="11"/>
  <c r="K188" i="11"/>
  <c r="G188" i="11"/>
  <c r="F188" i="11"/>
  <c r="C188" i="11"/>
  <c r="B188" i="11"/>
  <c r="AB187" i="11"/>
  <c r="AD187" i="11" s="1"/>
  <c r="Z187" i="11"/>
  <c r="AA187" i="11" s="1"/>
  <c r="W187" i="11"/>
  <c r="U187" i="11"/>
  <c r="T187" i="11"/>
  <c r="K187" i="11"/>
  <c r="G187" i="11"/>
  <c r="F187" i="11"/>
  <c r="C187" i="11"/>
  <c r="B187" i="11"/>
  <c r="Z186" i="11"/>
  <c r="W186" i="11"/>
  <c r="U186" i="11"/>
  <c r="T186" i="11"/>
  <c r="K186" i="11"/>
  <c r="G186" i="11"/>
  <c r="F186" i="11"/>
  <c r="D186" i="11"/>
  <c r="C186" i="11"/>
  <c r="B186" i="11"/>
  <c r="Z185" i="11"/>
  <c r="W185" i="11"/>
  <c r="U185" i="11"/>
  <c r="T185" i="11"/>
  <c r="K185" i="11"/>
  <c r="G185" i="11"/>
  <c r="F185" i="11"/>
  <c r="C185" i="11"/>
  <c r="B185" i="11"/>
  <c r="Z184" i="11"/>
  <c r="W184" i="11"/>
  <c r="U184" i="11"/>
  <c r="T184" i="11"/>
  <c r="K184" i="11"/>
  <c r="G184" i="11"/>
  <c r="F184" i="11"/>
  <c r="C184" i="11"/>
  <c r="B184" i="11"/>
  <c r="Z183" i="11"/>
  <c r="W183" i="11"/>
  <c r="U183" i="11"/>
  <c r="T183" i="11"/>
  <c r="K183" i="11"/>
  <c r="G183" i="11"/>
  <c r="F183" i="11"/>
  <c r="C183" i="11"/>
  <c r="B183" i="11"/>
  <c r="Z182" i="11"/>
  <c r="W182" i="11"/>
  <c r="U182" i="11"/>
  <c r="T182" i="11"/>
  <c r="K182" i="11"/>
  <c r="G182" i="11"/>
  <c r="F182" i="11"/>
  <c r="C182" i="11"/>
  <c r="B182" i="11"/>
  <c r="Z181" i="11"/>
  <c r="W181" i="11"/>
  <c r="U181" i="11"/>
  <c r="T181" i="11"/>
  <c r="K181" i="11"/>
  <c r="G181" i="11"/>
  <c r="F181" i="11"/>
  <c r="C181" i="11"/>
  <c r="B181" i="11"/>
  <c r="Z180" i="11"/>
  <c r="W180" i="11"/>
  <c r="U180" i="11"/>
  <c r="T180" i="11"/>
  <c r="K180" i="11"/>
  <c r="G180" i="11"/>
  <c r="F180" i="11"/>
  <c r="C180" i="11"/>
  <c r="B180" i="11"/>
  <c r="Z179" i="11"/>
  <c r="AA179" i="11" s="1"/>
  <c r="Y179" i="11"/>
  <c r="Y180" i="11" s="1"/>
  <c r="W179" i="11"/>
  <c r="U179" i="11"/>
  <c r="T179" i="11"/>
  <c r="K179" i="11"/>
  <c r="G179" i="11"/>
  <c r="F179" i="11"/>
  <c r="C179" i="11"/>
  <c r="B179" i="11"/>
  <c r="Z178" i="11"/>
  <c r="AA178" i="11" s="1"/>
  <c r="W178" i="11"/>
  <c r="U178" i="11"/>
  <c r="T178" i="11"/>
  <c r="K178" i="11"/>
  <c r="G178" i="11"/>
  <c r="F178" i="11"/>
  <c r="C178" i="11"/>
  <c r="B178" i="11"/>
  <c r="AB177" i="11"/>
  <c r="AD177" i="11" s="1"/>
  <c r="Z177" i="11"/>
  <c r="AA177" i="11" s="1"/>
  <c r="W177" i="11"/>
  <c r="U177" i="11"/>
  <c r="T177" i="11"/>
  <c r="K177" i="11"/>
  <c r="G177" i="11"/>
  <c r="F177" i="11"/>
  <c r="C177" i="11"/>
  <c r="B177" i="11"/>
  <c r="Z176" i="11"/>
  <c r="W176" i="11"/>
  <c r="U176" i="11"/>
  <c r="T176" i="11"/>
  <c r="K176" i="11"/>
  <c r="G176" i="11"/>
  <c r="F176" i="11"/>
  <c r="D176" i="11"/>
  <c r="C176" i="11"/>
  <c r="B176" i="11"/>
  <c r="Z175" i="11"/>
  <c r="W175" i="11"/>
  <c r="U175" i="11"/>
  <c r="T175" i="11"/>
  <c r="K175" i="11"/>
  <c r="G175" i="11"/>
  <c r="F175" i="11"/>
  <c r="C175" i="11"/>
  <c r="B175" i="11"/>
  <c r="Z174" i="11"/>
  <c r="W174" i="11"/>
  <c r="U174" i="11"/>
  <c r="T174" i="11"/>
  <c r="K174" i="11"/>
  <c r="G174" i="11"/>
  <c r="F174" i="11"/>
  <c r="C174" i="11"/>
  <c r="B174" i="11"/>
  <c r="Z173" i="11"/>
  <c r="W173" i="11"/>
  <c r="U173" i="11"/>
  <c r="T173" i="11"/>
  <c r="K173" i="11"/>
  <c r="G173" i="11"/>
  <c r="F173" i="11"/>
  <c r="C173" i="11"/>
  <c r="B173" i="11"/>
  <c r="Z172" i="11"/>
  <c r="W172" i="11"/>
  <c r="U172" i="11"/>
  <c r="T172" i="11"/>
  <c r="K172" i="11"/>
  <c r="G172" i="11"/>
  <c r="F172" i="11"/>
  <c r="C172" i="11"/>
  <c r="B172" i="11"/>
  <c r="Z171" i="11"/>
  <c r="W171" i="11"/>
  <c r="U171" i="11"/>
  <c r="T171" i="11"/>
  <c r="K171" i="11"/>
  <c r="G171" i="11"/>
  <c r="F171" i="11"/>
  <c r="C171" i="11"/>
  <c r="B171" i="11"/>
  <c r="Z170" i="11"/>
  <c r="Y170" i="11"/>
  <c r="Y171" i="11" s="1"/>
  <c r="Y172" i="11" s="1"/>
  <c r="W170" i="11"/>
  <c r="U170" i="11"/>
  <c r="T170" i="11"/>
  <c r="K170" i="11"/>
  <c r="G170" i="11"/>
  <c r="F170" i="11"/>
  <c r="C170" i="11"/>
  <c r="B170" i="11"/>
  <c r="Z169" i="11"/>
  <c r="AA169" i="11" s="1"/>
  <c r="Y169" i="11"/>
  <c r="W169" i="11"/>
  <c r="U169" i="11"/>
  <c r="T169" i="11"/>
  <c r="K169" i="11"/>
  <c r="G169" i="11"/>
  <c r="F169" i="11"/>
  <c r="C169" i="11"/>
  <c r="B169" i="11"/>
  <c r="Z168" i="11"/>
  <c r="AA168" i="11" s="1"/>
  <c r="W168" i="11"/>
  <c r="U168" i="11"/>
  <c r="T168" i="11"/>
  <c r="K168" i="11"/>
  <c r="G168" i="11"/>
  <c r="F168" i="11"/>
  <c r="C168" i="11"/>
  <c r="B168" i="11"/>
  <c r="AB167" i="11"/>
  <c r="AD167" i="11" s="1"/>
  <c r="Z167" i="11"/>
  <c r="AA167" i="11" s="1"/>
  <c r="W167" i="11"/>
  <c r="U167" i="11"/>
  <c r="T167" i="11"/>
  <c r="K167" i="11"/>
  <c r="G167" i="11"/>
  <c r="F167" i="11"/>
  <c r="C167" i="11"/>
  <c r="B167" i="11"/>
  <c r="Z166" i="11"/>
  <c r="W166" i="11"/>
  <c r="U166" i="11"/>
  <c r="T166" i="11"/>
  <c r="K166" i="11"/>
  <c r="G166" i="11"/>
  <c r="F166" i="11"/>
  <c r="D166" i="11"/>
  <c r="C166" i="11"/>
  <c r="B166" i="11"/>
  <c r="Z165" i="11"/>
  <c r="W165" i="11"/>
  <c r="U165" i="11"/>
  <c r="T165" i="11"/>
  <c r="K165" i="11"/>
  <c r="G165" i="11"/>
  <c r="F165" i="11"/>
  <c r="C165" i="11"/>
  <c r="B165" i="11"/>
  <c r="Z164" i="11"/>
  <c r="W164" i="11"/>
  <c r="U164" i="11"/>
  <c r="T164" i="11"/>
  <c r="K164" i="11"/>
  <c r="G164" i="11"/>
  <c r="F164" i="11"/>
  <c r="C164" i="11"/>
  <c r="B164" i="11"/>
  <c r="Z163" i="11"/>
  <c r="W163" i="11"/>
  <c r="U163" i="11"/>
  <c r="T163" i="11"/>
  <c r="K163" i="11"/>
  <c r="G163" i="11"/>
  <c r="F163" i="11"/>
  <c r="C163" i="11"/>
  <c r="B163" i="11"/>
  <c r="Z162" i="11"/>
  <c r="W162" i="11"/>
  <c r="U162" i="11"/>
  <c r="T162" i="11"/>
  <c r="K162" i="11"/>
  <c r="G162" i="11"/>
  <c r="F162" i="11"/>
  <c r="C162" i="11"/>
  <c r="B162" i="11"/>
  <c r="Z161" i="11"/>
  <c r="W161" i="11"/>
  <c r="U161" i="11"/>
  <c r="T161" i="11"/>
  <c r="K161" i="11"/>
  <c r="G161" i="11"/>
  <c r="F161" i="11"/>
  <c r="C161" i="11"/>
  <c r="B161" i="11"/>
  <c r="Z160" i="11"/>
  <c r="W160" i="11"/>
  <c r="U160" i="11"/>
  <c r="T160" i="11"/>
  <c r="K160" i="11"/>
  <c r="G160" i="11"/>
  <c r="F160" i="11"/>
  <c r="C160" i="11"/>
  <c r="B160" i="11"/>
  <c r="Z159" i="11"/>
  <c r="Y159" i="11"/>
  <c r="Y160" i="11" s="1"/>
  <c r="Y161" i="11" s="1"/>
  <c r="W159" i="11"/>
  <c r="U159" i="11"/>
  <c r="T159" i="11"/>
  <c r="K159" i="11"/>
  <c r="G159" i="11"/>
  <c r="F159" i="11"/>
  <c r="C159" i="11"/>
  <c r="B159" i="11"/>
  <c r="Z158" i="11"/>
  <c r="AA158" i="11" s="1"/>
  <c r="W158" i="11"/>
  <c r="U158" i="11"/>
  <c r="T158" i="11"/>
  <c r="K158" i="11"/>
  <c r="G158" i="11"/>
  <c r="F158" i="11"/>
  <c r="C158" i="11"/>
  <c r="B158" i="11"/>
  <c r="AB157" i="11"/>
  <c r="AD157" i="11" s="1"/>
  <c r="Z157" i="11"/>
  <c r="AA157" i="11" s="1"/>
  <c r="W157" i="11"/>
  <c r="U157" i="11"/>
  <c r="T157" i="11"/>
  <c r="K157" i="11"/>
  <c r="G157" i="11"/>
  <c r="F157" i="11"/>
  <c r="C157" i="11"/>
  <c r="B157" i="11"/>
  <c r="Z156" i="11"/>
  <c r="W156" i="11"/>
  <c r="U156" i="11"/>
  <c r="T156" i="11"/>
  <c r="K156" i="11"/>
  <c r="G156" i="11"/>
  <c r="F156" i="11"/>
  <c r="D156" i="11"/>
  <c r="C156" i="11"/>
  <c r="B156" i="11"/>
  <c r="Z155" i="11"/>
  <c r="W155" i="11"/>
  <c r="U155" i="11"/>
  <c r="T155" i="11"/>
  <c r="K155" i="11"/>
  <c r="G155" i="11"/>
  <c r="F155" i="11"/>
  <c r="C155" i="11"/>
  <c r="B155" i="11"/>
  <c r="Z154" i="11"/>
  <c r="W154" i="11"/>
  <c r="U154" i="11"/>
  <c r="T154" i="11"/>
  <c r="K154" i="11"/>
  <c r="G154" i="11"/>
  <c r="F154" i="11"/>
  <c r="C154" i="11"/>
  <c r="B154" i="11"/>
  <c r="Z153" i="11"/>
  <c r="W153" i="11"/>
  <c r="U153" i="11"/>
  <c r="T153" i="11"/>
  <c r="K153" i="11"/>
  <c r="G153" i="11"/>
  <c r="F153" i="11"/>
  <c r="C153" i="11"/>
  <c r="B153" i="11"/>
  <c r="Z152" i="11"/>
  <c r="W152" i="11"/>
  <c r="U152" i="11"/>
  <c r="T152" i="11"/>
  <c r="K152" i="11"/>
  <c r="G152" i="11"/>
  <c r="F152" i="11"/>
  <c r="C152" i="11"/>
  <c r="B152" i="11"/>
  <c r="Z151" i="11"/>
  <c r="W151" i="11"/>
  <c r="U151" i="11"/>
  <c r="T151" i="11"/>
  <c r="K151" i="11"/>
  <c r="G151" i="11"/>
  <c r="F151" i="11"/>
  <c r="C151" i="11"/>
  <c r="B151" i="11"/>
  <c r="Z150" i="11"/>
  <c r="W150" i="11"/>
  <c r="U150" i="11"/>
  <c r="T150" i="11"/>
  <c r="K150" i="11"/>
  <c r="G150" i="11"/>
  <c r="F150" i="11"/>
  <c r="C150" i="11"/>
  <c r="B150" i="11"/>
  <c r="Z149" i="11"/>
  <c r="Y149" i="11"/>
  <c r="Y150" i="11" s="1"/>
  <c r="Y151" i="11" s="1"/>
  <c r="W149" i="11"/>
  <c r="U149" i="11"/>
  <c r="T149" i="11"/>
  <c r="K149" i="11"/>
  <c r="G149" i="11"/>
  <c r="F149" i="11"/>
  <c r="C149" i="11"/>
  <c r="B149" i="11"/>
  <c r="Z148" i="11"/>
  <c r="AA148" i="11" s="1"/>
  <c r="W148" i="11"/>
  <c r="U148" i="11"/>
  <c r="T148" i="11"/>
  <c r="K148" i="11"/>
  <c r="G148" i="11"/>
  <c r="F148" i="11"/>
  <c r="C148" i="11"/>
  <c r="B148" i="11"/>
  <c r="AB147" i="11"/>
  <c r="AD147" i="11" s="1"/>
  <c r="Z147" i="11"/>
  <c r="AA147" i="11" s="1"/>
  <c r="W147" i="11"/>
  <c r="U147" i="11"/>
  <c r="T147" i="11"/>
  <c r="K147" i="11"/>
  <c r="G147" i="11"/>
  <c r="F147" i="11"/>
  <c r="C147" i="11"/>
  <c r="B147" i="11"/>
  <c r="Z146" i="11"/>
  <c r="W146" i="11"/>
  <c r="U146" i="11"/>
  <c r="T146" i="11"/>
  <c r="K146" i="11"/>
  <c r="G146" i="11"/>
  <c r="F146" i="11"/>
  <c r="D146" i="11"/>
  <c r="C146" i="11"/>
  <c r="B146" i="11"/>
  <c r="Z145" i="11"/>
  <c r="W145" i="11"/>
  <c r="U145" i="11"/>
  <c r="T145" i="11"/>
  <c r="K145" i="11"/>
  <c r="G145" i="11"/>
  <c r="F145" i="11"/>
  <c r="C145" i="11"/>
  <c r="B145" i="11"/>
  <c r="Z144" i="11"/>
  <c r="W144" i="11"/>
  <c r="U144" i="11"/>
  <c r="T144" i="11"/>
  <c r="K144" i="11"/>
  <c r="G144" i="11"/>
  <c r="F144" i="11"/>
  <c r="C144" i="11"/>
  <c r="B144" i="11"/>
  <c r="Z143" i="11"/>
  <c r="W143" i="11"/>
  <c r="U143" i="11"/>
  <c r="T143" i="11"/>
  <c r="K143" i="11"/>
  <c r="G143" i="11"/>
  <c r="F143" i="11"/>
  <c r="C143" i="11"/>
  <c r="B143" i="11"/>
  <c r="Z142" i="11"/>
  <c r="W142" i="11"/>
  <c r="U142" i="11"/>
  <c r="T142" i="11"/>
  <c r="K142" i="11"/>
  <c r="G142" i="11"/>
  <c r="F142" i="11"/>
  <c r="C142" i="11"/>
  <c r="B142" i="11"/>
  <c r="Z141" i="11"/>
  <c r="Y141" i="11"/>
  <c r="Y142" i="11" s="1"/>
  <c r="Y143" i="11" s="1"/>
  <c r="W141" i="11"/>
  <c r="U141" i="11"/>
  <c r="T141" i="11"/>
  <c r="K141" i="11"/>
  <c r="G141" i="11"/>
  <c r="F141" i="11"/>
  <c r="C141" i="11"/>
  <c r="B141" i="11"/>
  <c r="Z140" i="11"/>
  <c r="AA140" i="11" s="1"/>
  <c r="W140" i="11"/>
  <c r="U140" i="11"/>
  <c r="T140" i="11"/>
  <c r="K140" i="11"/>
  <c r="G140" i="11"/>
  <c r="F140" i="11"/>
  <c r="C140" i="11"/>
  <c r="B140" i="11"/>
  <c r="Z139" i="11"/>
  <c r="Y139" i="11"/>
  <c r="Y140" i="11" s="1"/>
  <c r="W139" i="11"/>
  <c r="U139" i="11"/>
  <c r="T139" i="11"/>
  <c r="K139" i="11"/>
  <c r="G139" i="11"/>
  <c r="F139" i="11"/>
  <c r="C139" i="11"/>
  <c r="B139" i="11"/>
  <c r="Z138" i="11"/>
  <c r="AA138" i="11" s="1"/>
  <c r="W138" i="11"/>
  <c r="U138" i="11"/>
  <c r="T138" i="11"/>
  <c r="K138" i="11"/>
  <c r="G138" i="11"/>
  <c r="F138" i="11"/>
  <c r="C138" i="11"/>
  <c r="B138" i="11"/>
  <c r="AB137" i="11"/>
  <c r="Z137" i="11"/>
  <c r="AA137" i="11" s="1"/>
  <c r="W137" i="11"/>
  <c r="U137" i="11"/>
  <c r="T137" i="11"/>
  <c r="K137" i="11"/>
  <c r="G137" i="11"/>
  <c r="F137" i="11"/>
  <c r="C137" i="11"/>
  <c r="B137" i="11"/>
  <c r="Z136" i="11"/>
  <c r="W136" i="11"/>
  <c r="U136" i="11"/>
  <c r="T136" i="11"/>
  <c r="K136" i="11"/>
  <c r="G136" i="11"/>
  <c r="F136" i="11"/>
  <c r="D136" i="11"/>
  <c r="C136" i="11"/>
  <c r="B136" i="11"/>
  <c r="Z135" i="11"/>
  <c r="W135" i="11"/>
  <c r="U135" i="11"/>
  <c r="T135" i="11"/>
  <c r="K135" i="11"/>
  <c r="G135" i="11"/>
  <c r="F135" i="11"/>
  <c r="C135" i="11"/>
  <c r="B135" i="11"/>
  <c r="Z134" i="11"/>
  <c r="W134" i="11"/>
  <c r="U134" i="11"/>
  <c r="T134" i="11"/>
  <c r="K134" i="11"/>
  <c r="G134" i="11"/>
  <c r="F134" i="11"/>
  <c r="C134" i="11"/>
  <c r="B134" i="11"/>
  <c r="Z133" i="11"/>
  <c r="W133" i="11"/>
  <c r="U133" i="11"/>
  <c r="T133" i="11"/>
  <c r="K133" i="11"/>
  <c r="G133" i="11"/>
  <c r="F133" i="11"/>
  <c r="C133" i="11"/>
  <c r="B133" i="11"/>
  <c r="Z132" i="11"/>
  <c r="W132" i="11"/>
  <c r="U132" i="11"/>
  <c r="T132" i="11"/>
  <c r="K132" i="11"/>
  <c r="G132" i="11"/>
  <c r="F132" i="11"/>
  <c r="C132" i="11"/>
  <c r="B132" i="11"/>
  <c r="Z131" i="11"/>
  <c r="W131" i="11"/>
  <c r="U131" i="11"/>
  <c r="T131" i="11"/>
  <c r="K131" i="11"/>
  <c r="G131" i="11"/>
  <c r="F131" i="11"/>
  <c r="C131" i="11"/>
  <c r="B131" i="11"/>
  <c r="Z130" i="11"/>
  <c r="W130" i="11"/>
  <c r="U130" i="11"/>
  <c r="T130" i="11"/>
  <c r="K130" i="11"/>
  <c r="G130" i="11"/>
  <c r="F130" i="11"/>
  <c r="C130" i="11"/>
  <c r="B130" i="11"/>
  <c r="Z129" i="11"/>
  <c r="Y129" i="11"/>
  <c r="Y130" i="11" s="1"/>
  <c r="Y131" i="11" s="1"/>
  <c r="W129" i="11"/>
  <c r="U129" i="11"/>
  <c r="T129" i="11"/>
  <c r="K129" i="11"/>
  <c r="G129" i="11"/>
  <c r="F129" i="11"/>
  <c r="C129" i="11"/>
  <c r="B129" i="11"/>
  <c r="Z128" i="11"/>
  <c r="AA128" i="11" s="1"/>
  <c r="W128" i="11"/>
  <c r="U128" i="11"/>
  <c r="T128" i="11"/>
  <c r="K128" i="11"/>
  <c r="G128" i="11"/>
  <c r="F128" i="11"/>
  <c r="C128" i="11"/>
  <c r="B128" i="11"/>
  <c r="AB127" i="11"/>
  <c r="AD127" i="11" s="1"/>
  <c r="Z127" i="11"/>
  <c r="AA127" i="11" s="1"/>
  <c r="W127" i="11"/>
  <c r="U127" i="11"/>
  <c r="T127" i="11"/>
  <c r="K127" i="11"/>
  <c r="G127" i="11"/>
  <c r="F127" i="11"/>
  <c r="C127" i="11"/>
  <c r="B127" i="11"/>
  <c r="Z126" i="11"/>
  <c r="W126" i="11"/>
  <c r="U126" i="11"/>
  <c r="T126" i="11"/>
  <c r="K126" i="11"/>
  <c r="G126" i="11"/>
  <c r="F126" i="11"/>
  <c r="D126" i="11"/>
  <c r="C126" i="11"/>
  <c r="B126" i="11"/>
  <c r="Z125" i="11"/>
  <c r="W125" i="11"/>
  <c r="U125" i="11"/>
  <c r="T125" i="11"/>
  <c r="K125" i="11"/>
  <c r="G125" i="11"/>
  <c r="F125" i="11"/>
  <c r="C125" i="11"/>
  <c r="B125" i="11"/>
  <c r="Z124" i="11"/>
  <c r="W124" i="11"/>
  <c r="U124" i="11"/>
  <c r="T124" i="11"/>
  <c r="K124" i="11"/>
  <c r="G124" i="11"/>
  <c r="F124" i="11"/>
  <c r="C124" i="11"/>
  <c r="B124" i="11"/>
  <c r="Z123" i="11"/>
  <c r="W123" i="11"/>
  <c r="U123" i="11"/>
  <c r="T123" i="11"/>
  <c r="K123" i="11"/>
  <c r="G123" i="11"/>
  <c r="F123" i="11"/>
  <c r="C123" i="11"/>
  <c r="B123" i="11"/>
  <c r="Z122" i="11"/>
  <c r="W122" i="11"/>
  <c r="U122" i="11"/>
  <c r="T122" i="11"/>
  <c r="K122" i="11"/>
  <c r="G122" i="11"/>
  <c r="F122" i="11"/>
  <c r="C122" i="11"/>
  <c r="B122" i="11"/>
  <c r="Z121" i="11"/>
  <c r="W121" i="11"/>
  <c r="U121" i="11"/>
  <c r="T121" i="11"/>
  <c r="K121" i="11"/>
  <c r="G121" i="11"/>
  <c r="F121" i="11"/>
  <c r="C121" i="11"/>
  <c r="B121" i="11"/>
  <c r="Z120" i="11"/>
  <c r="Y120" i="11"/>
  <c r="W120" i="11"/>
  <c r="U120" i="11"/>
  <c r="T120" i="11"/>
  <c r="K120" i="11"/>
  <c r="G120" i="11"/>
  <c r="F120" i="11"/>
  <c r="C120" i="11"/>
  <c r="B120" i="11"/>
  <c r="Z119" i="11"/>
  <c r="AA119" i="11" s="1"/>
  <c r="Y119" i="11"/>
  <c r="W119" i="11"/>
  <c r="U119" i="11"/>
  <c r="T119" i="11"/>
  <c r="K119" i="11"/>
  <c r="G119" i="11"/>
  <c r="F119" i="11"/>
  <c r="C119" i="11"/>
  <c r="B119" i="11"/>
  <c r="Z118" i="11"/>
  <c r="AA118" i="11" s="1"/>
  <c r="W118" i="11"/>
  <c r="U118" i="11"/>
  <c r="T118" i="11"/>
  <c r="K118" i="11"/>
  <c r="G118" i="11"/>
  <c r="F118" i="11"/>
  <c r="C118" i="11"/>
  <c r="B118" i="11"/>
  <c r="AB117" i="11"/>
  <c r="AD117" i="11" s="1"/>
  <c r="Z117" i="11"/>
  <c r="AA117" i="11" s="1"/>
  <c r="W117" i="11"/>
  <c r="U117" i="11"/>
  <c r="T117" i="11"/>
  <c r="K117" i="11"/>
  <c r="G117" i="11"/>
  <c r="F117" i="11"/>
  <c r="C117" i="11"/>
  <c r="B117" i="11"/>
  <c r="Z116" i="11"/>
  <c r="W116" i="11"/>
  <c r="U116" i="11"/>
  <c r="T116" i="11"/>
  <c r="K116" i="11"/>
  <c r="G116" i="11"/>
  <c r="F116" i="11"/>
  <c r="D116" i="11"/>
  <c r="C116" i="11"/>
  <c r="B116" i="11"/>
  <c r="Z115" i="11"/>
  <c r="W115" i="11"/>
  <c r="U115" i="11"/>
  <c r="T115" i="11"/>
  <c r="K115" i="11"/>
  <c r="G115" i="11"/>
  <c r="F115" i="11"/>
  <c r="C115" i="11"/>
  <c r="B115" i="11"/>
  <c r="Z114" i="11"/>
  <c r="W114" i="11"/>
  <c r="U114" i="11"/>
  <c r="T114" i="11"/>
  <c r="K114" i="11"/>
  <c r="G114" i="11"/>
  <c r="F114" i="11"/>
  <c r="C114" i="11"/>
  <c r="B114" i="11"/>
  <c r="Z113" i="11"/>
  <c r="W113" i="11"/>
  <c r="U113" i="11"/>
  <c r="T113" i="11"/>
  <c r="K113" i="11"/>
  <c r="G113" i="11"/>
  <c r="F113" i="11"/>
  <c r="C113" i="11"/>
  <c r="B113" i="11"/>
  <c r="Z112" i="11"/>
  <c r="W112" i="11"/>
  <c r="U112" i="11"/>
  <c r="T112" i="11"/>
  <c r="K112" i="11"/>
  <c r="G112" i="11"/>
  <c r="F112" i="11"/>
  <c r="C112" i="11"/>
  <c r="B112" i="11"/>
  <c r="Z111" i="11"/>
  <c r="W111" i="11"/>
  <c r="U111" i="11"/>
  <c r="T111" i="11"/>
  <c r="K111" i="11"/>
  <c r="G111" i="11"/>
  <c r="F111" i="11"/>
  <c r="C111" i="11"/>
  <c r="B111" i="11"/>
  <c r="Z110" i="11"/>
  <c r="AA110" i="11" s="1"/>
  <c r="W110" i="11"/>
  <c r="U110" i="11"/>
  <c r="T110" i="11"/>
  <c r="K110" i="11"/>
  <c r="G110" i="11"/>
  <c r="F110" i="11"/>
  <c r="C110" i="11"/>
  <c r="B110" i="11"/>
  <c r="Z109" i="11"/>
  <c r="Y109" i="11"/>
  <c r="Y110" i="11" s="1"/>
  <c r="Y111" i="11" s="1"/>
  <c r="W109" i="11"/>
  <c r="U109" i="11"/>
  <c r="T109" i="11"/>
  <c r="K109" i="11"/>
  <c r="G109" i="11"/>
  <c r="F109" i="11"/>
  <c r="C109" i="11"/>
  <c r="B109" i="11"/>
  <c r="Z108" i="11"/>
  <c r="AA108" i="11" s="1"/>
  <c r="W108" i="11"/>
  <c r="U108" i="11"/>
  <c r="T108" i="11"/>
  <c r="K108" i="11"/>
  <c r="G108" i="11"/>
  <c r="F108" i="11"/>
  <c r="C108" i="11"/>
  <c r="B108" i="11"/>
  <c r="AB107" i="11"/>
  <c r="AD107" i="11" s="1"/>
  <c r="Z107" i="11"/>
  <c r="AA107" i="11" s="1"/>
  <c r="W107" i="11"/>
  <c r="U107" i="11"/>
  <c r="T107" i="11"/>
  <c r="K107" i="11"/>
  <c r="G107" i="11"/>
  <c r="F107" i="11"/>
  <c r="C107" i="11"/>
  <c r="B107" i="11"/>
  <c r="Z106" i="11"/>
  <c r="W106" i="11"/>
  <c r="U106" i="11"/>
  <c r="T106" i="11"/>
  <c r="K106" i="11"/>
  <c r="G106" i="11"/>
  <c r="F106" i="11"/>
  <c r="D106" i="11"/>
  <c r="C106" i="11"/>
  <c r="B106" i="11"/>
  <c r="Z105" i="11"/>
  <c r="W105" i="11"/>
  <c r="U105" i="11"/>
  <c r="T105" i="11"/>
  <c r="K105" i="11"/>
  <c r="G105" i="11"/>
  <c r="F105" i="11"/>
  <c r="C105" i="11"/>
  <c r="B105" i="11"/>
  <c r="Z104" i="11"/>
  <c r="W104" i="11"/>
  <c r="U104" i="11"/>
  <c r="T104" i="11"/>
  <c r="K104" i="11"/>
  <c r="G104" i="11"/>
  <c r="F104" i="11"/>
  <c r="C104" i="11"/>
  <c r="B104" i="11"/>
  <c r="Z103" i="11"/>
  <c r="W103" i="11"/>
  <c r="U103" i="11"/>
  <c r="T103" i="11"/>
  <c r="K103" i="11"/>
  <c r="G103" i="11"/>
  <c r="F103" i="11"/>
  <c r="C103" i="11"/>
  <c r="B103" i="11"/>
  <c r="Z102" i="11"/>
  <c r="W102" i="11"/>
  <c r="U102" i="11"/>
  <c r="T102" i="11"/>
  <c r="K102" i="11"/>
  <c r="G102" i="11"/>
  <c r="F102" i="11"/>
  <c r="C102" i="11"/>
  <c r="B102" i="11"/>
  <c r="Z101" i="11"/>
  <c r="W101" i="11"/>
  <c r="U101" i="11"/>
  <c r="T101" i="11"/>
  <c r="K101" i="11"/>
  <c r="G101" i="11"/>
  <c r="F101" i="11"/>
  <c r="C101" i="11"/>
  <c r="B101" i="11"/>
  <c r="Z100" i="11"/>
  <c r="W100" i="11"/>
  <c r="U100" i="11"/>
  <c r="T100" i="11"/>
  <c r="K100" i="11"/>
  <c r="G100" i="11"/>
  <c r="F100" i="11"/>
  <c r="C100" i="11"/>
  <c r="B100" i="11"/>
  <c r="Z99" i="11"/>
  <c r="Y99" i="11"/>
  <c r="Y100" i="11" s="1"/>
  <c r="W99" i="11"/>
  <c r="U99" i="11"/>
  <c r="T99" i="11"/>
  <c r="K99" i="11"/>
  <c r="G99" i="11"/>
  <c r="F99" i="11"/>
  <c r="C99" i="11"/>
  <c r="B99" i="11"/>
  <c r="Z98" i="11"/>
  <c r="AA98" i="11" s="1"/>
  <c r="W98" i="11"/>
  <c r="U98" i="11"/>
  <c r="T98" i="11"/>
  <c r="K98" i="11"/>
  <c r="G98" i="11"/>
  <c r="F98" i="11"/>
  <c r="C98" i="11"/>
  <c r="B98" i="11"/>
  <c r="AB97" i="11"/>
  <c r="AD97" i="11" s="1"/>
  <c r="Z97" i="11"/>
  <c r="AA97" i="11" s="1"/>
  <c r="W97" i="11"/>
  <c r="U97" i="11"/>
  <c r="T97" i="11"/>
  <c r="K97" i="11"/>
  <c r="G97" i="11"/>
  <c r="F97" i="11"/>
  <c r="C97" i="11"/>
  <c r="B97" i="11"/>
  <c r="Z96" i="11"/>
  <c r="W96" i="11"/>
  <c r="U96" i="11"/>
  <c r="T96" i="11"/>
  <c r="K96" i="11"/>
  <c r="G96" i="11"/>
  <c r="F96" i="11"/>
  <c r="D96" i="11"/>
  <c r="C96" i="11"/>
  <c r="B96" i="11"/>
  <c r="Z95" i="11"/>
  <c r="W95" i="11"/>
  <c r="U95" i="11"/>
  <c r="T95" i="11"/>
  <c r="K95" i="11"/>
  <c r="G95" i="11"/>
  <c r="F95" i="11"/>
  <c r="C95" i="11"/>
  <c r="B95" i="11"/>
  <c r="Z94" i="11"/>
  <c r="W94" i="11"/>
  <c r="U94" i="11"/>
  <c r="T94" i="11"/>
  <c r="K94" i="11"/>
  <c r="G94" i="11"/>
  <c r="F94" i="11"/>
  <c r="C94" i="11"/>
  <c r="B94" i="11"/>
  <c r="Z93" i="11"/>
  <c r="W93" i="11"/>
  <c r="U93" i="11"/>
  <c r="T93" i="11"/>
  <c r="K93" i="11"/>
  <c r="G93" i="11"/>
  <c r="F93" i="11"/>
  <c r="C93" i="11"/>
  <c r="B93" i="11"/>
  <c r="Z92" i="11"/>
  <c r="W92" i="11"/>
  <c r="U92" i="11"/>
  <c r="T92" i="11"/>
  <c r="K92" i="11"/>
  <c r="G92" i="11"/>
  <c r="F92" i="11"/>
  <c r="C92" i="11"/>
  <c r="B92" i="11"/>
  <c r="Z91" i="11"/>
  <c r="W91" i="11"/>
  <c r="U91" i="11"/>
  <c r="T91" i="11"/>
  <c r="K91" i="11"/>
  <c r="G91" i="11"/>
  <c r="F91" i="11"/>
  <c r="C91" i="11"/>
  <c r="B91" i="11"/>
  <c r="Z90" i="11"/>
  <c r="W90" i="11"/>
  <c r="U90" i="11"/>
  <c r="T90" i="11"/>
  <c r="K90" i="11"/>
  <c r="G90" i="11"/>
  <c r="F90" i="11"/>
  <c r="C90" i="11"/>
  <c r="B90" i="11"/>
  <c r="Z89" i="11"/>
  <c r="Y89" i="11"/>
  <c r="W89" i="11"/>
  <c r="U89" i="11"/>
  <c r="T89" i="11"/>
  <c r="K89" i="11"/>
  <c r="G89" i="11"/>
  <c r="F89" i="11"/>
  <c r="C89" i="11"/>
  <c r="B89" i="11"/>
  <c r="Z88" i="11"/>
  <c r="AA88" i="11" s="1"/>
  <c r="W88" i="11"/>
  <c r="U88" i="11"/>
  <c r="T88" i="11"/>
  <c r="K88" i="11"/>
  <c r="G88" i="11"/>
  <c r="F88" i="11"/>
  <c r="C88" i="11"/>
  <c r="B88" i="11"/>
  <c r="AB87" i="11"/>
  <c r="AD87" i="11" s="1"/>
  <c r="Z87" i="11"/>
  <c r="AA87" i="11" s="1"/>
  <c r="W87" i="11"/>
  <c r="U87" i="11"/>
  <c r="T87" i="11"/>
  <c r="K87" i="11"/>
  <c r="G87" i="11"/>
  <c r="F87" i="11"/>
  <c r="C87" i="11"/>
  <c r="B87" i="11"/>
  <c r="Z86" i="11"/>
  <c r="W86" i="11"/>
  <c r="U86" i="11"/>
  <c r="T86" i="11"/>
  <c r="K86" i="11"/>
  <c r="G86" i="11"/>
  <c r="F86" i="11"/>
  <c r="D86" i="11"/>
  <c r="C86" i="11"/>
  <c r="B86" i="11"/>
  <c r="Z85" i="11"/>
  <c r="W85" i="11"/>
  <c r="U85" i="11"/>
  <c r="T85" i="11"/>
  <c r="K85" i="11"/>
  <c r="G85" i="11"/>
  <c r="F85" i="11"/>
  <c r="C85" i="11"/>
  <c r="B85" i="11"/>
  <c r="Z84" i="11"/>
  <c r="W84" i="11"/>
  <c r="U84" i="11"/>
  <c r="T84" i="11"/>
  <c r="K84" i="11"/>
  <c r="G84" i="11"/>
  <c r="F84" i="11"/>
  <c r="C84" i="11"/>
  <c r="B84" i="11"/>
  <c r="Z83" i="11"/>
  <c r="W83" i="11"/>
  <c r="U83" i="11"/>
  <c r="T83" i="11"/>
  <c r="K83" i="11"/>
  <c r="G83" i="11"/>
  <c r="F83" i="11"/>
  <c r="C83" i="11"/>
  <c r="B83" i="11"/>
  <c r="Z82" i="11"/>
  <c r="W82" i="11"/>
  <c r="U82" i="11"/>
  <c r="T82" i="11"/>
  <c r="K82" i="11"/>
  <c r="G82" i="11"/>
  <c r="F82" i="11"/>
  <c r="C82" i="11"/>
  <c r="B82" i="11"/>
  <c r="Z81" i="11"/>
  <c r="W81" i="11"/>
  <c r="U81" i="11"/>
  <c r="T81" i="11"/>
  <c r="K81" i="11"/>
  <c r="G81" i="11"/>
  <c r="F81" i="11"/>
  <c r="C81" i="11"/>
  <c r="B81" i="11"/>
  <c r="Z80" i="11"/>
  <c r="Y80" i="11"/>
  <c r="W80" i="11"/>
  <c r="U80" i="11"/>
  <c r="T80" i="11"/>
  <c r="K80" i="11"/>
  <c r="G80" i="11"/>
  <c r="F80" i="11"/>
  <c r="C80" i="11"/>
  <c r="B80" i="11"/>
  <c r="Z79" i="11"/>
  <c r="Y79" i="11"/>
  <c r="W79" i="11"/>
  <c r="U79" i="11"/>
  <c r="T79" i="11"/>
  <c r="K79" i="11"/>
  <c r="G79" i="11"/>
  <c r="F79" i="11"/>
  <c r="C79" i="11"/>
  <c r="B79" i="11"/>
  <c r="Z78" i="11"/>
  <c r="AA78" i="11" s="1"/>
  <c r="W78" i="11"/>
  <c r="U78" i="11"/>
  <c r="T78" i="11"/>
  <c r="K78" i="11"/>
  <c r="G78" i="11"/>
  <c r="F78" i="11"/>
  <c r="C78" i="11"/>
  <c r="B78" i="11"/>
  <c r="AB77" i="11"/>
  <c r="AD77" i="11" s="1"/>
  <c r="Z77" i="11"/>
  <c r="AA77" i="11" s="1"/>
  <c r="W77" i="11"/>
  <c r="U77" i="11"/>
  <c r="T77" i="11"/>
  <c r="K77" i="11"/>
  <c r="G77" i="11"/>
  <c r="F77" i="11"/>
  <c r="C77" i="11"/>
  <c r="B77" i="11"/>
  <c r="Z76" i="11"/>
  <c r="W76" i="11"/>
  <c r="U76" i="11"/>
  <c r="T76" i="11"/>
  <c r="K76" i="11"/>
  <c r="G76" i="11"/>
  <c r="F76" i="11"/>
  <c r="D76" i="11"/>
  <c r="C76" i="11"/>
  <c r="B76" i="11"/>
  <c r="Z75" i="11"/>
  <c r="W75" i="11"/>
  <c r="U75" i="11"/>
  <c r="T75" i="11"/>
  <c r="K75" i="11"/>
  <c r="G75" i="11"/>
  <c r="F75" i="11"/>
  <c r="C75" i="11"/>
  <c r="B75" i="11"/>
  <c r="Z74" i="11"/>
  <c r="W74" i="11"/>
  <c r="U74" i="11"/>
  <c r="T74" i="11"/>
  <c r="K74" i="11"/>
  <c r="G74" i="11"/>
  <c r="F74" i="11"/>
  <c r="C74" i="11"/>
  <c r="B74" i="11"/>
  <c r="Z73" i="11"/>
  <c r="W73" i="11"/>
  <c r="U73" i="11"/>
  <c r="T73" i="11"/>
  <c r="K73" i="11"/>
  <c r="G73" i="11"/>
  <c r="F73" i="11"/>
  <c r="C73" i="11"/>
  <c r="B73" i="11"/>
  <c r="Z72" i="11"/>
  <c r="W72" i="11"/>
  <c r="U72" i="11"/>
  <c r="T72" i="11"/>
  <c r="K72" i="11"/>
  <c r="G72" i="11"/>
  <c r="F72" i="11"/>
  <c r="C72" i="11"/>
  <c r="B72" i="11"/>
  <c r="Z71" i="11"/>
  <c r="W71" i="11"/>
  <c r="U71" i="11"/>
  <c r="T71" i="11"/>
  <c r="K71" i="11"/>
  <c r="G71" i="11"/>
  <c r="F71" i="11"/>
  <c r="C71" i="11"/>
  <c r="B71" i="11"/>
  <c r="Z70" i="11"/>
  <c r="W70" i="11"/>
  <c r="U70" i="11"/>
  <c r="T70" i="11"/>
  <c r="K70" i="11"/>
  <c r="G70" i="11"/>
  <c r="F70" i="11"/>
  <c r="C70" i="11"/>
  <c r="B70" i="11"/>
  <c r="Z69" i="11"/>
  <c r="Y69" i="11"/>
  <c r="W69" i="11"/>
  <c r="U69" i="11"/>
  <c r="T69" i="11"/>
  <c r="K69" i="11"/>
  <c r="G69" i="11"/>
  <c r="F69" i="11"/>
  <c r="C69" i="11"/>
  <c r="B69" i="11"/>
  <c r="Z68" i="11"/>
  <c r="AA68" i="11" s="1"/>
  <c r="W68" i="11"/>
  <c r="U68" i="11"/>
  <c r="T68" i="11"/>
  <c r="K68" i="11"/>
  <c r="G68" i="11"/>
  <c r="F68" i="11"/>
  <c r="C68" i="11"/>
  <c r="B68" i="11"/>
  <c r="AB67" i="11"/>
  <c r="AD67" i="11" s="1"/>
  <c r="Z67" i="11"/>
  <c r="AA67" i="11" s="1"/>
  <c r="W67" i="11"/>
  <c r="U67" i="11"/>
  <c r="T67" i="11"/>
  <c r="K67" i="11"/>
  <c r="G67" i="11"/>
  <c r="F67" i="11"/>
  <c r="C67" i="11"/>
  <c r="B67" i="11"/>
  <c r="Z66" i="11"/>
  <c r="W66" i="11"/>
  <c r="U66" i="11"/>
  <c r="T66" i="11"/>
  <c r="K66" i="11"/>
  <c r="G66" i="11"/>
  <c r="F66" i="11"/>
  <c r="D66" i="11"/>
  <c r="C66" i="11"/>
  <c r="B66" i="11"/>
  <c r="Z65" i="11"/>
  <c r="W65" i="11"/>
  <c r="U65" i="11"/>
  <c r="T65" i="11"/>
  <c r="K65" i="11"/>
  <c r="G65" i="11"/>
  <c r="F65" i="11"/>
  <c r="C65" i="11"/>
  <c r="B65" i="11"/>
  <c r="Z64" i="11"/>
  <c r="W64" i="11"/>
  <c r="U64" i="11"/>
  <c r="T64" i="11"/>
  <c r="K64" i="11"/>
  <c r="G64" i="11"/>
  <c r="F64" i="11"/>
  <c r="C64" i="11"/>
  <c r="B64" i="11"/>
  <c r="Z63" i="11"/>
  <c r="W63" i="11"/>
  <c r="U63" i="11"/>
  <c r="T63" i="11"/>
  <c r="K63" i="11"/>
  <c r="G63" i="11"/>
  <c r="F63" i="11"/>
  <c r="C63" i="11"/>
  <c r="B63" i="11"/>
  <c r="Z62" i="11"/>
  <c r="W62" i="11"/>
  <c r="U62" i="11"/>
  <c r="T62" i="11"/>
  <c r="K62" i="11"/>
  <c r="G62" i="11"/>
  <c r="F62" i="11"/>
  <c r="C62" i="11"/>
  <c r="B62" i="11"/>
  <c r="Z61" i="11"/>
  <c r="W61" i="11"/>
  <c r="U61" i="11"/>
  <c r="T61" i="11"/>
  <c r="K61" i="11"/>
  <c r="G61" i="11"/>
  <c r="F61" i="11"/>
  <c r="C61" i="11"/>
  <c r="B61" i="11"/>
  <c r="Z60" i="11"/>
  <c r="Y60" i="11"/>
  <c r="W60" i="11"/>
  <c r="U60" i="11"/>
  <c r="T60" i="11"/>
  <c r="K60" i="11"/>
  <c r="G60" i="11"/>
  <c r="F60" i="11"/>
  <c r="C60" i="11"/>
  <c r="B60" i="11"/>
  <c r="Z59" i="11"/>
  <c r="AA59" i="11" s="1"/>
  <c r="Y59" i="11"/>
  <c r="W59" i="11"/>
  <c r="U59" i="11"/>
  <c r="T59" i="11"/>
  <c r="K59" i="11"/>
  <c r="G59" i="11"/>
  <c r="F59" i="11"/>
  <c r="C59" i="11"/>
  <c r="B59" i="11"/>
  <c r="Z58" i="11"/>
  <c r="AA58" i="11" s="1"/>
  <c r="W58" i="11"/>
  <c r="U58" i="11"/>
  <c r="T58" i="11"/>
  <c r="K58" i="11"/>
  <c r="G58" i="11"/>
  <c r="F58" i="11"/>
  <c r="C58" i="11"/>
  <c r="B58" i="11"/>
  <c r="AB57" i="11"/>
  <c r="Z57" i="11"/>
  <c r="AA57" i="11" s="1"/>
  <c r="W57" i="11"/>
  <c r="U57" i="11"/>
  <c r="T57" i="11"/>
  <c r="K57" i="11"/>
  <c r="G57" i="11"/>
  <c r="F57" i="11"/>
  <c r="C57" i="11"/>
  <c r="B57" i="11"/>
  <c r="C7" i="11"/>
  <c r="Z56" i="11"/>
  <c r="W56" i="11"/>
  <c r="U56" i="11"/>
  <c r="T56" i="11"/>
  <c r="K56" i="11"/>
  <c r="G56" i="11"/>
  <c r="F56" i="11"/>
  <c r="D56" i="11"/>
  <c r="C56" i="11"/>
  <c r="B56" i="11"/>
  <c r="Z55" i="11"/>
  <c r="W55" i="11"/>
  <c r="U55" i="11"/>
  <c r="T55" i="11"/>
  <c r="K55" i="11"/>
  <c r="G55" i="11"/>
  <c r="F55" i="11"/>
  <c r="C55" i="11"/>
  <c r="B55" i="11"/>
  <c r="Z54" i="11"/>
  <c r="W54" i="11"/>
  <c r="U54" i="11"/>
  <c r="T54" i="11"/>
  <c r="K54" i="11"/>
  <c r="G54" i="11"/>
  <c r="F54" i="11"/>
  <c r="C54" i="11"/>
  <c r="B54" i="11"/>
  <c r="Z53" i="11"/>
  <c r="W53" i="11"/>
  <c r="U53" i="11"/>
  <c r="T53" i="11"/>
  <c r="K53" i="11"/>
  <c r="G53" i="11"/>
  <c r="F53" i="11"/>
  <c r="C53" i="11"/>
  <c r="B53" i="11"/>
  <c r="Z52" i="11"/>
  <c r="W52" i="11"/>
  <c r="U52" i="11"/>
  <c r="T52" i="11"/>
  <c r="K52" i="11"/>
  <c r="G52" i="11"/>
  <c r="F52" i="11"/>
  <c r="C52" i="11"/>
  <c r="B52" i="11"/>
  <c r="Z51" i="11"/>
  <c r="W51" i="11"/>
  <c r="U51" i="11"/>
  <c r="T51" i="11"/>
  <c r="K51" i="11"/>
  <c r="G51" i="11"/>
  <c r="F51" i="11"/>
  <c r="C51" i="11"/>
  <c r="B51" i="11"/>
  <c r="Z50" i="11"/>
  <c r="W50" i="11"/>
  <c r="U50" i="11"/>
  <c r="T50" i="11"/>
  <c r="K50" i="11"/>
  <c r="G50" i="11"/>
  <c r="F50" i="11"/>
  <c r="C50" i="11"/>
  <c r="B50" i="11"/>
  <c r="Z49" i="11"/>
  <c r="Y49" i="11"/>
  <c r="Y50" i="11" s="1"/>
  <c r="Y51" i="11" s="1"/>
  <c r="W49" i="11"/>
  <c r="U49" i="11"/>
  <c r="T49" i="11"/>
  <c r="K49" i="11"/>
  <c r="G49" i="11"/>
  <c r="F49" i="11"/>
  <c r="C49" i="11"/>
  <c r="B49" i="11"/>
  <c r="Z48" i="11"/>
  <c r="AA48" i="11" s="1"/>
  <c r="W48" i="11"/>
  <c r="U48" i="11"/>
  <c r="T48" i="11"/>
  <c r="K48" i="11"/>
  <c r="G48" i="11"/>
  <c r="F48" i="11"/>
  <c r="C48" i="11"/>
  <c r="B48" i="11"/>
  <c r="AB47" i="11"/>
  <c r="AD47" i="11" s="1"/>
  <c r="Z47" i="11"/>
  <c r="AA47" i="11" s="1"/>
  <c r="W47" i="11"/>
  <c r="U47" i="11"/>
  <c r="T47" i="11"/>
  <c r="K47" i="11"/>
  <c r="G47" i="11"/>
  <c r="F47" i="11"/>
  <c r="C47" i="11"/>
  <c r="B47" i="11"/>
  <c r="Z46" i="11"/>
  <c r="W46" i="11"/>
  <c r="U46" i="11"/>
  <c r="T46" i="11"/>
  <c r="K46" i="11"/>
  <c r="G46" i="11"/>
  <c r="F46" i="11"/>
  <c r="D46" i="11"/>
  <c r="C46" i="11"/>
  <c r="B46" i="11"/>
  <c r="Z45" i="11"/>
  <c r="W45" i="11"/>
  <c r="U45" i="11"/>
  <c r="T45" i="11"/>
  <c r="K45" i="11"/>
  <c r="G45" i="11"/>
  <c r="F45" i="11"/>
  <c r="C45" i="11"/>
  <c r="B45" i="11"/>
  <c r="Z44" i="11"/>
  <c r="W44" i="11"/>
  <c r="U44" i="11"/>
  <c r="T44" i="11"/>
  <c r="K44" i="11"/>
  <c r="G44" i="11"/>
  <c r="F44" i="11"/>
  <c r="C44" i="11"/>
  <c r="B44" i="11"/>
  <c r="Z43" i="11"/>
  <c r="W43" i="11"/>
  <c r="U43" i="11"/>
  <c r="T43" i="11"/>
  <c r="K43" i="11"/>
  <c r="G43" i="11"/>
  <c r="F43" i="11"/>
  <c r="C43" i="11"/>
  <c r="B43" i="11"/>
  <c r="Z42" i="11"/>
  <c r="W42" i="11"/>
  <c r="U42" i="11"/>
  <c r="T42" i="11"/>
  <c r="K42" i="11"/>
  <c r="G42" i="11"/>
  <c r="F42" i="11"/>
  <c r="C42" i="11"/>
  <c r="B42" i="11"/>
  <c r="Z41" i="11"/>
  <c r="W41" i="11"/>
  <c r="U41" i="11"/>
  <c r="T41" i="11"/>
  <c r="K41" i="11"/>
  <c r="G41" i="11"/>
  <c r="F41" i="11"/>
  <c r="C41" i="11"/>
  <c r="B41" i="11"/>
  <c r="Z40" i="11"/>
  <c r="W40" i="11"/>
  <c r="U40" i="11"/>
  <c r="T40" i="11"/>
  <c r="K40" i="11"/>
  <c r="G40" i="11"/>
  <c r="F40" i="11"/>
  <c r="C40" i="11"/>
  <c r="B40" i="11"/>
  <c r="Z39" i="11"/>
  <c r="Y39" i="11"/>
  <c r="Y40" i="11" s="1"/>
  <c r="Y41" i="11" s="1"/>
  <c r="W39" i="11"/>
  <c r="U39" i="11"/>
  <c r="T39" i="11"/>
  <c r="K39" i="11"/>
  <c r="G39" i="11"/>
  <c r="F39" i="11"/>
  <c r="C39" i="11"/>
  <c r="B39" i="11"/>
  <c r="Z38" i="11"/>
  <c r="AA38" i="11" s="1"/>
  <c r="W38" i="11"/>
  <c r="U38" i="11"/>
  <c r="T38" i="11"/>
  <c r="K38" i="11"/>
  <c r="G38" i="11"/>
  <c r="F38" i="11"/>
  <c r="C38" i="11"/>
  <c r="B38" i="11"/>
  <c r="AB37" i="11"/>
  <c r="AD37" i="11" s="1"/>
  <c r="Z37" i="11"/>
  <c r="AA37" i="11" s="1"/>
  <c r="W37" i="11"/>
  <c r="U37" i="11"/>
  <c r="T37" i="11"/>
  <c r="K37" i="11"/>
  <c r="G37" i="11"/>
  <c r="F37" i="11"/>
  <c r="C37" i="11"/>
  <c r="B37" i="11"/>
  <c r="K36" i="11"/>
  <c r="K35" i="11"/>
  <c r="K34" i="11"/>
  <c r="K33" i="11"/>
  <c r="K32" i="11"/>
  <c r="K31" i="11"/>
  <c r="K30" i="11"/>
  <c r="K29" i="11"/>
  <c r="K28" i="11"/>
  <c r="K27" i="11"/>
  <c r="K26" i="11"/>
  <c r="K25" i="11"/>
  <c r="K24" i="11"/>
  <c r="K23" i="11"/>
  <c r="K22" i="11"/>
  <c r="K21" i="11"/>
  <c r="K20" i="11"/>
  <c r="K19" i="11"/>
  <c r="K18" i="11"/>
  <c r="K17" i="11"/>
  <c r="K16" i="11"/>
  <c r="K15" i="11"/>
  <c r="K14" i="11"/>
  <c r="K13" i="11"/>
  <c r="K12" i="11"/>
  <c r="K11" i="11"/>
  <c r="K10" i="11"/>
  <c r="K9" i="11"/>
  <c r="K8" i="11"/>
  <c r="K7" i="11"/>
  <c r="AU207" i="1"/>
  <c r="AG207" i="1"/>
  <c r="AH207" i="1" s="1"/>
  <c r="AG206" i="1"/>
  <c r="AH206" i="1" s="1"/>
  <c r="B206" i="1"/>
  <c r="AM206" i="1" s="1"/>
  <c r="AG205" i="1"/>
  <c r="AH205" i="1" s="1"/>
  <c r="B205" i="1"/>
  <c r="AM205" i="1" s="1"/>
  <c r="AG204" i="1"/>
  <c r="AH204" i="1" s="1"/>
  <c r="AG203" i="1"/>
  <c r="AH203" i="1" s="1"/>
  <c r="AG202" i="1"/>
  <c r="AH202" i="1" s="1"/>
  <c r="AG201" i="1"/>
  <c r="AH201" i="1" s="1"/>
  <c r="AG200" i="1"/>
  <c r="AH200" i="1" s="1"/>
  <c r="AR199" i="1"/>
  <c r="AR200" i="1" s="1"/>
  <c r="AR201" i="1" s="1"/>
  <c r="AR202" i="1" s="1"/>
  <c r="AR203" i="1" s="1"/>
  <c r="AR204" i="1" s="1"/>
  <c r="AR205" i="1" s="1"/>
  <c r="AR206" i="1" s="1"/>
  <c r="AR207" i="1" s="1"/>
  <c r="AG199" i="1"/>
  <c r="AH199" i="1" s="1"/>
  <c r="AG198" i="1"/>
  <c r="AH198" i="1" s="1"/>
  <c r="AU197" i="1"/>
  <c r="AG197" i="1"/>
  <c r="AH197" i="1" s="1"/>
  <c r="AG196" i="1"/>
  <c r="AH196" i="1" s="1"/>
  <c r="B196" i="1"/>
  <c r="AM196" i="1" s="1"/>
  <c r="AG195" i="1"/>
  <c r="AH195" i="1" s="1"/>
  <c r="AG194" i="1"/>
  <c r="AH194" i="1" s="1"/>
  <c r="AG193" i="1"/>
  <c r="AH193" i="1" s="1"/>
  <c r="AG192" i="1"/>
  <c r="AH192" i="1" s="1"/>
  <c r="AG191" i="1"/>
  <c r="AH191" i="1" s="1"/>
  <c r="AG190" i="1"/>
  <c r="AH190" i="1" s="1"/>
  <c r="AR189" i="1"/>
  <c r="AR190" i="1" s="1"/>
  <c r="AR191" i="1" s="1"/>
  <c r="AR192" i="1" s="1"/>
  <c r="AR193" i="1" s="1"/>
  <c r="AR194" i="1" s="1"/>
  <c r="AR195" i="1" s="1"/>
  <c r="AR196" i="1" s="1"/>
  <c r="AR197" i="1" s="1"/>
  <c r="AG189" i="1"/>
  <c r="AH189" i="1" s="1"/>
  <c r="AG188" i="1"/>
  <c r="AH188" i="1" s="1"/>
  <c r="AU187" i="1"/>
  <c r="AG187" i="1"/>
  <c r="AH187" i="1" s="1"/>
  <c r="AG186" i="1"/>
  <c r="AH186" i="1" s="1"/>
  <c r="B186" i="1"/>
  <c r="AG185" i="1"/>
  <c r="AH185" i="1" s="1"/>
  <c r="AG184" i="1"/>
  <c r="AH184" i="1" s="1"/>
  <c r="AG183" i="1"/>
  <c r="AH183" i="1" s="1"/>
  <c r="AG182" i="1"/>
  <c r="AH182" i="1" s="1"/>
  <c r="AG181" i="1"/>
  <c r="AH181" i="1" s="1"/>
  <c r="AG180" i="1"/>
  <c r="AH180" i="1" s="1"/>
  <c r="AR179" i="1"/>
  <c r="AR180" i="1" s="1"/>
  <c r="AR181" i="1" s="1"/>
  <c r="AR182" i="1" s="1"/>
  <c r="AR183" i="1" s="1"/>
  <c r="AR184" i="1" s="1"/>
  <c r="AR185" i="1" s="1"/>
  <c r="AR186" i="1" s="1"/>
  <c r="AR187" i="1" s="1"/>
  <c r="AG179" i="1"/>
  <c r="AH179" i="1" s="1"/>
  <c r="AG178" i="1"/>
  <c r="AH178" i="1" s="1"/>
  <c r="AU177" i="1"/>
  <c r="AG177" i="1"/>
  <c r="AH177" i="1" s="1"/>
  <c r="AG176" i="1"/>
  <c r="AH176" i="1" s="1"/>
  <c r="B176" i="1"/>
  <c r="AM176" i="1" s="1"/>
  <c r="AG175" i="1"/>
  <c r="AH175" i="1" s="1"/>
  <c r="AG174" i="1"/>
  <c r="AH174" i="1" s="1"/>
  <c r="AG173" i="1"/>
  <c r="AH173" i="1" s="1"/>
  <c r="AG172" i="1"/>
  <c r="AH172" i="1" s="1"/>
  <c r="AG171" i="1"/>
  <c r="AH171" i="1" s="1"/>
  <c r="AG170" i="1"/>
  <c r="AH170" i="1" s="1"/>
  <c r="AR169" i="1"/>
  <c r="AR170" i="1" s="1"/>
  <c r="AR171" i="1" s="1"/>
  <c r="AR172" i="1" s="1"/>
  <c r="AR173" i="1" s="1"/>
  <c r="AR174" i="1" s="1"/>
  <c r="AR175" i="1" s="1"/>
  <c r="AR176" i="1" s="1"/>
  <c r="AR177" i="1" s="1"/>
  <c r="AG169" i="1"/>
  <c r="AH169" i="1" s="1"/>
  <c r="AG168" i="1"/>
  <c r="AH168" i="1" s="1"/>
  <c r="AU167" i="1"/>
  <c r="AG167" i="1"/>
  <c r="AH167" i="1" s="1"/>
  <c r="AG166" i="1"/>
  <c r="AH166" i="1" s="1"/>
  <c r="B166" i="1"/>
  <c r="AG165" i="1"/>
  <c r="AH165" i="1" s="1"/>
  <c r="AG164" i="1"/>
  <c r="AH164" i="1" s="1"/>
  <c r="AG163" i="1"/>
  <c r="AH163" i="1" s="1"/>
  <c r="AG162" i="1"/>
  <c r="AH162" i="1" s="1"/>
  <c r="AG161" i="1"/>
  <c r="AH161" i="1" s="1"/>
  <c r="AG160" i="1"/>
  <c r="AH160" i="1" s="1"/>
  <c r="AR159" i="1"/>
  <c r="AR160" i="1" s="1"/>
  <c r="AR161" i="1" s="1"/>
  <c r="AR162" i="1" s="1"/>
  <c r="AR163" i="1" s="1"/>
  <c r="AR164" i="1" s="1"/>
  <c r="AR165" i="1" s="1"/>
  <c r="AR166" i="1" s="1"/>
  <c r="AR167" i="1" s="1"/>
  <c r="AG159" i="1"/>
  <c r="AH159" i="1" s="1"/>
  <c r="AG158" i="1"/>
  <c r="AH158" i="1" s="1"/>
  <c r="AU157" i="1"/>
  <c r="AG157" i="1"/>
  <c r="AH157" i="1" s="1"/>
  <c r="AG156" i="1"/>
  <c r="AH156" i="1" s="1"/>
  <c r="B156" i="1"/>
  <c r="AG155" i="1"/>
  <c r="AH155" i="1" s="1"/>
  <c r="AG154" i="1"/>
  <c r="AH154" i="1" s="1"/>
  <c r="AG153" i="1"/>
  <c r="AH153" i="1" s="1"/>
  <c r="AG152" i="1"/>
  <c r="AH152" i="1" s="1"/>
  <c r="AG151" i="1"/>
  <c r="AH151" i="1" s="1"/>
  <c r="AG150" i="1"/>
  <c r="AH150" i="1" s="1"/>
  <c r="AR149" i="1"/>
  <c r="AR150" i="1" s="1"/>
  <c r="AR151" i="1" s="1"/>
  <c r="AR152" i="1" s="1"/>
  <c r="AR153" i="1" s="1"/>
  <c r="AR154" i="1" s="1"/>
  <c r="AR155" i="1" s="1"/>
  <c r="AR156" i="1" s="1"/>
  <c r="AR157" i="1" s="1"/>
  <c r="AG149" i="1"/>
  <c r="AH149" i="1" s="1"/>
  <c r="AG148" i="1"/>
  <c r="AH148" i="1" s="1"/>
  <c r="AU147" i="1"/>
  <c r="AG147" i="1"/>
  <c r="AH147" i="1" s="1"/>
  <c r="AG146" i="1"/>
  <c r="AH146" i="1" s="1"/>
  <c r="B146" i="1"/>
  <c r="AG145" i="1"/>
  <c r="AH145" i="1" s="1"/>
  <c r="AG144" i="1"/>
  <c r="AH144" i="1" s="1"/>
  <c r="AG143" i="1"/>
  <c r="AH143" i="1" s="1"/>
  <c r="AG142" i="1"/>
  <c r="AH142" i="1" s="1"/>
  <c r="AG141" i="1"/>
  <c r="AH141" i="1" s="1"/>
  <c r="AG140" i="1"/>
  <c r="AH140" i="1" s="1"/>
  <c r="AR139" i="1"/>
  <c r="AR140" i="1" s="1"/>
  <c r="AR141" i="1" s="1"/>
  <c r="AR142" i="1" s="1"/>
  <c r="AR143" i="1" s="1"/>
  <c r="AR144" i="1" s="1"/>
  <c r="AR145" i="1" s="1"/>
  <c r="AR146" i="1" s="1"/>
  <c r="AR147" i="1" s="1"/>
  <c r="AG139" i="1"/>
  <c r="AH139" i="1" s="1"/>
  <c r="AG138" i="1"/>
  <c r="AH138" i="1" s="1"/>
  <c r="AU137" i="1"/>
  <c r="AG137" i="1"/>
  <c r="AH137" i="1" s="1"/>
  <c r="AG136" i="1"/>
  <c r="AH136" i="1" s="1"/>
  <c r="B136" i="1"/>
  <c r="AM136" i="1" s="1"/>
  <c r="AG135" i="1"/>
  <c r="AH135" i="1" s="1"/>
  <c r="AG134" i="1"/>
  <c r="AH134" i="1" s="1"/>
  <c r="AG133" i="1"/>
  <c r="AH133" i="1" s="1"/>
  <c r="AG132" i="1"/>
  <c r="AH132" i="1" s="1"/>
  <c r="AG131" i="1"/>
  <c r="AH131" i="1" s="1"/>
  <c r="AG130" i="1"/>
  <c r="AH130" i="1" s="1"/>
  <c r="AR129" i="1"/>
  <c r="AR130" i="1" s="1"/>
  <c r="AR131" i="1" s="1"/>
  <c r="AR132" i="1" s="1"/>
  <c r="AR133" i="1" s="1"/>
  <c r="AR134" i="1" s="1"/>
  <c r="AR135" i="1" s="1"/>
  <c r="AR136" i="1" s="1"/>
  <c r="AR137" i="1" s="1"/>
  <c r="AG129" i="1"/>
  <c r="AH129" i="1" s="1"/>
  <c r="AG128" i="1"/>
  <c r="AH128" i="1" s="1"/>
  <c r="AU127" i="1"/>
  <c r="AG127" i="1"/>
  <c r="AH127" i="1" s="1"/>
  <c r="AG126" i="1"/>
  <c r="AH126" i="1" s="1"/>
  <c r="B126" i="1"/>
  <c r="AG125" i="1"/>
  <c r="AH125" i="1" s="1"/>
  <c r="AG124" i="1"/>
  <c r="AH124" i="1" s="1"/>
  <c r="AG123" i="1"/>
  <c r="AH123" i="1" s="1"/>
  <c r="AG122" i="1"/>
  <c r="AH122" i="1" s="1"/>
  <c r="AG121" i="1"/>
  <c r="AH121" i="1" s="1"/>
  <c r="AG120" i="1"/>
  <c r="AH120" i="1" s="1"/>
  <c r="AR119" i="1"/>
  <c r="AR120" i="1" s="1"/>
  <c r="AR121" i="1" s="1"/>
  <c r="AR122" i="1" s="1"/>
  <c r="AR123" i="1" s="1"/>
  <c r="AR124" i="1" s="1"/>
  <c r="AR125" i="1" s="1"/>
  <c r="AR126" i="1" s="1"/>
  <c r="AR127" i="1" s="1"/>
  <c r="AG119" i="1"/>
  <c r="AH119" i="1" s="1"/>
  <c r="AG118" i="1"/>
  <c r="AH118" i="1" s="1"/>
  <c r="AU117" i="1"/>
  <c r="AG117" i="1"/>
  <c r="AH117" i="1" s="1"/>
  <c r="AG116" i="1"/>
  <c r="AH116" i="1" s="1"/>
  <c r="B116" i="1"/>
  <c r="AG115" i="1"/>
  <c r="AH115" i="1" s="1"/>
  <c r="AG114" i="1"/>
  <c r="AH114" i="1" s="1"/>
  <c r="AG113" i="1"/>
  <c r="AH113" i="1" s="1"/>
  <c r="AG112" i="1"/>
  <c r="AH112" i="1" s="1"/>
  <c r="AG111" i="1"/>
  <c r="AH111" i="1" s="1"/>
  <c r="AG110" i="1"/>
  <c r="AH110" i="1" s="1"/>
  <c r="AR109" i="1"/>
  <c r="AR110" i="1" s="1"/>
  <c r="AR111" i="1" s="1"/>
  <c r="AR112" i="1" s="1"/>
  <c r="AR113" i="1" s="1"/>
  <c r="AR114" i="1" s="1"/>
  <c r="AR115" i="1" s="1"/>
  <c r="AR116" i="1" s="1"/>
  <c r="AR117" i="1" s="1"/>
  <c r="AG109" i="1"/>
  <c r="AH109" i="1" s="1"/>
  <c r="AG108" i="1"/>
  <c r="AH108" i="1" s="1"/>
  <c r="AU107" i="1"/>
  <c r="AG107" i="1"/>
  <c r="AH107" i="1" s="1"/>
  <c r="AG106" i="1"/>
  <c r="AH106" i="1" s="1"/>
  <c r="B106" i="1"/>
  <c r="AG105" i="1"/>
  <c r="AH105" i="1" s="1"/>
  <c r="AG104" i="1"/>
  <c r="AH104" i="1" s="1"/>
  <c r="AG103" i="1"/>
  <c r="AH103" i="1" s="1"/>
  <c r="AG102" i="1"/>
  <c r="AH102" i="1" s="1"/>
  <c r="AG101" i="1"/>
  <c r="AH101" i="1" s="1"/>
  <c r="AG100" i="1"/>
  <c r="AH100" i="1" s="1"/>
  <c r="AR99" i="1"/>
  <c r="AR100" i="1" s="1"/>
  <c r="AR101" i="1" s="1"/>
  <c r="AR102" i="1" s="1"/>
  <c r="AR103" i="1" s="1"/>
  <c r="AR104" i="1" s="1"/>
  <c r="AR105" i="1" s="1"/>
  <c r="AR106" i="1" s="1"/>
  <c r="AR107" i="1" s="1"/>
  <c r="AG99" i="1"/>
  <c r="AH99" i="1" s="1"/>
  <c r="AG98" i="1"/>
  <c r="AH98" i="1" s="1"/>
  <c r="AU97" i="1"/>
  <c r="AG97" i="1"/>
  <c r="AH97" i="1" s="1"/>
  <c r="AG96" i="1"/>
  <c r="AH96" i="1" s="1"/>
  <c r="B96" i="1"/>
  <c r="AG95" i="1"/>
  <c r="AH95" i="1" s="1"/>
  <c r="AG94" i="1"/>
  <c r="AH94" i="1" s="1"/>
  <c r="AG93" i="1"/>
  <c r="AH93" i="1" s="1"/>
  <c r="AG92" i="1"/>
  <c r="AH92" i="1" s="1"/>
  <c r="AG91" i="1"/>
  <c r="AH91" i="1" s="1"/>
  <c r="AG90" i="1"/>
  <c r="AH90" i="1" s="1"/>
  <c r="AR89" i="1"/>
  <c r="AR90" i="1" s="1"/>
  <c r="AR91" i="1" s="1"/>
  <c r="AR92" i="1" s="1"/>
  <c r="AR93" i="1" s="1"/>
  <c r="AR94" i="1" s="1"/>
  <c r="AR95" i="1" s="1"/>
  <c r="AR96" i="1" s="1"/>
  <c r="AR97" i="1" s="1"/>
  <c r="AG89" i="1"/>
  <c r="AH89" i="1" s="1"/>
  <c r="AG88" i="1"/>
  <c r="AH88" i="1" s="1"/>
  <c r="AU87" i="1"/>
  <c r="AG87" i="1"/>
  <c r="AH87" i="1" s="1"/>
  <c r="AG86" i="1"/>
  <c r="AH86" i="1" s="1"/>
  <c r="B86" i="1"/>
  <c r="AM86" i="1" s="1"/>
  <c r="AG85" i="1"/>
  <c r="AH85" i="1" s="1"/>
  <c r="AG84" i="1"/>
  <c r="AH84" i="1" s="1"/>
  <c r="AG83" i="1"/>
  <c r="AH83" i="1" s="1"/>
  <c r="AG82" i="1"/>
  <c r="AH82" i="1" s="1"/>
  <c r="AG81" i="1"/>
  <c r="AH81" i="1" s="1"/>
  <c r="AG80" i="1"/>
  <c r="AH80" i="1" s="1"/>
  <c r="AR79" i="1"/>
  <c r="AR80" i="1" s="1"/>
  <c r="AR81" i="1" s="1"/>
  <c r="AR82" i="1" s="1"/>
  <c r="AR83" i="1" s="1"/>
  <c r="AR84" i="1" s="1"/>
  <c r="AR85" i="1" s="1"/>
  <c r="AR86" i="1" s="1"/>
  <c r="AR87" i="1" s="1"/>
  <c r="AG79" i="1"/>
  <c r="AH79" i="1" s="1"/>
  <c r="AG78" i="1"/>
  <c r="AH78" i="1" s="1"/>
  <c r="AU77" i="1"/>
  <c r="AG77" i="1"/>
  <c r="AH77" i="1" s="1"/>
  <c r="AG76" i="1"/>
  <c r="AH76" i="1" s="1"/>
  <c r="B76" i="1"/>
  <c r="AM76" i="1" s="1"/>
  <c r="AG75" i="1"/>
  <c r="AH75" i="1" s="1"/>
  <c r="AG74" i="1"/>
  <c r="AH74" i="1" s="1"/>
  <c r="AG73" i="1"/>
  <c r="AH73" i="1" s="1"/>
  <c r="AG72" i="1"/>
  <c r="AH72" i="1" s="1"/>
  <c r="AG71" i="1"/>
  <c r="AH71" i="1" s="1"/>
  <c r="AG70" i="1"/>
  <c r="AH70" i="1" s="1"/>
  <c r="AR69" i="1"/>
  <c r="AR70" i="1" s="1"/>
  <c r="AR71" i="1" s="1"/>
  <c r="AR72" i="1" s="1"/>
  <c r="AR73" i="1" s="1"/>
  <c r="AR74" i="1" s="1"/>
  <c r="AR75" i="1" s="1"/>
  <c r="AR76" i="1" s="1"/>
  <c r="AR77" i="1" s="1"/>
  <c r="AG69" i="1"/>
  <c r="AH69" i="1" s="1"/>
  <c r="AG68" i="1"/>
  <c r="AH68" i="1" s="1"/>
  <c r="AU67" i="1"/>
  <c r="AG67" i="1"/>
  <c r="AH67" i="1" s="1"/>
  <c r="AG66" i="1"/>
  <c r="AH66" i="1" s="1"/>
  <c r="B66" i="1"/>
  <c r="AM66" i="1" s="1"/>
  <c r="AG65" i="1"/>
  <c r="AH65" i="1" s="1"/>
  <c r="AG64" i="1"/>
  <c r="AH64" i="1" s="1"/>
  <c r="AG63" i="1"/>
  <c r="AH63" i="1" s="1"/>
  <c r="AG62" i="1"/>
  <c r="AH62" i="1" s="1"/>
  <c r="AG61" i="1"/>
  <c r="AH61" i="1" s="1"/>
  <c r="AG60" i="1"/>
  <c r="AH60" i="1" s="1"/>
  <c r="AR59" i="1"/>
  <c r="AR60" i="1" s="1"/>
  <c r="AR61" i="1" s="1"/>
  <c r="AR62" i="1" s="1"/>
  <c r="AR63" i="1" s="1"/>
  <c r="AR64" i="1" s="1"/>
  <c r="AR65" i="1" s="1"/>
  <c r="AR66" i="1" s="1"/>
  <c r="AR67" i="1" s="1"/>
  <c r="AG59" i="1"/>
  <c r="AH59" i="1" s="1"/>
  <c r="AG58" i="1"/>
  <c r="AH58" i="1" s="1"/>
  <c r="AU57" i="1"/>
  <c r="AG57" i="1"/>
  <c r="AH57" i="1" s="1"/>
  <c r="AG56" i="1"/>
  <c r="AH56" i="1" s="1"/>
  <c r="B56" i="1"/>
  <c r="AM56" i="1" s="1"/>
  <c r="AG55" i="1"/>
  <c r="AH55" i="1" s="1"/>
  <c r="AG54" i="1"/>
  <c r="AH54" i="1" s="1"/>
  <c r="AG53" i="1"/>
  <c r="AH53" i="1" s="1"/>
  <c r="AG52" i="1"/>
  <c r="AH52" i="1" s="1"/>
  <c r="AG51" i="1"/>
  <c r="AH51" i="1" s="1"/>
  <c r="AG50" i="1"/>
  <c r="AH50" i="1" s="1"/>
  <c r="AR49" i="1"/>
  <c r="AR50" i="1" s="1"/>
  <c r="AR51" i="1" s="1"/>
  <c r="AR52" i="1" s="1"/>
  <c r="AR53" i="1" s="1"/>
  <c r="AR54" i="1" s="1"/>
  <c r="AR55" i="1" s="1"/>
  <c r="AR56" i="1" s="1"/>
  <c r="AR57" i="1" s="1"/>
  <c r="AG49" i="1"/>
  <c r="AH49" i="1" s="1"/>
  <c r="AG48" i="1"/>
  <c r="AH48" i="1" s="1"/>
  <c r="AU47" i="1"/>
  <c r="AG47" i="1"/>
  <c r="AH47" i="1" s="1"/>
  <c r="AG46" i="1"/>
  <c r="AH46" i="1" s="1"/>
  <c r="B46" i="1"/>
  <c r="AM46" i="1" s="1"/>
  <c r="AG45" i="1"/>
  <c r="AH45" i="1" s="1"/>
  <c r="AG44" i="1"/>
  <c r="AH44" i="1" s="1"/>
  <c r="AG43" i="1"/>
  <c r="AH43" i="1" s="1"/>
  <c r="AG42" i="1"/>
  <c r="AH42" i="1" s="1"/>
  <c r="AG41" i="1"/>
  <c r="AH41" i="1" s="1"/>
  <c r="AG40" i="1"/>
  <c r="AH40" i="1" s="1"/>
  <c r="AR39" i="1"/>
  <c r="AR40" i="1" s="1"/>
  <c r="AR41" i="1" s="1"/>
  <c r="AR42" i="1" s="1"/>
  <c r="AR43" i="1" s="1"/>
  <c r="AR44" i="1" s="1"/>
  <c r="AR45" i="1" s="1"/>
  <c r="AR46" i="1" s="1"/>
  <c r="AR47" i="1" s="1"/>
  <c r="AG39" i="1"/>
  <c r="AH39" i="1" s="1"/>
  <c r="AG38" i="1"/>
  <c r="AH38" i="1" s="1"/>
  <c r="G36" i="11"/>
  <c r="F36" i="11"/>
  <c r="G35" i="11"/>
  <c r="F35" i="11"/>
  <c r="G34" i="11"/>
  <c r="F34" i="11"/>
  <c r="G33" i="11"/>
  <c r="F33" i="11"/>
  <c r="G32" i="11"/>
  <c r="F32" i="11"/>
  <c r="G31" i="11"/>
  <c r="F31" i="11"/>
  <c r="G30" i="11"/>
  <c r="F30" i="11"/>
  <c r="G29" i="11"/>
  <c r="F29" i="11"/>
  <c r="G28" i="11"/>
  <c r="F28" i="11"/>
  <c r="G27" i="11"/>
  <c r="F27" i="11"/>
  <c r="G26" i="11"/>
  <c r="F26" i="11"/>
  <c r="G25" i="11"/>
  <c r="F25" i="11"/>
  <c r="G24" i="11"/>
  <c r="F24" i="11"/>
  <c r="G23" i="11"/>
  <c r="F23" i="11"/>
  <c r="G22" i="11"/>
  <c r="F22" i="11"/>
  <c r="G21" i="11"/>
  <c r="F21" i="11"/>
  <c r="G20" i="11"/>
  <c r="F20" i="11"/>
  <c r="G19" i="11"/>
  <c r="F19" i="11"/>
  <c r="G18" i="11"/>
  <c r="F18" i="11"/>
  <c r="G17" i="11"/>
  <c r="F17" i="11"/>
  <c r="G16" i="11"/>
  <c r="F16" i="11"/>
  <c r="G15" i="11"/>
  <c r="F15" i="11"/>
  <c r="G14" i="11"/>
  <c r="F14" i="11"/>
  <c r="G13" i="11"/>
  <c r="F13" i="11"/>
  <c r="G12" i="11"/>
  <c r="F12" i="11"/>
  <c r="G11" i="11"/>
  <c r="F11" i="11"/>
  <c r="G10" i="11"/>
  <c r="F10" i="11"/>
  <c r="G9" i="11"/>
  <c r="F9" i="11"/>
  <c r="G8" i="11"/>
  <c r="F8" i="11"/>
  <c r="G7" i="11"/>
  <c r="F7" i="11"/>
  <c r="B7" i="11"/>
  <c r="B8" i="11"/>
  <c r="B9" i="11"/>
  <c r="B10" i="11"/>
  <c r="B11" i="11"/>
  <c r="B12" i="11"/>
  <c r="B13" i="11"/>
  <c r="B14" i="11"/>
  <c r="B15" i="11"/>
  <c r="B16" i="11"/>
  <c r="B17" i="11"/>
  <c r="B18" i="11"/>
  <c r="B19" i="11"/>
  <c r="B20" i="11"/>
  <c r="B21" i="11"/>
  <c r="B22" i="11"/>
  <c r="B23" i="11"/>
  <c r="B24" i="11"/>
  <c r="B25" i="11"/>
  <c r="B26" i="11"/>
  <c r="B27" i="11"/>
  <c r="B28" i="11"/>
  <c r="B29" i="11"/>
  <c r="B30" i="11"/>
  <c r="B31" i="11"/>
  <c r="B32" i="11"/>
  <c r="B33" i="11"/>
  <c r="B34" i="11"/>
  <c r="B35" i="11"/>
  <c r="B36" i="11"/>
  <c r="Z36" i="11"/>
  <c r="Z35" i="11"/>
  <c r="Z34" i="11"/>
  <c r="Z33" i="11"/>
  <c r="Z32" i="11"/>
  <c r="Z31" i="11"/>
  <c r="Z30" i="11"/>
  <c r="Z29" i="11"/>
  <c r="Z28" i="11"/>
  <c r="Z27" i="11"/>
  <c r="Z26" i="11"/>
  <c r="Z25" i="11"/>
  <c r="Z24" i="11"/>
  <c r="Z23" i="11"/>
  <c r="Z22" i="11"/>
  <c r="Z21" i="11"/>
  <c r="Z20" i="11"/>
  <c r="Z19" i="11"/>
  <c r="Z18" i="11"/>
  <c r="Z17" i="11"/>
  <c r="Z16" i="11"/>
  <c r="Z15" i="11"/>
  <c r="Z14" i="11"/>
  <c r="Z13" i="11"/>
  <c r="Z12" i="11"/>
  <c r="Z11" i="11"/>
  <c r="Z10" i="11"/>
  <c r="Z9" i="11"/>
  <c r="Z8" i="11"/>
  <c r="Z7" i="11"/>
  <c r="W36" i="11"/>
  <c r="W35" i="11"/>
  <c r="W34" i="11"/>
  <c r="W33" i="11"/>
  <c r="W32" i="11"/>
  <c r="W31" i="11"/>
  <c r="W30" i="11"/>
  <c r="W29" i="11"/>
  <c r="W28" i="11"/>
  <c r="W27" i="11"/>
  <c r="W26" i="11"/>
  <c r="W25" i="11"/>
  <c r="W24" i="11"/>
  <c r="W23" i="11"/>
  <c r="W22" i="11"/>
  <c r="W21" i="11"/>
  <c r="W20" i="11"/>
  <c r="W19" i="11"/>
  <c r="W18" i="11"/>
  <c r="W17" i="11"/>
  <c r="W16" i="11"/>
  <c r="W15" i="11"/>
  <c r="W14" i="11"/>
  <c r="W13" i="11"/>
  <c r="W12" i="11"/>
  <c r="W11" i="11"/>
  <c r="W10" i="11"/>
  <c r="W9" i="11"/>
  <c r="W8" i="11"/>
  <c r="W7" i="11"/>
  <c r="AR29" i="1"/>
  <c r="AR30" i="1" s="1"/>
  <c r="AR31" i="1" s="1"/>
  <c r="AR32" i="1" s="1"/>
  <c r="AR33" i="1" s="1"/>
  <c r="AR34" i="1" s="1"/>
  <c r="AR35" i="1" s="1"/>
  <c r="AR36" i="1" s="1"/>
  <c r="AR37" i="1" s="1"/>
  <c r="AR19" i="1"/>
  <c r="AR20" i="1" s="1"/>
  <c r="AR21" i="1" s="1"/>
  <c r="AR22" i="1" s="1"/>
  <c r="AR23" i="1" s="1"/>
  <c r="AR24" i="1" s="1"/>
  <c r="AR25" i="1" s="1"/>
  <c r="AR26" i="1" s="1"/>
  <c r="AR27" i="1" s="1"/>
  <c r="AR9" i="1"/>
  <c r="AR10" i="1" s="1"/>
  <c r="AR11" i="1" s="1"/>
  <c r="AR12" i="1" s="1"/>
  <c r="AR13" i="1" s="1"/>
  <c r="AR14" i="1" s="1"/>
  <c r="AR15" i="1" s="1"/>
  <c r="AR16" i="1" s="1"/>
  <c r="AR17" i="1" s="1"/>
  <c r="M440" i="11" l="1"/>
  <c r="O440" i="11" s="1"/>
  <c r="L385" i="11"/>
  <c r="AA99" i="11"/>
  <c r="AM315" i="1"/>
  <c r="B314" i="1"/>
  <c r="AM156" i="1"/>
  <c r="B155" i="1"/>
  <c r="B45" i="1"/>
  <c r="R484" i="11"/>
  <c r="M484" i="11"/>
  <c r="O484" i="11" s="1"/>
  <c r="N484" i="11"/>
  <c r="L484" i="11"/>
  <c r="V484" i="11" s="1"/>
  <c r="N479" i="11"/>
  <c r="AH479" i="11"/>
  <c r="L479" i="11"/>
  <c r="M479" i="11"/>
  <c r="O479" i="11" s="1"/>
  <c r="AH474" i="11"/>
  <c r="R474" i="11"/>
  <c r="M474" i="11"/>
  <c r="O474" i="11" s="1"/>
  <c r="N474" i="11"/>
  <c r="R470" i="11"/>
  <c r="AH470" i="11"/>
  <c r="N470" i="11"/>
  <c r="L470" i="11"/>
  <c r="V470" i="11" s="1"/>
  <c r="R464" i="11"/>
  <c r="N464" i="11"/>
  <c r="AH464" i="11"/>
  <c r="L464" i="11"/>
  <c r="V464" i="11" s="1"/>
  <c r="AB464" i="11" s="1"/>
  <c r="AH460" i="11"/>
  <c r="L460" i="11"/>
  <c r="M460" i="11"/>
  <c r="O460" i="11" s="1"/>
  <c r="R460" i="11"/>
  <c r="L454" i="11"/>
  <c r="AH454" i="11"/>
  <c r="R454" i="11"/>
  <c r="M454" i="11"/>
  <c r="O454" i="11" s="1"/>
  <c r="M450" i="11"/>
  <c r="O450" i="11" s="1"/>
  <c r="R450" i="11"/>
  <c r="N450" i="11"/>
  <c r="AH444" i="11"/>
  <c r="R444" i="11"/>
  <c r="M444" i="11"/>
  <c r="O444" i="11" s="1"/>
  <c r="N444" i="11"/>
  <c r="N440" i="11"/>
  <c r="L440" i="11"/>
  <c r="AH440" i="11"/>
  <c r="L429" i="11"/>
  <c r="AH429" i="11"/>
  <c r="R429" i="11"/>
  <c r="M429" i="11"/>
  <c r="O429" i="11" s="1"/>
  <c r="M421" i="11"/>
  <c r="O421" i="11" s="1"/>
  <c r="L421" i="11"/>
  <c r="V421" i="11" s="1"/>
  <c r="AB421" i="11" s="1"/>
  <c r="AH421" i="11"/>
  <c r="R421" i="11"/>
  <c r="N415" i="11"/>
  <c r="R415" i="11"/>
  <c r="AH415" i="11"/>
  <c r="L415" i="11"/>
  <c r="AH410" i="11"/>
  <c r="L410" i="11"/>
  <c r="V410" i="11" s="1"/>
  <c r="AB410" i="11" s="1"/>
  <c r="M410" i="11"/>
  <c r="O410" i="11" s="1"/>
  <c r="R410" i="11"/>
  <c r="L389" i="11"/>
  <c r="AH389" i="11"/>
  <c r="R389" i="11"/>
  <c r="M389" i="11"/>
  <c r="O389" i="11" s="1"/>
  <c r="R359" i="11"/>
  <c r="N359" i="11"/>
  <c r="M418" i="11"/>
  <c r="O418" i="11" s="1"/>
  <c r="N418" i="11"/>
  <c r="L418" i="11"/>
  <c r="AH418" i="11"/>
  <c r="AH402" i="11"/>
  <c r="R402" i="11"/>
  <c r="M402" i="11"/>
  <c r="O402" i="11" s="1"/>
  <c r="N402" i="11"/>
  <c r="AH393" i="11"/>
  <c r="R393" i="11"/>
  <c r="M393" i="11"/>
  <c r="O393" i="11" s="1"/>
  <c r="N393" i="11"/>
  <c r="L358" i="11"/>
  <c r="AH358" i="11"/>
  <c r="M358" i="11"/>
  <c r="O358" i="11" s="1"/>
  <c r="R358" i="11"/>
  <c r="L310" i="11"/>
  <c r="AH310" i="11"/>
  <c r="R310" i="11"/>
  <c r="M310" i="11"/>
  <c r="O310" i="11" s="1"/>
  <c r="AH266" i="11"/>
  <c r="L266" i="11"/>
  <c r="AH262" i="11"/>
  <c r="L262" i="11"/>
  <c r="R256" i="11"/>
  <c r="M256" i="11"/>
  <c r="O256" i="11" s="1"/>
  <c r="R252" i="11"/>
  <c r="M252" i="11"/>
  <c r="O252" i="11" s="1"/>
  <c r="AH246" i="11"/>
  <c r="L246" i="11"/>
  <c r="AH242" i="11"/>
  <c r="L242" i="11"/>
  <c r="N236" i="11"/>
  <c r="R236" i="11"/>
  <c r="AH218" i="11"/>
  <c r="L218" i="11"/>
  <c r="N209" i="11"/>
  <c r="R209" i="11"/>
  <c r="L209" i="11"/>
  <c r="M504" i="11"/>
  <c r="O504" i="11" s="1"/>
  <c r="R504" i="11"/>
  <c r="N504" i="11"/>
  <c r="R493" i="11"/>
  <c r="N493" i="11"/>
  <c r="AH493" i="11"/>
  <c r="L493" i="11"/>
  <c r="R449" i="11"/>
  <c r="M449" i="11"/>
  <c r="O449" i="11" s="1"/>
  <c r="N449" i="11"/>
  <c r="L449" i="11"/>
  <c r="N432" i="11"/>
  <c r="AH432" i="11"/>
  <c r="L432" i="11"/>
  <c r="M432" i="11"/>
  <c r="O432" i="11" s="1"/>
  <c r="M385" i="11"/>
  <c r="O385" i="11" s="1"/>
  <c r="R385" i="11"/>
  <c r="N385" i="11"/>
  <c r="N377" i="11"/>
  <c r="AH377" i="11"/>
  <c r="L377" i="11"/>
  <c r="M377" i="11"/>
  <c r="O377" i="11" s="1"/>
  <c r="N369" i="11"/>
  <c r="AH369" i="11"/>
  <c r="L369" i="11"/>
  <c r="V369" i="11" s="1"/>
  <c r="AB369" i="11" s="1"/>
  <c r="M369" i="11"/>
  <c r="O369" i="11" s="1"/>
  <c r="N360" i="11"/>
  <c r="AH360" i="11"/>
  <c r="L360" i="11"/>
  <c r="V360" i="11" s="1"/>
  <c r="M360" i="11"/>
  <c r="O360" i="11" s="1"/>
  <c r="AH351" i="11"/>
  <c r="L351" i="11"/>
  <c r="M351" i="11"/>
  <c r="O351" i="11" s="1"/>
  <c r="R351" i="11"/>
  <c r="AH342" i="11"/>
  <c r="L342" i="11"/>
  <c r="M342" i="11"/>
  <c r="O342" i="11" s="1"/>
  <c r="R342" i="11"/>
  <c r="N333" i="11"/>
  <c r="AH333" i="11"/>
  <c r="L333" i="11"/>
  <c r="M333" i="11"/>
  <c r="O333" i="11" s="1"/>
  <c r="N324" i="11"/>
  <c r="AH324" i="11"/>
  <c r="L324" i="11"/>
  <c r="V324" i="11" s="1"/>
  <c r="M324" i="11"/>
  <c r="O324" i="11" s="1"/>
  <c r="R315" i="11"/>
  <c r="N315" i="11"/>
  <c r="AH315" i="11"/>
  <c r="L315" i="11"/>
  <c r="M306" i="11"/>
  <c r="O306" i="11" s="1"/>
  <c r="R306" i="11"/>
  <c r="N306" i="11"/>
  <c r="L306" i="11"/>
  <c r="V306" i="11" s="1"/>
  <c r="L213" i="11"/>
  <c r="AH213" i="11"/>
  <c r="R376" i="11"/>
  <c r="M376" i="11"/>
  <c r="O376" i="11" s="1"/>
  <c r="N376" i="11"/>
  <c r="L376" i="11"/>
  <c r="R365" i="11"/>
  <c r="M365" i="11"/>
  <c r="O365" i="11" s="1"/>
  <c r="N365" i="11"/>
  <c r="L365" i="11"/>
  <c r="L354" i="11"/>
  <c r="AH354" i="11"/>
  <c r="R354" i="11"/>
  <c r="M354" i="11"/>
  <c r="O354" i="11" s="1"/>
  <c r="AH343" i="11"/>
  <c r="R343" i="11"/>
  <c r="M343" i="11"/>
  <c r="O343" i="11" s="1"/>
  <c r="N343" i="11"/>
  <c r="R332" i="11"/>
  <c r="M332" i="11"/>
  <c r="O332" i="11" s="1"/>
  <c r="N332" i="11"/>
  <c r="L332" i="11"/>
  <c r="R321" i="11"/>
  <c r="M321" i="11"/>
  <c r="O321" i="11" s="1"/>
  <c r="N321" i="11"/>
  <c r="L321" i="11"/>
  <c r="L307" i="11"/>
  <c r="AH307" i="11"/>
  <c r="N307" i="11"/>
  <c r="M307" i="11"/>
  <c r="O307" i="11" s="1"/>
  <c r="R270" i="11"/>
  <c r="M270" i="11"/>
  <c r="O270" i="11" s="1"/>
  <c r="N270" i="11"/>
  <c r="L270" i="11"/>
  <c r="R239" i="11"/>
  <c r="M239" i="11"/>
  <c r="O239" i="11" s="1"/>
  <c r="AH239" i="11"/>
  <c r="L239" i="11"/>
  <c r="N239" i="11"/>
  <c r="AH501" i="11"/>
  <c r="R501" i="11"/>
  <c r="M501" i="11"/>
  <c r="O501" i="11" s="1"/>
  <c r="N501" i="11"/>
  <c r="M487" i="11"/>
  <c r="O487" i="11" s="1"/>
  <c r="N487" i="11"/>
  <c r="R487" i="11"/>
  <c r="AH468" i="11"/>
  <c r="R468" i="11"/>
  <c r="L468" i="11"/>
  <c r="L433" i="11"/>
  <c r="AH433" i="11"/>
  <c r="R433" i="11"/>
  <c r="M433" i="11"/>
  <c r="O433" i="11" s="1"/>
  <c r="M403" i="11"/>
  <c r="O403" i="11" s="1"/>
  <c r="R403" i="11"/>
  <c r="N403" i="11"/>
  <c r="AH392" i="11"/>
  <c r="L392" i="11"/>
  <c r="M392" i="11"/>
  <c r="O392" i="11" s="1"/>
  <c r="R392" i="11"/>
  <c r="AH298" i="11"/>
  <c r="M298" i="11"/>
  <c r="O298" i="11" s="1"/>
  <c r="R298" i="11"/>
  <c r="N298" i="11"/>
  <c r="R227" i="11"/>
  <c r="M227" i="11"/>
  <c r="O227" i="11" s="1"/>
  <c r="N227" i="11"/>
  <c r="L227" i="11"/>
  <c r="AA79" i="11"/>
  <c r="AA171" i="11"/>
  <c r="AA481" i="11"/>
  <c r="V368" i="11"/>
  <c r="L214" i="11"/>
  <c r="V214" i="11" s="1"/>
  <c r="AA130" i="11"/>
  <c r="AA160" i="11"/>
  <c r="AA351" i="11"/>
  <c r="R214" i="11"/>
  <c r="N458" i="11"/>
  <c r="R434" i="11"/>
  <c r="M379" i="11"/>
  <c r="O379" i="11" s="1"/>
  <c r="L379" i="11"/>
  <c r="N368" i="11"/>
  <c r="M359" i="11"/>
  <c r="O359" i="11" s="1"/>
  <c r="L359" i="11"/>
  <c r="AG437" i="11"/>
  <c r="AG247" i="11"/>
  <c r="AG477" i="11"/>
  <c r="AU355" i="1"/>
  <c r="B304" i="1"/>
  <c r="D303" i="11" s="1"/>
  <c r="N491" i="11"/>
  <c r="N498" i="11"/>
  <c r="M435" i="11"/>
  <c r="O435" i="11" s="1"/>
  <c r="R431" i="11"/>
  <c r="AG257" i="11"/>
  <c r="AU375" i="1"/>
  <c r="B294" i="1"/>
  <c r="D293" i="11" s="1"/>
  <c r="B95" i="1"/>
  <c r="AM95" i="1" s="1"/>
  <c r="AM96" i="1"/>
  <c r="D115" i="11"/>
  <c r="AM116" i="1"/>
  <c r="D313" i="11"/>
  <c r="AM314" i="1"/>
  <c r="D273" i="11"/>
  <c r="AM274" i="1"/>
  <c r="D234" i="11"/>
  <c r="AM235" i="1"/>
  <c r="D214" i="11"/>
  <c r="AM215" i="1"/>
  <c r="D504" i="11"/>
  <c r="AM505" i="1"/>
  <c r="D484" i="11"/>
  <c r="AM485" i="1"/>
  <c r="D464" i="11"/>
  <c r="AM465" i="1"/>
  <c r="D444" i="11"/>
  <c r="AM445" i="1"/>
  <c r="D423" i="11"/>
  <c r="AM424" i="1"/>
  <c r="D403" i="11"/>
  <c r="AM404" i="1"/>
  <c r="D383" i="11"/>
  <c r="AM384" i="1"/>
  <c r="AU365" i="1"/>
  <c r="AM365" i="1"/>
  <c r="D105" i="11"/>
  <c r="AM106" i="1"/>
  <c r="D125" i="11"/>
  <c r="AM126" i="1"/>
  <c r="D145" i="11"/>
  <c r="AM146" i="1"/>
  <c r="B165" i="1"/>
  <c r="AM165" i="1" s="1"/>
  <c r="AM166" i="1"/>
  <c r="B185" i="1"/>
  <c r="AM185" i="1" s="1"/>
  <c r="AM186" i="1"/>
  <c r="D334" i="11"/>
  <c r="AM335" i="1"/>
  <c r="AU325" i="1"/>
  <c r="AM304" i="1"/>
  <c r="D283" i="11"/>
  <c r="AM284" i="1"/>
  <c r="D244" i="11"/>
  <c r="AM245" i="1"/>
  <c r="D224" i="11"/>
  <c r="AM225" i="1"/>
  <c r="D494" i="11"/>
  <c r="AM495" i="1"/>
  <c r="D474" i="11"/>
  <c r="AM475" i="1"/>
  <c r="D454" i="11"/>
  <c r="AM455" i="1"/>
  <c r="D413" i="11"/>
  <c r="AM414" i="1"/>
  <c r="D393" i="11"/>
  <c r="AM394" i="1"/>
  <c r="N506" i="11"/>
  <c r="N502" i="11"/>
  <c r="N496" i="11"/>
  <c r="L492" i="11"/>
  <c r="N488" i="11"/>
  <c r="R478" i="11"/>
  <c r="M469" i="11"/>
  <c r="O469" i="11" s="1"/>
  <c r="AH471" i="11"/>
  <c r="AG427" i="11"/>
  <c r="M448" i="11"/>
  <c r="O448" i="11" s="1"/>
  <c r="R439" i="11"/>
  <c r="R435" i="11"/>
  <c r="M431" i="11"/>
  <c r="O431" i="11" s="1"/>
  <c r="R430" i="11"/>
  <c r="N424" i="11"/>
  <c r="AH222" i="11"/>
  <c r="R263" i="11"/>
  <c r="AG267" i="11"/>
  <c r="L338" i="11"/>
  <c r="M247" i="11"/>
  <c r="O247" i="11" s="1"/>
  <c r="N413" i="11"/>
  <c r="R413" i="11"/>
  <c r="N411" i="11"/>
  <c r="M411" i="11"/>
  <c r="O411" i="11" s="1"/>
  <c r="R408" i="11"/>
  <c r="AH408" i="11"/>
  <c r="M398" i="11"/>
  <c r="O398" i="11" s="1"/>
  <c r="N398" i="11"/>
  <c r="R409" i="11"/>
  <c r="N409" i="11"/>
  <c r="R404" i="11"/>
  <c r="AH404" i="11"/>
  <c r="N400" i="11"/>
  <c r="R400" i="11"/>
  <c r="N391" i="11"/>
  <c r="L391" i="11"/>
  <c r="AH348" i="11"/>
  <c r="R348" i="11"/>
  <c r="N330" i="11"/>
  <c r="M330" i="11"/>
  <c r="O330" i="11" s="1"/>
  <c r="R319" i="11"/>
  <c r="N319" i="11"/>
  <c r="N267" i="11"/>
  <c r="M267" i="11"/>
  <c r="O267" i="11" s="1"/>
  <c r="M257" i="11"/>
  <c r="O257" i="11" s="1"/>
  <c r="L257" i="11"/>
  <c r="M253" i="11"/>
  <c r="O253" i="11" s="1"/>
  <c r="AH253" i="11"/>
  <c r="N245" i="11"/>
  <c r="L245" i="11"/>
  <c r="R238" i="11"/>
  <c r="M238" i="11"/>
  <c r="O238" i="11" s="1"/>
  <c r="N386" i="11"/>
  <c r="R386" i="11"/>
  <c r="M386" i="11"/>
  <c r="O386" i="11" s="1"/>
  <c r="N384" i="11"/>
  <c r="R384" i="11"/>
  <c r="M384" i="11"/>
  <c r="O384" i="11" s="1"/>
  <c r="M380" i="11"/>
  <c r="O380" i="11" s="1"/>
  <c r="R380" i="11"/>
  <c r="AH375" i="11"/>
  <c r="N375" i="11"/>
  <c r="AH371" i="11"/>
  <c r="M371" i="11"/>
  <c r="O371" i="11" s="1"/>
  <c r="M366" i="11"/>
  <c r="O366" i="11" s="1"/>
  <c r="R366" i="11"/>
  <c r="M362" i="11"/>
  <c r="O362" i="11" s="1"/>
  <c r="R362" i="11"/>
  <c r="M357" i="11"/>
  <c r="O357" i="11" s="1"/>
  <c r="AH357" i="11"/>
  <c r="L357" i="11"/>
  <c r="M353" i="11"/>
  <c r="O353" i="11" s="1"/>
  <c r="R353" i="11"/>
  <c r="M349" i="11"/>
  <c r="O349" i="11" s="1"/>
  <c r="AH349" i="11"/>
  <c r="L349" i="11"/>
  <c r="V349" i="11" s="1"/>
  <c r="M344" i="11"/>
  <c r="O344" i="11" s="1"/>
  <c r="R344" i="11"/>
  <c r="M340" i="11"/>
  <c r="O340" i="11" s="1"/>
  <c r="AH340" i="11"/>
  <c r="L340" i="11"/>
  <c r="V340" i="11" s="1"/>
  <c r="AB340" i="11" s="1"/>
  <c r="AH335" i="11"/>
  <c r="M335" i="11"/>
  <c r="O335" i="11" s="1"/>
  <c r="AH331" i="11"/>
  <c r="M331" i="11"/>
  <c r="O331" i="11" s="1"/>
  <c r="M326" i="11"/>
  <c r="O326" i="11" s="1"/>
  <c r="AH326" i="11"/>
  <c r="L326" i="11"/>
  <c r="V326" i="11" s="1"/>
  <c r="X326" i="11" s="1"/>
  <c r="M322" i="11"/>
  <c r="O322" i="11" s="1"/>
  <c r="R322" i="11"/>
  <c r="M317" i="11"/>
  <c r="O317" i="11" s="1"/>
  <c r="AH317" i="11"/>
  <c r="L317" i="11"/>
  <c r="M313" i="11"/>
  <c r="O313" i="11" s="1"/>
  <c r="AH313" i="11"/>
  <c r="L313" i="11"/>
  <c r="V313" i="11" s="1"/>
  <c r="AB313" i="11" s="1"/>
  <c r="M309" i="11"/>
  <c r="O309" i="11" s="1"/>
  <c r="AH309" i="11"/>
  <c r="M268" i="11"/>
  <c r="O268" i="11" s="1"/>
  <c r="AH268" i="11"/>
  <c r="R235" i="11"/>
  <c r="N235" i="11"/>
  <c r="M231" i="11"/>
  <c r="O231" i="11" s="1"/>
  <c r="R231" i="11"/>
  <c r="R226" i="11"/>
  <c r="AH226" i="11"/>
  <c r="M222" i="11"/>
  <c r="O222" i="11" s="1"/>
  <c r="R222" i="11"/>
  <c r="M215" i="11"/>
  <c r="O215" i="11" s="1"/>
  <c r="AH215" i="11"/>
  <c r="AH288" i="11"/>
  <c r="M288" i="11"/>
  <c r="O288" i="11" s="1"/>
  <c r="L288" i="11"/>
  <c r="AH387" i="11"/>
  <c r="N387" i="11"/>
  <c r="R381" i="11"/>
  <c r="AH381" i="11"/>
  <c r="M381" i="11"/>
  <c r="N374" i="11"/>
  <c r="R374" i="11"/>
  <c r="M374" i="11"/>
  <c r="O374" i="11" s="1"/>
  <c r="N367" i="11"/>
  <c r="R367" i="11"/>
  <c r="M367" i="11"/>
  <c r="O367" i="11" s="1"/>
  <c r="N363" i="11"/>
  <c r="R363" i="11"/>
  <c r="M363" i="11"/>
  <c r="O363" i="11" s="1"/>
  <c r="R356" i="11"/>
  <c r="N356" i="11"/>
  <c r="R352" i="11"/>
  <c r="AH352" i="11"/>
  <c r="R345" i="11"/>
  <c r="N345" i="11"/>
  <c r="R341" i="11"/>
  <c r="AH341" i="11"/>
  <c r="R334" i="11"/>
  <c r="N334" i="11"/>
  <c r="R327" i="11"/>
  <c r="AH327" i="11"/>
  <c r="R323" i="11"/>
  <c r="N323" i="11"/>
  <c r="N316" i="11"/>
  <c r="L316" i="11"/>
  <c r="N312" i="11"/>
  <c r="L312" i="11"/>
  <c r="M305" i="11"/>
  <c r="O305" i="11" s="1"/>
  <c r="N305" i="11"/>
  <c r="R279" i="11"/>
  <c r="N279" i="11"/>
  <c r="M405" i="11"/>
  <c r="R405" i="11"/>
  <c r="M401" i="11"/>
  <c r="O401" i="11" s="1"/>
  <c r="AH401" i="11"/>
  <c r="L401" i="11"/>
  <c r="M394" i="11"/>
  <c r="O394" i="11" s="1"/>
  <c r="AH394" i="11"/>
  <c r="L394" i="11"/>
  <c r="V394" i="11" s="1"/>
  <c r="AB394" i="11" s="1"/>
  <c r="AH390" i="11"/>
  <c r="M390" i="11"/>
  <c r="O390" i="11" s="1"/>
  <c r="R299" i="11"/>
  <c r="AH299" i="11"/>
  <c r="M506" i="11"/>
  <c r="O506" i="11" s="1"/>
  <c r="N503" i="11"/>
  <c r="M502" i="11"/>
  <c r="O502" i="11" s="1"/>
  <c r="AH496" i="11"/>
  <c r="N495" i="11"/>
  <c r="M492" i="11"/>
  <c r="O492" i="11" s="1"/>
  <c r="R492" i="11"/>
  <c r="M491" i="11"/>
  <c r="O491" i="11" s="1"/>
  <c r="AH488" i="11"/>
  <c r="L478" i="11"/>
  <c r="M478" i="11"/>
  <c r="O478" i="11" s="1"/>
  <c r="L469" i="11"/>
  <c r="M458" i="11"/>
  <c r="O458" i="11" s="1"/>
  <c r="AH458" i="11"/>
  <c r="N448" i="11"/>
  <c r="L439" i="11"/>
  <c r="V439" i="11" s="1"/>
  <c r="AH439" i="11"/>
  <c r="L435" i="11"/>
  <c r="L434" i="11"/>
  <c r="V434" i="11" s="1"/>
  <c r="AB434" i="11" s="1"/>
  <c r="AH434" i="11"/>
  <c r="L431" i="11"/>
  <c r="L430" i="11"/>
  <c r="V430" i="11" s="1"/>
  <c r="AB430" i="11" s="1"/>
  <c r="AH430" i="11"/>
  <c r="R425" i="11"/>
  <c r="L416" i="11"/>
  <c r="V416" i="11" s="1"/>
  <c r="X416" i="11" s="1"/>
  <c r="AG417" i="11"/>
  <c r="L424" i="11"/>
  <c r="V424" i="11" s="1"/>
  <c r="AH424" i="11"/>
  <c r="M420" i="11"/>
  <c r="AH405" i="11"/>
  <c r="R401" i="11"/>
  <c r="N395" i="11"/>
  <c r="L386" i="11"/>
  <c r="L384" i="11"/>
  <c r="M413" i="11"/>
  <c r="O413" i="11" s="1"/>
  <c r="R411" i="11"/>
  <c r="M408" i="11"/>
  <c r="O408" i="11" s="1"/>
  <c r="L380" i="11"/>
  <c r="V380" i="11" s="1"/>
  <c r="AB380" i="11" s="1"/>
  <c r="M375" i="11"/>
  <c r="O375" i="11" s="1"/>
  <c r="N371" i="11"/>
  <c r="L367" i="11"/>
  <c r="AH366" i="11"/>
  <c r="L362" i="11"/>
  <c r="R357" i="11"/>
  <c r="L353" i="11"/>
  <c r="N352" i="11"/>
  <c r="AH345" i="11"/>
  <c r="AH344" i="11"/>
  <c r="R340" i="11"/>
  <c r="AH334" i="11"/>
  <c r="R326" i="11"/>
  <c r="L322" i="11"/>
  <c r="V322" i="11" s="1"/>
  <c r="AB322" i="11" s="1"/>
  <c r="R317" i="11"/>
  <c r="R316" i="11"/>
  <c r="M312" i="11"/>
  <c r="N308" i="11"/>
  <c r="L370" i="11"/>
  <c r="R330" i="11"/>
  <c r="AH305" i="11"/>
  <c r="R288" i="11"/>
  <c r="N268" i="11"/>
  <c r="M250" i="11"/>
  <c r="O250" i="11" s="1"/>
  <c r="M235" i="11"/>
  <c r="O235" i="11" s="1"/>
  <c r="L231" i="11"/>
  <c r="V231" i="11" s="1"/>
  <c r="N226" i="11"/>
  <c r="R217" i="11"/>
  <c r="R255" i="11"/>
  <c r="R243" i="11"/>
  <c r="N215" i="11"/>
  <c r="L208" i="11"/>
  <c r="V208" i="11" s="1"/>
  <c r="AB208" i="11" s="1"/>
  <c r="AG317" i="11"/>
  <c r="AG287" i="11"/>
  <c r="M303" i="11"/>
  <c r="O303" i="11" s="1"/>
  <c r="R301" i="11"/>
  <c r="L297" i="11"/>
  <c r="AH295" i="11"/>
  <c r="L293" i="11"/>
  <c r="V293" i="11" s="1"/>
  <c r="AH291" i="11"/>
  <c r="M287" i="11"/>
  <c r="O287" i="11" s="1"/>
  <c r="R285" i="11"/>
  <c r="M283" i="11"/>
  <c r="O283" i="11" s="1"/>
  <c r="R281" i="11"/>
  <c r="L277" i="11"/>
  <c r="AH275" i="11"/>
  <c r="L273" i="11"/>
  <c r="V273" i="11" s="1"/>
  <c r="AB273" i="11" s="1"/>
  <c r="R378" i="11"/>
  <c r="AH277" i="11"/>
  <c r="L275" i="11"/>
  <c r="V275" i="11" s="1"/>
  <c r="AH273" i="11"/>
  <c r="L271" i="11"/>
  <c r="V271" i="11" s="1"/>
  <c r="L265" i="11"/>
  <c r="AG347" i="11"/>
  <c r="AH303" i="11"/>
  <c r="M301" i="11"/>
  <c r="O301" i="11" s="1"/>
  <c r="AH297" i="11"/>
  <c r="L295" i="11"/>
  <c r="V295" i="11" s="1"/>
  <c r="AB295" i="11" s="1"/>
  <c r="AH293" i="11"/>
  <c r="L291" i="11"/>
  <c r="R287" i="11"/>
  <c r="M285" i="11"/>
  <c r="O285" i="11" s="1"/>
  <c r="R283" i="11"/>
  <c r="M281" i="11"/>
  <c r="O281" i="11" s="1"/>
  <c r="M498" i="11"/>
  <c r="O498" i="11" s="1"/>
  <c r="AH498" i="11"/>
  <c r="R490" i="11"/>
  <c r="N490" i="11"/>
  <c r="M485" i="11"/>
  <c r="O485" i="11" s="1"/>
  <c r="AH485" i="11"/>
  <c r="L485" i="11"/>
  <c r="M483" i="11"/>
  <c r="O483" i="11" s="1"/>
  <c r="AH483" i="11"/>
  <c r="L483" i="11"/>
  <c r="V483" i="11" s="1"/>
  <c r="AB483" i="11" s="1"/>
  <c r="AH481" i="11"/>
  <c r="M481" i="11"/>
  <c r="O481" i="11" s="1"/>
  <c r="AH477" i="11"/>
  <c r="L477" i="11"/>
  <c r="M475" i="11"/>
  <c r="O475" i="11" s="1"/>
  <c r="AH475" i="11"/>
  <c r="L475" i="11"/>
  <c r="V475" i="11" s="1"/>
  <c r="AH473" i="11"/>
  <c r="M473" i="11"/>
  <c r="O473" i="11" s="1"/>
  <c r="M471" i="11"/>
  <c r="O471" i="11" s="1"/>
  <c r="N471" i="11"/>
  <c r="AH467" i="11"/>
  <c r="L467" i="11"/>
  <c r="R465" i="11"/>
  <c r="N465" i="11"/>
  <c r="R463" i="11"/>
  <c r="AH463" i="11"/>
  <c r="R461" i="11"/>
  <c r="N461" i="11"/>
  <c r="AH457" i="11"/>
  <c r="N457" i="11"/>
  <c r="AH455" i="11"/>
  <c r="M455" i="11"/>
  <c r="O455" i="11" s="1"/>
  <c r="N453" i="11"/>
  <c r="R453" i="11"/>
  <c r="M453" i="11"/>
  <c r="O453" i="11" s="1"/>
  <c r="N451" i="11"/>
  <c r="R451" i="11"/>
  <c r="M451" i="11"/>
  <c r="M447" i="11"/>
  <c r="O447" i="11" s="1"/>
  <c r="AH447" i="11"/>
  <c r="L447" i="11"/>
  <c r="M445" i="11"/>
  <c r="O445" i="11" s="1"/>
  <c r="AH445" i="11"/>
  <c r="L445" i="11"/>
  <c r="V445" i="11" s="1"/>
  <c r="M443" i="11"/>
  <c r="O443" i="11" s="1"/>
  <c r="AH443" i="11"/>
  <c r="L443" i="11"/>
  <c r="M441" i="11"/>
  <c r="O441" i="11" s="1"/>
  <c r="AH441" i="11"/>
  <c r="L441" i="11"/>
  <c r="AH438" i="11"/>
  <c r="M438" i="11"/>
  <c r="O438" i="11" s="1"/>
  <c r="L438" i="11"/>
  <c r="R428" i="11"/>
  <c r="AH428" i="11"/>
  <c r="M428" i="11"/>
  <c r="O428" i="11" s="1"/>
  <c r="AH422" i="11"/>
  <c r="M422" i="11"/>
  <c r="O422" i="11" s="1"/>
  <c r="AH419" i="11"/>
  <c r="M419" i="11"/>
  <c r="O419" i="11" s="1"/>
  <c r="R419" i="11"/>
  <c r="R416" i="11"/>
  <c r="AH409" i="11"/>
  <c r="N404" i="11"/>
  <c r="L400" i="11"/>
  <c r="V400" i="11" s="1"/>
  <c r="AH395" i="11"/>
  <c r="M391" i="11"/>
  <c r="O391" i="11" s="1"/>
  <c r="R391" i="11"/>
  <c r="AG367" i="11"/>
  <c r="L413" i="11"/>
  <c r="L411" i="11"/>
  <c r="N408" i="11"/>
  <c r="AH398" i="11"/>
  <c r="AH308" i="11"/>
  <c r="L378" i="11"/>
  <c r="M370" i="11"/>
  <c r="O370" i="11" s="1"/>
  <c r="R370" i="11"/>
  <c r="L348" i="11"/>
  <c r="M348" i="11"/>
  <c r="O348" i="11" s="1"/>
  <c r="R338" i="11"/>
  <c r="L330" i="11"/>
  <c r="AH319" i="11"/>
  <c r="L217" i="11"/>
  <c r="N303" i="11"/>
  <c r="L301" i="11"/>
  <c r="V301" i="11" s="1"/>
  <c r="R297" i="11"/>
  <c r="R295" i="11"/>
  <c r="R293" i="11"/>
  <c r="R291" i="11"/>
  <c r="L287" i="11"/>
  <c r="L285" i="11"/>
  <c r="L283" i="11"/>
  <c r="V283" i="11" s="1"/>
  <c r="L281" i="11"/>
  <c r="R277" i="11"/>
  <c r="R275" i="11"/>
  <c r="R273" i="11"/>
  <c r="R271" i="11"/>
  <c r="R267" i="11"/>
  <c r="M263" i="11"/>
  <c r="O263" i="11" s="1"/>
  <c r="L261" i="11"/>
  <c r="AH257" i="11"/>
  <c r="L253" i="11"/>
  <c r="R251" i="11"/>
  <c r="R247" i="11"/>
  <c r="M243" i="11"/>
  <c r="O243" i="11" s="1"/>
  <c r="L241" i="11"/>
  <c r="AH238" i="11"/>
  <c r="L303" i="11"/>
  <c r="V303" i="11" s="1"/>
  <c r="AH301" i="11"/>
  <c r="N297" i="11"/>
  <c r="N295" i="11"/>
  <c r="N293" i="11"/>
  <c r="N291" i="11"/>
  <c r="AH287" i="11"/>
  <c r="AH285" i="11"/>
  <c r="AH283" i="11"/>
  <c r="AH281" i="11"/>
  <c r="N277" i="11"/>
  <c r="N275" i="11"/>
  <c r="N273" i="11"/>
  <c r="N271" i="11"/>
  <c r="AH271" i="11"/>
  <c r="L267" i="11"/>
  <c r="M265" i="11"/>
  <c r="O265" i="11" s="1"/>
  <c r="R265" i="11"/>
  <c r="L263" i="11"/>
  <c r="M261" i="11"/>
  <c r="O261" i="11" s="1"/>
  <c r="R261" i="11"/>
  <c r="R257" i="11"/>
  <c r="L255" i="11"/>
  <c r="V255" i="11" s="1"/>
  <c r="AB255" i="11" s="1"/>
  <c r="AH255" i="11"/>
  <c r="R253" i="11"/>
  <c r="L251" i="11"/>
  <c r="V251" i="11" s="1"/>
  <c r="AB251" i="11" s="1"/>
  <c r="AH251" i="11"/>
  <c r="L247" i="11"/>
  <c r="M245" i="11"/>
  <c r="O245" i="11" s="1"/>
  <c r="R245" i="11"/>
  <c r="L243" i="11"/>
  <c r="M241" i="11"/>
  <c r="O241" i="11" s="1"/>
  <c r="R241" i="11"/>
  <c r="N238" i="11"/>
  <c r="L232" i="11"/>
  <c r="V232" i="11" s="1"/>
  <c r="AB232" i="11" s="1"/>
  <c r="N232" i="11"/>
  <c r="R211" i="11"/>
  <c r="V469" i="11"/>
  <c r="AB469" i="11" s="1"/>
  <c r="M210" i="11"/>
  <c r="O210" i="11" s="1"/>
  <c r="L210" i="11"/>
  <c r="AH258" i="11"/>
  <c r="N258" i="11"/>
  <c r="N250" i="11"/>
  <c r="AH250" i="11"/>
  <c r="AH230" i="11"/>
  <c r="R230" i="11"/>
  <c r="L230" i="11"/>
  <c r="V230" i="11" s="1"/>
  <c r="AB230" i="11" s="1"/>
  <c r="AH225" i="11"/>
  <c r="R225" i="11"/>
  <c r="AH221" i="11"/>
  <c r="N221" i="11"/>
  <c r="L221" i="11"/>
  <c r="V221" i="11" s="1"/>
  <c r="AH212" i="11"/>
  <c r="N212" i="11"/>
  <c r="L212" i="11"/>
  <c r="AG207" i="11"/>
  <c r="M503" i="11"/>
  <c r="O503" i="11" s="1"/>
  <c r="L503" i="11"/>
  <c r="M496" i="11"/>
  <c r="O496" i="11" s="1"/>
  <c r="L496" i="11"/>
  <c r="AH492" i="11"/>
  <c r="R498" i="11"/>
  <c r="M490" i="11"/>
  <c r="O490" i="11" s="1"/>
  <c r="L490" i="11"/>
  <c r="N469" i="11"/>
  <c r="R469" i="11"/>
  <c r="L448" i="11"/>
  <c r="V448" i="11" s="1"/>
  <c r="AH435" i="11"/>
  <c r="AH431" i="11"/>
  <c r="AG387" i="11"/>
  <c r="R424" i="11"/>
  <c r="L420" i="11"/>
  <c r="N420" i="11"/>
  <c r="N405" i="11"/>
  <c r="N401" i="11"/>
  <c r="N394" i="11"/>
  <c r="L390" i="11"/>
  <c r="R390" i="11"/>
  <c r="L387" i="11"/>
  <c r="R387" i="11"/>
  <c r="AG337" i="11"/>
  <c r="L381" i="11"/>
  <c r="AH374" i="11"/>
  <c r="AH367" i="11"/>
  <c r="AH363" i="11"/>
  <c r="M356" i="11"/>
  <c r="O356" i="11" s="1"/>
  <c r="L356" i="11"/>
  <c r="M352" i="11"/>
  <c r="O352" i="11" s="1"/>
  <c r="L352" i="11"/>
  <c r="M345" i="11"/>
  <c r="O345" i="11" s="1"/>
  <c r="L345" i="11"/>
  <c r="M341" i="11"/>
  <c r="O341" i="11" s="1"/>
  <c r="L341" i="11"/>
  <c r="M334" i="11"/>
  <c r="O334" i="11" s="1"/>
  <c r="L334" i="11"/>
  <c r="M327" i="11"/>
  <c r="O327" i="11" s="1"/>
  <c r="L327" i="11"/>
  <c r="M323" i="11"/>
  <c r="O323" i="11" s="1"/>
  <c r="L323" i="11"/>
  <c r="AH316" i="11"/>
  <c r="AH312" i="11"/>
  <c r="AG277" i="11"/>
  <c r="R305" i="11"/>
  <c r="M299" i="11"/>
  <c r="O299" i="11" s="1"/>
  <c r="L299" i="11"/>
  <c r="N288" i="11"/>
  <c r="M279" i="11"/>
  <c r="O279" i="11" s="1"/>
  <c r="L279" i="11"/>
  <c r="M258" i="11"/>
  <c r="O258" i="11" s="1"/>
  <c r="R258" i="11"/>
  <c r="L250" i="11"/>
  <c r="N230" i="11"/>
  <c r="L225" i="11"/>
  <c r="V225" i="11" s="1"/>
  <c r="AB225" i="11" s="1"/>
  <c r="N225" i="11"/>
  <c r="V228" i="11"/>
  <c r="R221" i="11"/>
  <c r="M212" i="11"/>
  <c r="O212" i="11" s="1"/>
  <c r="R210" i="11"/>
  <c r="M302" i="11"/>
  <c r="O302" i="11" s="1"/>
  <c r="AH302" i="11"/>
  <c r="L302" i="11"/>
  <c r="V302" i="11" s="1"/>
  <c r="M300" i="11"/>
  <c r="O300" i="11" s="1"/>
  <c r="AH300" i="11"/>
  <c r="L300" i="11"/>
  <c r="N296" i="11"/>
  <c r="R296" i="11"/>
  <c r="M296" i="11"/>
  <c r="O296" i="11" s="1"/>
  <c r="N294" i="11"/>
  <c r="R294" i="11"/>
  <c r="M294" i="11"/>
  <c r="O294" i="11" s="1"/>
  <c r="N292" i="11"/>
  <c r="R292" i="11"/>
  <c r="M292" i="11"/>
  <c r="M289" i="11"/>
  <c r="O289" i="11" s="1"/>
  <c r="AH289" i="11"/>
  <c r="L289" i="11"/>
  <c r="M286" i="11"/>
  <c r="O286" i="11" s="1"/>
  <c r="AH286" i="11"/>
  <c r="L286" i="11"/>
  <c r="M284" i="11"/>
  <c r="O284" i="11" s="1"/>
  <c r="AH284" i="11"/>
  <c r="L284" i="11"/>
  <c r="V284" i="11" s="1"/>
  <c r="M282" i="11"/>
  <c r="O282" i="11" s="1"/>
  <c r="AH282" i="11"/>
  <c r="L282" i="11"/>
  <c r="M280" i="11"/>
  <c r="O280" i="11" s="1"/>
  <c r="AH280" i="11"/>
  <c r="L280" i="11"/>
  <c r="N276" i="11"/>
  <c r="R276" i="11"/>
  <c r="M276" i="11"/>
  <c r="O276" i="11" s="1"/>
  <c r="N274" i="11"/>
  <c r="R274" i="11"/>
  <c r="M274" i="11"/>
  <c r="O274" i="11" s="1"/>
  <c r="N272" i="11"/>
  <c r="R272" i="11"/>
  <c r="M272" i="11"/>
  <c r="O272" i="11" s="1"/>
  <c r="M269" i="11"/>
  <c r="O269" i="11" s="1"/>
  <c r="R269" i="11"/>
  <c r="M266" i="11"/>
  <c r="O266" i="11" s="1"/>
  <c r="R266" i="11"/>
  <c r="M264" i="11"/>
  <c r="O264" i="11" s="1"/>
  <c r="R264" i="11"/>
  <c r="M262" i="11"/>
  <c r="O262" i="11" s="1"/>
  <c r="R262" i="11"/>
  <c r="M260" i="11"/>
  <c r="O260" i="11" s="1"/>
  <c r="R260" i="11"/>
  <c r="N256" i="11"/>
  <c r="L256" i="11"/>
  <c r="V256" i="11" s="1"/>
  <c r="N254" i="11"/>
  <c r="L254" i="11"/>
  <c r="V254" i="11" s="1"/>
  <c r="N252" i="11"/>
  <c r="L252" i="11"/>
  <c r="V252" i="11" s="1"/>
  <c r="M249" i="11"/>
  <c r="O249" i="11" s="1"/>
  <c r="R249" i="11"/>
  <c r="M246" i="11"/>
  <c r="O246" i="11" s="1"/>
  <c r="R246" i="11"/>
  <c r="M244" i="11"/>
  <c r="O244" i="11" s="1"/>
  <c r="R244" i="11"/>
  <c r="M242" i="11"/>
  <c r="O242" i="11" s="1"/>
  <c r="R242" i="11"/>
  <c r="M240" i="11"/>
  <c r="O240" i="11" s="1"/>
  <c r="R240" i="11"/>
  <c r="L236" i="11"/>
  <c r="AH236" i="11"/>
  <c r="AH228" i="11"/>
  <c r="R228" i="11"/>
  <c r="M218" i="11"/>
  <c r="O218" i="11" s="1"/>
  <c r="R218" i="11"/>
  <c r="N218" i="11"/>
  <c r="M216" i="11"/>
  <c r="O216" i="11" s="1"/>
  <c r="R216" i="11"/>
  <c r="AH207" i="11"/>
  <c r="N207" i="11"/>
  <c r="L207" i="11"/>
  <c r="AH237" i="11"/>
  <c r="R237" i="11"/>
  <c r="L237" i="11"/>
  <c r="M233" i="11"/>
  <c r="O233" i="11" s="1"/>
  <c r="N233" i="11"/>
  <c r="AH233" i="11"/>
  <c r="R229" i="11"/>
  <c r="L229" i="11"/>
  <c r="V229" i="11" s="1"/>
  <c r="AH224" i="11"/>
  <c r="R224" i="11"/>
  <c r="L224" i="11"/>
  <c r="V224" i="11" s="1"/>
  <c r="X223" i="11" s="1"/>
  <c r="R220" i="11"/>
  <c r="L220" i="11"/>
  <c r="V220" i="11" s="1"/>
  <c r="AH220" i="11"/>
  <c r="M213" i="11"/>
  <c r="O213" i="11" s="1"/>
  <c r="N213" i="11"/>
  <c r="AH267" i="11"/>
  <c r="AH265" i="11"/>
  <c r="AH263" i="11"/>
  <c r="AH261" i="11"/>
  <c r="N257" i="11"/>
  <c r="N255" i="11"/>
  <c r="N253" i="11"/>
  <c r="N251" i="11"/>
  <c r="AH247" i="11"/>
  <c r="AH245" i="11"/>
  <c r="AH243" i="11"/>
  <c r="AH241" i="11"/>
  <c r="L238" i="11"/>
  <c r="R232" i="11"/>
  <c r="AH211" i="11"/>
  <c r="L211" i="11"/>
  <c r="V211" i="11" s="1"/>
  <c r="AB211" i="11" s="1"/>
  <c r="R208" i="11"/>
  <c r="L219" i="11"/>
  <c r="AG327" i="11"/>
  <c r="M219" i="11"/>
  <c r="O219" i="11" s="1"/>
  <c r="B374" i="1"/>
  <c r="AM374" i="1" s="1"/>
  <c r="D374" i="11"/>
  <c r="B354" i="1"/>
  <c r="AM354" i="1" s="1"/>
  <c r="D354" i="11"/>
  <c r="AU295" i="1"/>
  <c r="D294" i="11"/>
  <c r="AU305" i="1"/>
  <c r="D304" i="11"/>
  <c r="AU285" i="1"/>
  <c r="D284" i="11"/>
  <c r="AG497" i="11"/>
  <c r="V460" i="11"/>
  <c r="V419" i="11"/>
  <c r="AB419" i="11" s="1"/>
  <c r="AD419" i="11" s="1"/>
  <c r="AF419" i="11" s="1"/>
  <c r="V399" i="11"/>
  <c r="AB399" i="11" s="1"/>
  <c r="V329" i="11"/>
  <c r="AB329" i="11" s="1"/>
  <c r="D343" i="11"/>
  <c r="B343" i="1"/>
  <c r="AM343" i="1" s="1"/>
  <c r="B324" i="1"/>
  <c r="AM324" i="1" s="1"/>
  <c r="D324" i="11"/>
  <c r="D263" i="11"/>
  <c r="B263" i="1"/>
  <c r="AM263" i="1" s="1"/>
  <c r="B364" i="1"/>
  <c r="AM364" i="1" s="1"/>
  <c r="D364" i="11"/>
  <c r="AU315" i="1"/>
  <c r="D314" i="11"/>
  <c r="D434" i="11"/>
  <c r="B434" i="1"/>
  <c r="AM434" i="1" s="1"/>
  <c r="D253" i="11"/>
  <c r="B253" i="1"/>
  <c r="AM253" i="1" s="1"/>
  <c r="V489" i="11"/>
  <c r="AG227" i="11"/>
  <c r="AG307" i="11"/>
  <c r="V249" i="11"/>
  <c r="AB249" i="11" s="1"/>
  <c r="AE487" i="11"/>
  <c r="AG487" i="11" s="1"/>
  <c r="E197" i="11"/>
  <c r="M197" i="11" s="1"/>
  <c r="O197" i="11" s="1"/>
  <c r="L506" i="11"/>
  <c r="R506" i="11"/>
  <c r="L502" i="11"/>
  <c r="R502" i="11"/>
  <c r="M499" i="11"/>
  <c r="O499" i="11" s="1"/>
  <c r="L499" i="11"/>
  <c r="L495" i="11"/>
  <c r="V495" i="11" s="1"/>
  <c r="AB495" i="11" s="1"/>
  <c r="R495" i="11"/>
  <c r="L491" i="11"/>
  <c r="R491" i="11"/>
  <c r="L488" i="11"/>
  <c r="V488" i="11" s="1"/>
  <c r="R488" i="11"/>
  <c r="N478" i="11"/>
  <c r="N485" i="11"/>
  <c r="N483" i="11"/>
  <c r="L481" i="11"/>
  <c r="R481" i="11"/>
  <c r="L458" i="11"/>
  <c r="N477" i="11"/>
  <c r="R477" i="11"/>
  <c r="R475" i="11"/>
  <c r="N473" i="11"/>
  <c r="R473" i="11"/>
  <c r="R471" i="11"/>
  <c r="M467" i="11"/>
  <c r="O467" i="11" s="1"/>
  <c r="N467" i="11"/>
  <c r="M465" i="11"/>
  <c r="O465" i="11" s="1"/>
  <c r="L465" i="11"/>
  <c r="M463" i="11"/>
  <c r="O463" i="11" s="1"/>
  <c r="L463" i="11"/>
  <c r="M461" i="11"/>
  <c r="O461" i="11" s="1"/>
  <c r="L461" i="11"/>
  <c r="L457" i="11"/>
  <c r="R457" i="11"/>
  <c r="L455" i="11"/>
  <c r="R455" i="11"/>
  <c r="N439" i="11"/>
  <c r="N434" i="11"/>
  <c r="N430" i="11"/>
  <c r="N425" i="11"/>
  <c r="AH425" i="11"/>
  <c r="N419" i="11"/>
  <c r="AH416" i="11"/>
  <c r="N416" i="11"/>
  <c r="AH453" i="11"/>
  <c r="V452" i="11"/>
  <c r="AB452" i="11" s="1"/>
  <c r="AH451" i="11"/>
  <c r="N447" i="11"/>
  <c r="N445" i="11"/>
  <c r="N443" i="11"/>
  <c r="N441" i="11"/>
  <c r="N438" i="11"/>
  <c r="L428" i="11"/>
  <c r="AG407" i="11"/>
  <c r="M409" i="11"/>
  <c r="O409" i="11" s="1"/>
  <c r="L409" i="11"/>
  <c r="M404" i="11"/>
  <c r="L404" i="11"/>
  <c r="AH400" i="11"/>
  <c r="M395" i="11"/>
  <c r="O395" i="11" s="1"/>
  <c r="L395" i="11"/>
  <c r="AH391" i="11"/>
  <c r="AH386" i="11"/>
  <c r="AH384" i="11"/>
  <c r="V383" i="11"/>
  <c r="X382" i="11" s="1"/>
  <c r="N422" i="11"/>
  <c r="R422" i="11"/>
  <c r="V415" i="11"/>
  <c r="AB415" i="11" s="1"/>
  <c r="AH413" i="11"/>
  <c r="AH411" i="11"/>
  <c r="L408" i="11"/>
  <c r="L398" i="11"/>
  <c r="R398" i="11"/>
  <c r="N380" i="11"/>
  <c r="L375" i="11"/>
  <c r="R375" i="11"/>
  <c r="L371" i="11"/>
  <c r="R371" i="11"/>
  <c r="N366" i="11"/>
  <c r="N362" i="11"/>
  <c r="N357" i="11"/>
  <c r="N353" i="11"/>
  <c r="N349" i="11"/>
  <c r="N344" i="11"/>
  <c r="N340" i="11"/>
  <c r="L335" i="11"/>
  <c r="R335" i="11"/>
  <c r="L331" i="11"/>
  <c r="R331" i="11"/>
  <c r="N326" i="11"/>
  <c r="N322" i="11"/>
  <c r="N317" i="11"/>
  <c r="N313" i="11"/>
  <c r="L309" i="11"/>
  <c r="R309" i="11"/>
  <c r="L308" i="11"/>
  <c r="V308" i="11" s="1"/>
  <c r="AB308" i="11" s="1"/>
  <c r="R308" i="11"/>
  <c r="V239" i="11"/>
  <c r="AB239" i="11" s="1"/>
  <c r="M378" i="11"/>
  <c r="O378" i="11" s="1"/>
  <c r="N378" i="11"/>
  <c r="AH370" i="11"/>
  <c r="V358" i="11"/>
  <c r="N348" i="11"/>
  <c r="M338" i="11"/>
  <c r="O338" i="11" s="1"/>
  <c r="N338" i="11"/>
  <c r="AH330" i="11"/>
  <c r="M319" i="11"/>
  <c r="O319" i="11" s="1"/>
  <c r="L319" i="11"/>
  <c r="V318" i="11"/>
  <c r="AH304" i="11"/>
  <c r="N304" i="11"/>
  <c r="L268" i="11"/>
  <c r="R268" i="11"/>
  <c r="L248" i="11"/>
  <c r="V248" i="11" s="1"/>
  <c r="X247" i="11" s="1"/>
  <c r="R248" i="11"/>
  <c r="L235" i="11"/>
  <c r="AH231" i="11"/>
  <c r="N231" i="11"/>
  <c r="M226" i="11"/>
  <c r="O226" i="11" s="1"/>
  <c r="L226" i="11"/>
  <c r="N222" i="11"/>
  <c r="AH217" i="11"/>
  <c r="N217" i="11"/>
  <c r="N302" i="11"/>
  <c r="N300" i="11"/>
  <c r="AH296" i="11"/>
  <c r="AH294" i="11"/>
  <c r="AH292" i="11"/>
  <c r="V291" i="11"/>
  <c r="AB291" i="11" s="1"/>
  <c r="N289" i="11"/>
  <c r="N286" i="11"/>
  <c r="N284" i="11"/>
  <c r="N282" i="11"/>
  <c r="N280" i="11"/>
  <c r="AH276" i="11"/>
  <c r="AH274" i="11"/>
  <c r="AH272" i="11"/>
  <c r="N269" i="11"/>
  <c r="N266" i="11"/>
  <c r="N264" i="11"/>
  <c r="N262" i="11"/>
  <c r="N260" i="11"/>
  <c r="AH256" i="11"/>
  <c r="AH254" i="11"/>
  <c r="AH252" i="11"/>
  <c r="N249" i="11"/>
  <c r="N246" i="11"/>
  <c r="N244" i="11"/>
  <c r="N242" i="11"/>
  <c r="N240" i="11"/>
  <c r="M236" i="11"/>
  <c r="O236" i="11" s="1"/>
  <c r="N228" i="11"/>
  <c r="AG217" i="11"/>
  <c r="L215" i="11"/>
  <c r="R215" i="11"/>
  <c r="N211" i="11"/>
  <c r="N208" i="11"/>
  <c r="AH208" i="11"/>
  <c r="N219" i="11"/>
  <c r="R219" i="11"/>
  <c r="AH209" i="11"/>
  <c r="M209" i="11"/>
  <c r="O209" i="11" s="1"/>
  <c r="AA501" i="11"/>
  <c r="Y502" i="11"/>
  <c r="V505" i="11"/>
  <c r="V501" i="11"/>
  <c r="V500" i="11"/>
  <c r="V494" i="11"/>
  <c r="V493" i="11"/>
  <c r="AA491" i="11"/>
  <c r="AB486" i="11"/>
  <c r="X486" i="11"/>
  <c r="AA482" i="11"/>
  <c r="Y483" i="11"/>
  <c r="V480" i="11"/>
  <c r="AB472" i="11"/>
  <c r="V482" i="11"/>
  <c r="V474" i="11"/>
  <c r="AG467" i="11"/>
  <c r="V468" i="11"/>
  <c r="V459" i="11"/>
  <c r="V471" i="11"/>
  <c r="V466" i="11"/>
  <c r="V462" i="11"/>
  <c r="V454" i="11"/>
  <c r="AA442" i="11"/>
  <c r="Y443" i="11"/>
  <c r="V436" i="11"/>
  <c r="V433" i="11"/>
  <c r="V432" i="11"/>
  <c r="AA430" i="11"/>
  <c r="V426" i="11"/>
  <c r="X425" i="11" s="1"/>
  <c r="AB425" i="11"/>
  <c r="AA451" i="11"/>
  <c r="V450" i="11"/>
  <c r="V446" i="11"/>
  <c r="V444" i="11"/>
  <c r="AA441" i="11"/>
  <c r="V440" i="11"/>
  <c r="AA423" i="11"/>
  <c r="R414" i="11"/>
  <c r="N414" i="11"/>
  <c r="L414" i="11"/>
  <c r="M414" i="11"/>
  <c r="O414" i="11" s="1"/>
  <c r="AH414" i="11"/>
  <c r="V406" i="11"/>
  <c r="V403" i="11"/>
  <c r="V402" i="11"/>
  <c r="V396" i="11"/>
  <c r="V388" i="11"/>
  <c r="V385" i="11"/>
  <c r="AB382" i="11"/>
  <c r="V412" i="11"/>
  <c r="Y404" i="11"/>
  <c r="AA403" i="11"/>
  <c r="AE397" i="11"/>
  <c r="AG397" i="11" s="1"/>
  <c r="Y393" i="11"/>
  <c r="AA392" i="11"/>
  <c r="AA372" i="11"/>
  <c r="Y373" i="11"/>
  <c r="AA352" i="11"/>
  <c r="Y353" i="11"/>
  <c r="AA332" i="11"/>
  <c r="Y333" i="11"/>
  <c r="AA312" i="11"/>
  <c r="Y313" i="11"/>
  <c r="AA380" i="11"/>
  <c r="V373" i="11"/>
  <c r="AA371" i="11"/>
  <c r="V365" i="11"/>
  <c r="V364" i="11"/>
  <c r="V361" i="11"/>
  <c r="V355" i="11"/>
  <c r="V346" i="11"/>
  <c r="V343" i="11"/>
  <c r="AA340" i="11"/>
  <c r="V333" i="11"/>
  <c r="AA331" i="11"/>
  <c r="V325" i="11"/>
  <c r="V321" i="11"/>
  <c r="V320" i="11"/>
  <c r="V316" i="11"/>
  <c r="V315" i="11"/>
  <c r="V311" i="11"/>
  <c r="AB306" i="11"/>
  <c r="X306" i="11"/>
  <c r="V350" i="11"/>
  <c r="V339" i="11"/>
  <c r="AB304" i="11"/>
  <c r="AA301" i="11"/>
  <c r="Y302" i="11"/>
  <c r="AA281" i="11"/>
  <c r="Y282" i="11"/>
  <c r="AA261" i="11"/>
  <c r="Y262" i="11"/>
  <c r="AA241" i="11"/>
  <c r="Y242" i="11"/>
  <c r="V298" i="11"/>
  <c r="V278" i="11"/>
  <c r="V259" i="11"/>
  <c r="V234" i="11"/>
  <c r="AA300" i="11"/>
  <c r="AA291" i="11"/>
  <c r="V281" i="11"/>
  <c r="AA260" i="11"/>
  <c r="AA251" i="11"/>
  <c r="X207" i="11"/>
  <c r="R497" i="11"/>
  <c r="N497" i="11"/>
  <c r="L497" i="11"/>
  <c r="M497" i="11"/>
  <c r="O497" i="11" s="1"/>
  <c r="AH497" i="11"/>
  <c r="AA492" i="11"/>
  <c r="Y493" i="11"/>
  <c r="AB476" i="11"/>
  <c r="X476" i="11"/>
  <c r="Y474" i="11"/>
  <c r="AA473" i="11"/>
  <c r="Y463" i="11"/>
  <c r="AA462" i="11"/>
  <c r="AA461" i="11"/>
  <c r="AB460" i="11"/>
  <c r="V456" i="11"/>
  <c r="AA431" i="11"/>
  <c r="Y432" i="11"/>
  <c r="Y453" i="11"/>
  <c r="AA452" i="11"/>
  <c r="V435" i="11"/>
  <c r="V442" i="11"/>
  <c r="V429" i="11"/>
  <c r="AB423" i="11"/>
  <c r="Y425" i="11"/>
  <c r="AA424" i="11"/>
  <c r="Y413" i="11"/>
  <c r="AA412" i="11"/>
  <c r="V393" i="11"/>
  <c r="AA411" i="11"/>
  <c r="V389" i="11"/>
  <c r="Y382" i="11"/>
  <c r="AA381" i="11"/>
  <c r="AA361" i="11"/>
  <c r="Y362" i="11"/>
  <c r="AA341" i="11"/>
  <c r="Y342" i="11"/>
  <c r="AA321" i="11"/>
  <c r="Y322" i="11"/>
  <c r="V376" i="11"/>
  <c r="V372" i="11"/>
  <c r="AA360" i="11"/>
  <c r="V354" i="11"/>
  <c r="V336" i="11"/>
  <c r="V332" i="11"/>
  <c r="AA320" i="11"/>
  <c r="V314" i="11"/>
  <c r="AA311" i="11"/>
  <c r="X367" i="11"/>
  <c r="AB368" i="11"/>
  <c r="X327" i="11"/>
  <c r="AB328" i="11"/>
  <c r="AA292" i="11"/>
  <c r="Y293" i="11"/>
  <c r="AA272" i="11"/>
  <c r="Y273" i="11"/>
  <c r="AA252" i="11"/>
  <c r="Y253" i="11"/>
  <c r="V290" i="11"/>
  <c r="V270" i="11"/>
  <c r="AA280" i="11"/>
  <c r="AA271" i="11"/>
  <c r="AA240" i="11"/>
  <c r="Y235" i="11"/>
  <c r="AA234" i="11"/>
  <c r="AB223" i="11"/>
  <c r="AB214" i="11"/>
  <c r="Y215" i="11"/>
  <c r="AA214" i="11"/>
  <c r="Y224" i="11"/>
  <c r="AA223" i="11"/>
  <c r="A47" i="11"/>
  <c r="A38" i="11"/>
  <c r="A39" i="11" s="1"/>
  <c r="A40" i="11" s="1"/>
  <c r="A41" i="11" s="1"/>
  <c r="A42" i="11" s="1"/>
  <c r="A43" i="11" s="1"/>
  <c r="A44" i="11" s="1"/>
  <c r="A45" i="11" s="1"/>
  <c r="A46" i="11" s="1"/>
  <c r="B55" i="1"/>
  <c r="AM55" i="1" s="1"/>
  <c r="E202" i="11"/>
  <c r="AH202" i="11" s="1"/>
  <c r="E204" i="11"/>
  <c r="R204" i="11" s="1"/>
  <c r="AU495" i="1"/>
  <c r="B494" i="1"/>
  <c r="B474" i="1"/>
  <c r="AU475" i="1"/>
  <c r="B454" i="1"/>
  <c r="AU455" i="1"/>
  <c r="B423" i="1"/>
  <c r="AU424" i="1"/>
  <c r="B413" i="1"/>
  <c r="AU414" i="1"/>
  <c r="B403" i="1"/>
  <c r="AU404" i="1"/>
  <c r="B393" i="1"/>
  <c r="AU394" i="1"/>
  <c r="B383" i="1"/>
  <c r="AU384" i="1"/>
  <c r="B504" i="1"/>
  <c r="AU505" i="1"/>
  <c r="B484" i="1"/>
  <c r="AU485" i="1"/>
  <c r="B464" i="1"/>
  <c r="AU465" i="1"/>
  <c r="AU445" i="1"/>
  <c r="B444" i="1"/>
  <c r="B334" i="1"/>
  <c r="AU335" i="1"/>
  <c r="B313" i="1"/>
  <c r="AU314" i="1"/>
  <c r="B303" i="1"/>
  <c r="AU304" i="1"/>
  <c r="B293" i="1"/>
  <c r="AU294" i="1"/>
  <c r="B283" i="1"/>
  <c r="AU284" i="1"/>
  <c r="AU274" i="1"/>
  <c r="B273" i="1"/>
  <c r="B244" i="1"/>
  <c r="AU245" i="1"/>
  <c r="AU225" i="1"/>
  <c r="B224" i="1"/>
  <c r="AU235" i="1"/>
  <c r="B234" i="1"/>
  <c r="B214" i="1"/>
  <c r="AU215" i="1"/>
  <c r="E102" i="11"/>
  <c r="E104" i="11"/>
  <c r="N104" i="11" s="1"/>
  <c r="E106" i="11"/>
  <c r="N106" i="11" s="1"/>
  <c r="E46" i="11"/>
  <c r="L46" i="11" s="1"/>
  <c r="E117" i="11"/>
  <c r="E122" i="11"/>
  <c r="L122" i="11" s="1"/>
  <c r="E124" i="11"/>
  <c r="N124" i="11" s="1"/>
  <c r="E126" i="11"/>
  <c r="E131" i="11"/>
  <c r="N131" i="11" s="1"/>
  <c r="E133" i="11"/>
  <c r="L133" i="11" s="1"/>
  <c r="E135" i="11"/>
  <c r="E158" i="11"/>
  <c r="R158" i="11" s="1"/>
  <c r="AF167" i="11"/>
  <c r="E180" i="11"/>
  <c r="M180" i="11" s="1"/>
  <c r="O180" i="11" s="1"/>
  <c r="E182" i="11"/>
  <c r="AH182" i="11" s="1"/>
  <c r="E50" i="11"/>
  <c r="E159" i="11"/>
  <c r="AH159" i="11" s="1"/>
  <c r="AC167" i="11"/>
  <c r="AE167" i="11" s="1"/>
  <c r="E40" i="11"/>
  <c r="L40" i="11" s="1"/>
  <c r="E42" i="11"/>
  <c r="N42" i="11" s="1"/>
  <c r="E44" i="11"/>
  <c r="M44" i="11" s="1"/>
  <c r="O44" i="11" s="1"/>
  <c r="R44" i="11" s="1"/>
  <c r="E111" i="11"/>
  <c r="N111" i="11" s="1"/>
  <c r="E113" i="11"/>
  <c r="R113" i="11" s="1"/>
  <c r="E115" i="11"/>
  <c r="R115" i="11" s="1"/>
  <c r="E191" i="11"/>
  <c r="M191" i="11" s="1"/>
  <c r="O191" i="11" s="1"/>
  <c r="E193" i="11"/>
  <c r="N193" i="11" s="1"/>
  <c r="E195" i="11"/>
  <c r="D94" i="11"/>
  <c r="D135" i="11"/>
  <c r="D184" i="11"/>
  <c r="E38" i="11"/>
  <c r="M38" i="11" s="1"/>
  <c r="O38" i="11" s="1"/>
  <c r="R38" i="11" s="1"/>
  <c r="E39" i="11"/>
  <c r="L39" i="11" s="1"/>
  <c r="D44" i="11"/>
  <c r="D45" i="11"/>
  <c r="E48" i="11"/>
  <c r="L48" i="11" s="1"/>
  <c r="E49" i="11"/>
  <c r="M49" i="11" s="1"/>
  <c r="O49" i="11" s="1"/>
  <c r="R49" i="11" s="1"/>
  <c r="E52" i="11"/>
  <c r="N52" i="11" s="1"/>
  <c r="D54" i="11"/>
  <c r="E54" i="11"/>
  <c r="N54" i="11" s="1"/>
  <c r="D55" i="11"/>
  <c r="E56" i="11"/>
  <c r="L56" i="11" s="1"/>
  <c r="E57" i="11"/>
  <c r="M57" i="11" s="1"/>
  <c r="O57" i="11" s="1"/>
  <c r="E62" i="11"/>
  <c r="R62" i="11" s="1"/>
  <c r="E64" i="11"/>
  <c r="R64" i="11" s="1"/>
  <c r="E66" i="11"/>
  <c r="R66" i="11" s="1"/>
  <c r="D75" i="11"/>
  <c r="E7" i="11"/>
  <c r="B75" i="1"/>
  <c r="AM75" i="1" s="1"/>
  <c r="D95" i="11"/>
  <c r="B135" i="1"/>
  <c r="AM135" i="1" s="1"/>
  <c r="D154" i="11"/>
  <c r="D155" i="11"/>
  <c r="D165" i="11"/>
  <c r="D175" i="11"/>
  <c r="D185" i="11"/>
  <c r="D195" i="11"/>
  <c r="D204" i="11"/>
  <c r="D205" i="11"/>
  <c r="E37" i="11"/>
  <c r="L37" i="11" s="1"/>
  <c r="M37" i="11" s="1"/>
  <c r="E41" i="11"/>
  <c r="N41" i="11" s="1"/>
  <c r="E43" i="11"/>
  <c r="L43" i="11" s="1"/>
  <c r="E45" i="11"/>
  <c r="M45" i="11" s="1"/>
  <c r="O45" i="11" s="1"/>
  <c r="R45" i="11" s="1"/>
  <c r="E47" i="11"/>
  <c r="E51" i="11"/>
  <c r="L51" i="11" s="1"/>
  <c r="E53" i="11"/>
  <c r="L53" i="11" s="1"/>
  <c r="E55" i="11"/>
  <c r="L55" i="11" s="1"/>
  <c r="D65" i="11"/>
  <c r="D85" i="11"/>
  <c r="E71" i="11"/>
  <c r="R71" i="11" s="1"/>
  <c r="E73" i="11"/>
  <c r="R73" i="11" s="1"/>
  <c r="E75" i="11"/>
  <c r="R75" i="11" s="1"/>
  <c r="E77" i="11"/>
  <c r="E82" i="11"/>
  <c r="N82" i="11" s="1"/>
  <c r="E84" i="11"/>
  <c r="R84" i="11" s="1"/>
  <c r="E86" i="11"/>
  <c r="R86" i="11" s="1"/>
  <c r="E91" i="11"/>
  <c r="E93" i="11"/>
  <c r="R93" i="11" s="1"/>
  <c r="E95" i="11"/>
  <c r="N95" i="11" s="1"/>
  <c r="E138" i="11"/>
  <c r="E139" i="11"/>
  <c r="E155" i="11"/>
  <c r="M155" i="11" s="1"/>
  <c r="O155" i="11" s="1"/>
  <c r="E170" i="11"/>
  <c r="AH170" i="11" s="1"/>
  <c r="AC177" i="11"/>
  <c r="AE177" i="11" s="1"/>
  <c r="AD57" i="11"/>
  <c r="AC57" i="11"/>
  <c r="E59" i="11"/>
  <c r="AH59" i="11" s="1"/>
  <c r="E61" i="11"/>
  <c r="M61" i="11" s="1"/>
  <c r="O61" i="11" s="1"/>
  <c r="E63" i="11"/>
  <c r="M63" i="11" s="1"/>
  <c r="O63" i="11" s="1"/>
  <c r="E65" i="11"/>
  <c r="M65" i="11" s="1"/>
  <c r="O65" i="11" s="1"/>
  <c r="E70" i="11"/>
  <c r="E72" i="11"/>
  <c r="M72" i="11" s="1"/>
  <c r="O72" i="11" s="1"/>
  <c r="E74" i="11"/>
  <c r="M74" i="11" s="1"/>
  <c r="O74" i="11" s="1"/>
  <c r="E76" i="11"/>
  <c r="M76" i="11" s="1"/>
  <c r="O76" i="11" s="1"/>
  <c r="AF37" i="11"/>
  <c r="E58" i="11"/>
  <c r="M58" i="11" s="1"/>
  <c r="O58" i="11" s="1"/>
  <c r="AF57" i="11"/>
  <c r="E60" i="11"/>
  <c r="R60" i="11" s="1"/>
  <c r="AA60" i="11"/>
  <c r="E68" i="11"/>
  <c r="N68" i="11" s="1"/>
  <c r="E69" i="11"/>
  <c r="M69" i="11" s="1"/>
  <c r="O69" i="11" s="1"/>
  <c r="AA69" i="11"/>
  <c r="AF77" i="11"/>
  <c r="AC77" i="11"/>
  <c r="E80" i="11"/>
  <c r="N80" i="11" s="1"/>
  <c r="AA80" i="11"/>
  <c r="E88" i="11"/>
  <c r="AH88" i="11" s="1"/>
  <c r="E89" i="11"/>
  <c r="R89" i="11" s="1"/>
  <c r="AA89" i="11"/>
  <c r="AF97" i="11"/>
  <c r="AC97" i="11"/>
  <c r="AE97" i="11" s="1"/>
  <c r="E98" i="11"/>
  <c r="M98" i="11" s="1"/>
  <c r="O98" i="11" s="1"/>
  <c r="E99" i="11"/>
  <c r="M99" i="11" s="1"/>
  <c r="O99" i="11" s="1"/>
  <c r="E100" i="11"/>
  <c r="R100" i="11" s="1"/>
  <c r="AA100" i="11"/>
  <c r="E108" i="11"/>
  <c r="N108" i="11" s="1"/>
  <c r="E109" i="11"/>
  <c r="AF117" i="11"/>
  <c r="AC117" i="11"/>
  <c r="E120" i="11"/>
  <c r="AH120" i="11" s="1"/>
  <c r="AA120" i="11"/>
  <c r="E128" i="11"/>
  <c r="AH128" i="11" s="1"/>
  <c r="E129" i="11"/>
  <c r="E140" i="11"/>
  <c r="N140" i="11" s="1"/>
  <c r="E141" i="11"/>
  <c r="M141" i="11" s="1"/>
  <c r="O141" i="11" s="1"/>
  <c r="E143" i="11"/>
  <c r="N143" i="11" s="1"/>
  <c r="E144" i="11"/>
  <c r="M144" i="11" s="1"/>
  <c r="O144" i="11" s="1"/>
  <c r="E145" i="11"/>
  <c r="L145" i="11" s="1"/>
  <c r="E146" i="11"/>
  <c r="E148" i="11"/>
  <c r="R148" i="11" s="1"/>
  <c r="E149" i="11"/>
  <c r="E151" i="11"/>
  <c r="N151" i="11" s="1"/>
  <c r="E152" i="11"/>
  <c r="M152" i="11" s="1"/>
  <c r="O152" i="11" s="1"/>
  <c r="E153" i="11"/>
  <c r="M153" i="11" s="1"/>
  <c r="O153" i="11" s="1"/>
  <c r="E154" i="11"/>
  <c r="M154" i="11" s="1"/>
  <c r="O154" i="11" s="1"/>
  <c r="E160" i="11"/>
  <c r="L160" i="11" s="1"/>
  <c r="E161" i="11"/>
  <c r="AH161" i="11" s="1"/>
  <c r="E162" i="11"/>
  <c r="L162" i="11" s="1"/>
  <c r="E163" i="11"/>
  <c r="M163" i="11" s="1"/>
  <c r="O163" i="11" s="1"/>
  <c r="E164" i="11"/>
  <c r="N164" i="11" s="1"/>
  <c r="E165" i="11"/>
  <c r="AH165" i="11" s="1"/>
  <c r="E166" i="11"/>
  <c r="R166" i="11" s="1"/>
  <c r="E167" i="11"/>
  <c r="M167" i="11" s="1"/>
  <c r="O167" i="11" s="1"/>
  <c r="E169" i="11"/>
  <c r="L169" i="11" s="1"/>
  <c r="E171" i="11"/>
  <c r="N171" i="11" s="1"/>
  <c r="E172" i="11"/>
  <c r="N172" i="11" s="1"/>
  <c r="E173" i="11"/>
  <c r="R173" i="11" s="1"/>
  <c r="E174" i="11"/>
  <c r="N174" i="11" s="1"/>
  <c r="E175" i="11"/>
  <c r="N175" i="11" s="1"/>
  <c r="E176" i="11"/>
  <c r="N176" i="11" s="1"/>
  <c r="E177" i="11"/>
  <c r="N177" i="11" s="1"/>
  <c r="E179" i="11"/>
  <c r="R179" i="11" s="1"/>
  <c r="E184" i="11"/>
  <c r="M184" i="11" s="1"/>
  <c r="O184" i="11" s="1"/>
  <c r="E185" i="11"/>
  <c r="N185" i="11" s="1"/>
  <c r="E186" i="11"/>
  <c r="R186" i="11" s="1"/>
  <c r="E187" i="11"/>
  <c r="AH187" i="11" s="1"/>
  <c r="E188" i="11"/>
  <c r="N188" i="11" s="1"/>
  <c r="E189" i="11"/>
  <c r="L189" i="11" s="1"/>
  <c r="AF197" i="11"/>
  <c r="AC197" i="11"/>
  <c r="E200" i="11"/>
  <c r="M200" i="11" s="1"/>
  <c r="O200" i="11" s="1"/>
  <c r="E78" i="11"/>
  <c r="M78" i="11" s="1"/>
  <c r="O78" i="11" s="1"/>
  <c r="E79" i="11"/>
  <c r="E81" i="11"/>
  <c r="M81" i="11" s="1"/>
  <c r="O81" i="11" s="1"/>
  <c r="E83" i="11"/>
  <c r="E85" i="11"/>
  <c r="AH85" i="11" s="1"/>
  <c r="E90" i="11"/>
  <c r="AH90" i="11" s="1"/>
  <c r="E92" i="11"/>
  <c r="M92" i="11" s="1"/>
  <c r="O92" i="11" s="1"/>
  <c r="E94" i="11"/>
  <c r="AH94" i="11" s="1"/>
  <c r="E96" i="11"/>
  <c r="M96" i="11" s="1"/>
  <c r="O96" i="11" s="1"/>
  <c r="E97" i="11"/>
  <c r="M97" i="11" s="1"/>
  <c r="O97" i="11" s="1"/>
  <c r="E101" i="11"/>
  <c r="AH101" i="11" s="1"/>
  <c r="E103" i="11"/>
  <c r="AH103" i="11" s="1"/>
  <c r="E105" i="11"/>
  <c r="AH105" i="11" s="1"/>
  <c r="E110" i="11"/>
  <c r="AH110" i="11" s="1"/>
  <c r="E112" i="11"/>
  <c r="M112" i="11" s="1"/>
  <c r="O112" i="11" s="1"/>
  <c r="E114" i="11"/>
  <c r="M114" i="11" s="1"/>
  <c r="O114" i="11" s="1"/>
  <c r="E116" i="11"/>
  <c r="AH116" i="11" s="1"/>
  <c r="E118" i="11"/>
  <c r="M118" i="11" s="1"/>
  <c r="O118" i="11" s="1"/>
  <c r="E119" i="11"/>
  <c r="R119" i="11" s="1"/>
  <c r="E121" i="11"/>
  <c r="M121" i="11" s="1"/>
  <c r="O121" i="11" s="1"/>
  <c r="E123" i="11"/>
  <c r="M123" i="11" s="1"/>
  <c r="O123" i="11" s="1"/>
  <c r="E125" i="11"/>
  <c r="AH125" i="11" s="1"/>
  <c r="E130" i="11"/>
  <c r="M130" i="11" s="1"/>
  <c r="O130" i="11" s="1"/>
  <c r="E132" i="11"/>
  <c r="AH132" i="11" s="1"/>
  <c r="E134" i="11"/>
  <c r="AH134" i="11" s="1"/>
  <c r="E136" i="11"/>
  <c r="AH136" i="11" s="1"/>
  <c r="E137" i="11"/>
  <c r="R137" i="11" s="1"/>
  <c r="E142" i="11"/>
  <c r="E150" i="11"/>
  <c r="R150" i="11" s="1"/>
  <c r="E156" i="11"/>
  <c r="M156" i="11" s="1"/>
  <c r="O156" i="11" s="1"/>
  <c r="E157" i="11"/>
  <c r="R157" i="11" s="1"/>
  <c r="E168" i="11"/>
  <c r="M168" i="11" s="1"/>
  <c r="O168" i="11" s="1"/>
  <c r="E178" i="11"/>
  <c r="M178" i="11" s="1"/>
  <c r="O178" i="11" s="1"/>
  <c r="E181" i="11"/>
  <c r="M181" i="11" s="1"/>
  <c r="O181" i="11" s="1"/>
  <c r="E183" i="11"/>
  <c r="R183" i="11" s="1"/>
  <c r="E190" i="11"/>
  <c r="N190" i="11" s="1"/>
  <c r="E192" i="11"/>
  <c r="AH192" i="11" s="1"/>
  <c r="E194" i="11"/>
  <c r="R194" i="11" s="1"/>
  <c r="E196" i="11"/>
  <c r="R196" i="11" s="1"/>
  <c r="E198" i="11"/>
  <c r="M198" i="11" s="1"/>
  <c r="O198" i="11" s="1"/>
  <c r="E199" i="11"/>
  <c r="N199" i="11" s="1"/>
  <c r="E201" i="11"/>
  <c r="N201" i="11" s="1"/>
  <c r="E203" i="11"/>
  <c r="AH203" i="11" s="1"/>
  <c r="E205" i="11"/>
  <c r="N205" i="11" s="1"/>
  <c r="E206" i="11"/>
  <c r="M206" i="11" s="1"/>
  <c r="O206" i="11" s="1"/>
  <c r="Y192" i="11"/>
  <c r="Y193" i="11" s="1"/>
  <c r="AA191" i="11"/>
  <c r="AA189" i="11"/>
  <c r="AA190" i="11"/>
  <c r="AC187" i="11"/>
  <c r="AE187" i="11" s="1"/>
  <c r="AF187" i="11"/>
  <c r="Y203" i="11"/>
  <c r="Y204" i="11" s="1"/>
  <c r="AA202" i="11"/>
  <c r="AA201" i="11"/>
  <c r="AA203" i="11"/>
  <c r="AA200" i="11"/>
  <c r="AF177" i="11"/>
  <c r="M177" i="11"/>
  <c r="O177" i="11" s="1"/>
  <c r="Y181" i="11"/>
  <c r="Y182" i="11" s="1"/>
  <c r="AA180" i="11"/>
  <c r="Y162" i="11"/>
  <c r="Y163" i="11" s="1"/>
  <c r="AA161" i="11"/>
  <c r="AC157" i="11"/>
  <c r="AE157" i="11" s="1"/>
  <c r="AF157" i="11"/>
  <c r="AA162" i="11"/>
  <c r="AA159" i="11"/>
  <c r="Y173" i="11"/>
  <c r="Y174" i="11" s="1"/>
  <c r="Y175" i="11" s="1"/>
  <c r="AA172" i="11"/>
  <c r="M176" i="11"/>
  <c r="O176" i="11" s="1"/>
  <c r="AA170" i="11"/>
  <c r="R138" i="11"/>
  <c r="AC137" i="11"/>
  <c r="AE137" i="11" s="1"/>
  <c r="AH140" i="11"/>
  <c r="AA143" i="11"/>
  <c r="Y144" i="11"/>
  <c r="Y145" i="11" s="1"/>
  <c r="AA141" i="11"/>
  <c r="AA142" i="11"/>
  <c r="AA144" i="11"/>
  <c r="M145" i="11"/>
  <c r="O145" i="11" s="1"/>
  <c r="Y152" i="11"/>
  <c r="Y153" i="11" s="1"/>
  <c r="AA151" i="11"/>
  <c r="AD137" i="11"/>
  <c r="AF137" i="11" s="1"/>
  <c r="AA139" i="11"/>
  <c r="AC147" i="11"/>
  <c r="AE147" i="11" s="1"/>
  <c r="AF147" i="11"/>
  <c r="AA150" i="11"/>
  <c r="E147" i="11"/>
  <c r="AA149" i="11"/>
  <c r="AA152" i="11"/>
  <c r="L126" i="11"/>
  <c r="Y121" i="11"/>
  <c r="Y122" i="11" s="1"/>
  <c r="E127" i="11"/>
  <c r="AA131" i="11"/>
  <c r="Y132" i="11"/>
  <c r="Y133" i="11" s="1"/>
  <c r="AA129" i="11"/>
  <c r="AC127" i="11"/>
  <c r="AE127" i="11" s="1"/>
  <c r="AF127" i="11"/>
  <c r="N130" i="11"/>
  <c r="R131" i="11"/>
  <c r="AH100" i="11"/>
  <c r="L104" i="11"/>
  <c r="Y101" i="11"/>
  <c r="Y102" i="11" s="1"/>
  <c r="E107" i="11"/>
  <c r="AA111" i="11"/>
  <c r="Y112" i="11"/>
  <c r="Y113" i="11" s="1"/>
  <c r="AA109" i="11"/>
  <c r="AC107" i="11"/>
  <c r="AE107" i="11" s="1"/>
  <c r="AF107" i="11"/>
  <c r="M111" i="11"/>
  <c r="O111" i="11" s="1"/>
  <c r="AA112" i="11"/>
  <c r="L81" i="11"/>
  <c r="R82" i="11"/>
  <c r="N86" i="11"/>
  <c r="Y81" i="11"/>
  <c r="Y82" i="11" s="1"/>
  <c r="E87" i="11"/>
  <c r="AC87" i="11"/>
  <c r="AF87" i="11"/>
  <c r="L92" i="11"/>
  <c r="L96" i="11"/>
  <c r="Y90" i="11"/>
  <c r="Y91" i="11" s="1"/>
  <c r="AH68" i="11"/>
  <c r="R61" i="11"/>
  <c r="AH65" i="11"/>
  <c r="Y61" i="11"/>
  <c r="Y62" i="11" s="1"/>
  <c r="E67" i="11"/>
  <c r="AC67" i="11"/>
  <c r="AE67" i="11" s="1"/>
  <c r="AF67" i="11"/>
  <c r="N75" i="11"/>
  <c r="L76" i="11"/>
  <c r="Y70" i="11"/>
  <c r="Y71" i="11" s="1"/>
  <c r="AC47" i="11"/>
  <c r="AE47" i="11" s="1"/>
  <c r="AF47" i="11"/>
  <c r="L50" i="11"/>
  <c r="AA50" i="11"/>
  <c r="L47" i="11"/>
  <c r="M47" i="11" s="1"/>
  <c r="AA51" i="11"/>
  <c r="Y52" i="11"/>
  <c r="Y53" i="11" s="1"/>
  <c r="AA49" i="11"/>
  <c r="AC37" i="11"/>
  <c r="AA40" i="11"/>
  <c r="AA41" i="11"/>
  <c r="Y42" i="11"/>
  <c r="Y43" i="11" s="1"/>
  <c r="AA39" i="11"/>
  <c r="AA42" i="11"/>
  <c r="B65" i="1"/>
  <c r="B85" i="1"/>
  <c r="B94" i="1"/>
  <c r="B105" i="1"/>
  <c r="AU106" i="1"/>
  <c r="B115" i="1"/>
  <c r="AU116" i="1"/>
  <c r="B125" i="1"/>
  <c r="B145" i="1"/>
  <c r="AU146" i="1"/>
  <c r="AU205" i="1"/>
  <c r="B164" i="1"/>
  <c r="B175" i="1"/>
  <c r="AU175" i="1" s="1"/>
  <c r="B184" i="1"/>
  <c r="AU184" i="1" s="1"/>
  <c r="B195" i="1"/>
  <c r="AU195" i="1" s="1"/>
  <c r="B204" i="1"/>
  <c r="AU206" i="1"/>
  <c r="AU185" i="1"/>
  <c r="AU186" i="1"/>
  <c r="AU196" i="1"/>
  <c r="AU165" i="1"/>
  <c r="AU166" i="1"/>
  <c r="AU176" i="1"/>
  <c r="AU155" i="1"/>
  <c r="AU156" i="1"/>
  <c r="AU126" i="1"/>
  <c r="AU136" i="1"/>
  <c r="AU86" i="1"/>
  <c r="AU95" i="1"/>
  <c r="AU96" i="1"/>
  <c r="AU66" i="1"/>
  <c r="AU76" i="1"/>
  <c r="AU56" i="1"/>
  <c r="AU46" i="1"/>
  <c r="B9" i="18"/>
  <c r="B10" i="18" s="1"/>
  <c r="B11" i="18" s="1"/>
  <c r="B12" i="18" s="1"/>
  <c r="B13" i="18" s="1"/>
  <c r="B14" i="18" s="1"/>
  <c r="B15" i="18" s="1"/>
  <c r="B16" i="18" s="1"/>
  <c r="B17" i="18" s="1"/>
  <c r="B18" i="18" s="1"/>
  <c r="B19" i="18" s="1"/>
  <c r="B20" i="18" s="1"/>
  <c r="B21" i="18" s="1"/>
  <c r="B22" i="18" s="1"/>
  <c r="B23" i="18" s="1"/>
  <c r="B24" i="18" s="1"/>
  <c r="B25" i="18" s="1"/>
  <c r="B26" i="18" s="1"/>
  <c r="B27" i="18" s="1"/>
  <c r="B28" i="18" s="1"/>
  <c r="B29" i="18" s="1"/>
  <c r="B30" i="18" s="1"/>
  <c r="B31" i="18" s="1"/>
  <c r="B32" i="18" s="1"/>
  <c r="B33" i="18" s="1"/>
  <c r="B34" i="18" s="1"/>
  <c r="B35" i="18" s="1"/>
  <c r="B36" i="18" s="1"/>
  <c r="B37" i="18" s="1"/>
  <c r="B38" i="18" s="1"/>
  <c r="B39" i="18" s="1"/>
  <c r="B40" i="18" s="1"/>
  <c r="B41" i="18" s="1"/>
  <c r="B42" i="18" s="1"/>
  <c r="B43" i="18" s="1"/>
  <c r="B44" i="18" s="1"/>
  <c r="B45" i="18" s="1"/>
  <c r="B46" i="18" s="1"/>
  <c r="B47" i="18" s="1"/>
  <c r="B48" i="18" s="1"/>
  <c r="B49" i="18" s="1"/>
  <c r="B50" i="18" s="1"/>
  <c r="B51" i="18" s="1"/>
  <c r="B52" i="18" s="1"/>
  <c r="B53" i="18" s="1"/>
  <c r="B54" i="18" s="1"/>
  <c r="B55" i="18" s="1"/>
  <c r="B56" i="18" s="1"/>
  <c r="B57" i="18" s="1"/>
  <c r="I229" i="17"/>
  <c r="I228" i="17"/>
  <c r="I227" i="17"/>
  <c r="I226" i="17"/>
  <c r="I225" i="17"/>
  <c r="I224" i="17"/>
  <c r="I223" i="17"/>
  <c r="I222" i="17"/>
  <c r="I221" i="17"/>
  <c r="I220" i="17"/>
  <c r="I219" i="17"/>
  <c r="I218" i="17"/>
  <c r="I217" i="17"/>
  <c r="I216" i="17"/>
  <c r="I215" i="17"/>
  <c r="I214" i="17"/>
  <c r="I213" i="17"/>
  <c r="I212" i="17"/>
  <c r="I211" i="17"/>
  <c r="I210" i="17"/>
  <c r="I209" i="17"/>
  <c r="I208" i="17"/>
  <c r="I207" i="17"/>
  <c r="I206" i="17"/>
  <c r="I205" i="17"/>
  <c r="I204" i="17"/>
  <c r="I203" i="17"/>
  <c r="I202" i="17"/>
  <c r="I201" i="17"/>
  <c r="I200" i="17"/>
  <c r="I199" i="17"/>
  <c r="I198" i="17"/>
  <c r="I197" i="17"/>
  <c r="I196" i="17"/>
  <c r="I195" i="17"/>
  <c r="I194" i="17"/>
  <c r="I193" i="17"/>
  <c r="I192" i="17"/>
  <c r="I191" i="17"/>
  <c r="I190" i="17"/>
  <c r="I189" i="17"/>
  <c r="I188" i="17"/>
  <c r="I187" i="17"/>
  <c r="I186" i="17"/>
  <c r="I185" i="17"/>
  <c r="I184" i="17"/>
  <c r="I183" i="17"/>
  <c r="I182" i="17"/>
  <c r="I181" i="17"/>
  <c r="I180" i="17"/>
  <c r="I179" i="17"/>
  <c r="I178" i="17"/>
  <c r="I177" i="17"/>
  <c r="I176" i="17"/>
  <c r="I175" i="17"/>
  <c r="I174" i="17"/>
  <c r="I173" i="17"/>
  <c r="I172" i="17"/>
  <c r="I171" i="17"/>
  <c r="I170" i="17"/>
  <c r="I169" i="17"/>
  <c r="I168" i="17"/>
  <c r="I167" i="17"/>
  <c r="I166" i="17"/>
  <c r="I165" i="17"/>
  <c r="I164" i="17"/>
  <c r="I163" i="17"/>
  <c r="I162" i="17"/>
  <c r="I161" i="17"/>
  <c r="I160" i="17"/>
  <c r="I159" i="17"/>
  <c r="I158" i="17"/>
  <c r="I157" i="17"/>
  <c r="I156" i="17"/>
  <c r="I155" i="17"/>
  <c r="I154" i="17"/>
  <c r="I153" i="17"/>
  <c r="I152" i="17"/>
  <c r="I151" i="17"/>
  <c r="I150" i="17"/>
  <c r="I149" i="17"/>
  <c r="I148" i="17"/>
  <c r="I147" i="17"/>
  <c r="I146" i="17"/>
  <c r="I145" i="17"/>
  <c r="I144" i="17"/>
  <c r="I143" i="17"/>
  <c r="I142" i="17"/>
  <c r="I141" i="17"/>
  <c r="I140" i="17"/>
  <c r="I139" i="17"/>
  <c r="I138" i="17"/>
  <c r="I137" i="17"/>
  <c r="I136" i="17"/>
  <c r="I135" i="17"/>
  <c r="I134" i="17"/>
  <c r="I133" i="17"/>
  <c r="I132" i="17"/>
  <c r="I131" i="17"/>
  <c r="I130" i="17"/>
  <c r="I129" i="17"/>
  <c r="I128" i="17"/>
  <c r="I127" i="17"/>
  <c r="I126" i="17"/>
  <c r="I125" i="17"/>
  <c r="I124" i="17"/>
  <c r="I123" i="17"/>
  <c r="I122" i="17"/>
  <c r="I121" i="17"/>
  <c r="I120" i="17"/>
  <c r="I119" i="17"/>
  <c r="I118" i="17"/>
  <c r="I117" i="17"/>
  <c r="I116" i="17"/>
  <c r="I115" i="17"/>
  <c r="I114" i="17"/>
  <c r="I113" i="17"/>
  <c r="I112" i="17"/>
  <c r="I111" i="17"/>
  <c r="I110" i="17"/>
  <c r="I109" i="17"/>
  <c r="I108" i="17"/>
  <c r="I107" i="17"/>
  <c r="I106" i="17"/>
  <c r="I105" i="17"/>
  <c r="I104" i="17"/>
  <c r="I103" i="17"/>
  <c r="I102" i="17"/>
  <c r="I101" i="17"/>
  <c r="I100" i="17"/>
  <c r="I99" i="17"/>
  <c r="I98" i="17"/>
  <c r="I97" i="17"/>
  <c r="I96" i="17"/>
  <c r="I95" i="17"/>
  <c r="I94" i="17"/>
  <c r="I93" i="17"/>
  <c r="I92" i="17"/>
  <c r="I91" i="17"/>
  <c r="I90" i="17"/>
  <c r="I89" i="17"/>
  <c r="I88" i="17"/>
  <c r="I87" i="17"/>
  <c r="I86" i="17"/>
  <c r="I85" i="17"/>
  <c r="I84" i="17"/>
  <c r="I83" i="17"/>
  <c r="I82" i="17"/>
  <c r="I81" i="17"/>
  <c r="I80" i="17"/>
  <c r="I79" i="17"/>
  <c r="I78" i="17"/>
  <c r="I77" i="17"/>
  <c r="I76" i="17"/>
  <c r="I75" i="17"/>
  <c r="I74" i="17"/>
  <c r="I73" i="17"/>
  <c r="I72" i="17"/>
  <c r="I71" i="17"/>
  <c r="I70" i="17"/>
  <c r="I69" i="17"/>
  <c r="I68" i="17"/>
  <c r="I67" i="17"/>
  <c r="I66" i="17"/>
  <c r="I65" i="17"/>
  <c r="I64" i="17"/>
  <c r="I63" i="17"/>
  <c r="I62" i="17"/>
  <c r="I61" i="17"/>
  <c r="I60" i="17"/>
  <c r="I59" i="17"/>
  <c r="I58" i="17"/>
  <c r="I57" i="17"/>
  <c r="I56" i="17"/>
  <c r="I55" i="17"/>
  <c r="I54" i="17"/>
  <c r="I53" i="17"/>
  <c r="I52" i="17"/>
  <c r="I51" i="17"/>
  <c r="I50" i="17"/>
  <c r="I49" i="17"/>
  <c r="I48" i="17"/>
  <c r="I47" i="17"/>
  <c r="I46" i="17"/>
  <c r="I45" i="17"/>
  <c r="I44" i="17"/>
  <c r="I43" i="17"/>
  <c r="I42" i="17"/>
  <c r="I41" i="17"/>
  <c r="I40" i="17"/>
  <c r="I39" i="17"/>
  <c r="I38" i="17"/>
  <c r="I37" i="17"/>
  <c r="I36" i="17"/>
  <c r="I35" i="17"/>
  <c r="I34" i="17"/>
  <c r="I33" i="17"/>
  <c r="I32" i="17"/>
  <c r="I31" i="17"/>
  <c r="I30" i="17"/>
  <c r="I29" i="17"/>
  <c r="I28" i="17"/>
  <c r="I27" i="17"/>
  <c r="I26" i="17"/>
  <c r="I25" i="17"/>
  <c r="I24" i="17"/>
  <c r="I23" i="17"/>
  <c r="I22" i="17"/>
  <c r="I21" i="17"/>
  <c r="I20" i="17"/>
  <c r="I19" i="17"/>
  <c r="I18" i="17"/>
  <c r="I17" i="17"/>
  <c r="I16" i="17"/>
  <c r="I15" i="17"/>
  <c r="I14" i="17"/>
  <c r="I13" i="17"/>
  <c r="I12" i="17"/>
  <c r="I11" i="17"/>
  <c r="I10" i="17"/>
  <c r="I9" i="17"/>
  <c r="I8" i="17"/>
  <c r="I7" i="17"/>
  <c r="I6" i="17"/>
  <c r="I5" i="17"/>
  <c r="I4" i="17"/>
  <c r="B5" i="17"/>
  <c r="B6" i="17" s="1"/>
  <c r="B7" i="17" s="1"/>
  <c r="B8" i="17" s="1"/>
  <c r="B9" i="17" s="1"/>
  <c r="B10" i="17" s="1"/>
  <c r="B11" i="17" s="1"/>
  <c r="B12" i="17" s="1"/>
  <c r="B13" i="17" s="1"/>
  <c r="B14" i="17" s="1"/>
  <c r="B15" i="17" s="1"/>
  <c r="B16" i="17" s="1"/>
  <c r="B17" i="17" s="1"/>
  <c r="B18" i="17" s="1"/>
  <c r="B19" i="17" s="1"/>
  <c r="B20" i="17" s="1"/>
  <c r="B21" i="17" s="1"/>
  <c r="B22" i="17" s="1"/>
  <c r="B23" i="17" s="1"/>
  <c r="B24" i="17" s="1"/>
  <c r="B25" i="17" s="1"/>
  <c r="B26" i="17" s="1"/>
  <c r="B27" i="17" s="1"/>
  <c r="B28" i="17" s="1"/>
  <c r="B29" i="17" s="1"/>
  <c r="B30" i="17" s="1"/>
  <c r="B31" i="17" s="1"/>
  <c r="B32" i="17" s="1"/>
  <c r="B33" i="17" s="1"/>
  <c r="B34" i="17" s="1"/>
  <c r="B35" i="17" s="1"/>
  <c r="B36" i="17" s="1"/>
  <c r="B37" i="17" s="1"/>
  <c r="B38" i="17" s="1"/>
  <c r="B3" i="17"/>
  <c r="AM45" i="1" l="1"/>
  <c r="B44" i="1"/>
  <c r="AU45" i="1"/>
  <c r="AA52" i="11"/>
  <c r="AH71" i="11"/>
  <c r="AH57" i="11"/>
  <c r="AH115" i="11"/>
  <c r="AA132" i="11"/>
  <c r="AA181" i="11"/>
  <c r="AH189" i="11"/>
  <c r="D164" i="11"/>
  <c r="V351" i="11"/>
  <c r="X350" i="11" s="1"/>
  <c r="V479" i="11"/>
  <c r="V280" i="11"/>
  <c r="V289" i="11"/>
  <c r="AB289" i="11" s="1"/>
  <c r="V300" i="11"/>
  <c r="AB300" i="11" s="1"/>
  <c r="AC300" i="11" s="1"/>
  <c r="AE300" i="11" s="1"/>
  <c r="V285" i="11"/>
  <c r="V443" i="11"/>
  <c r="V418" i="11"/>
  <c r="AM155" i="1"/>
  <c r="B154" i="1"/>
  <c r="M188" i="11"/>
  <c r="O188" i="11" s="1"/>
  <c r="V342" i="11"/>
  <c r="V504" i="11"/>
  <c r="AB504" i="11" s="1"/>
  <c r="V286" i="11"/>
  <c r="V413" i="11"/>
  <c r="V441" i="11"/>
  <c r="AB441" i="11" s="1"/>
  <c r="V485" i="11"/>
  <c r="X484" i="11" s="1"/>
  <c r="V353" i="11"/>
  <c r="AB353" i="11" s="1"/>
  <c r="AA81" i="11"/>
  <c r="V310" i="11"/>
  <c r="V392" i="11"/>
  <c r="X391" i="11" s="1"/>
  <c r="V449" i="11"/>
  <c r="V379" i="11"/>
  <c r="V359" i="11"/>
  <c r="AM294" i="1"/>
  <c r="V269" i="11"/>
  <c r="L42" i="11"/>
  <c r="L38" i="11"/>
  <c r="V38" i="11" s="1"/>
  <c r="AH76" i="11"/>
  <c r="R72" i="11"/>
  <c r="L65" i="11"/>
  <c r="V65" i="11" s="1"/>
  <c r="AB65" i="11" s="1"/>
  <c r="N64" i="11"/>
  <c r="N58" i="11"/>
  <c r="N57" i="11"/>
  <c r="AH93" i="11"/>
  <c r="N89" i="11"/>
  <c r="M82" i="11"/>
  <c r="O82" i="11" s="1"/>
  <c r="AH78" i="11"/>
  <c r="R111" i="11"/>
  <c r="N105" i="11"/>
  <c r="M101" i="11"/>
  <c r="O101" i="11" s="1"/>
  <c r="L134" i="11"/>
  <c r="N120" i="11"/>
  <c r="AH185" i="11"/>
  <c r="L204" i="11"/>
  <c r="AU135" i="1"/>
  <c r="M42" i="11"/>
  <c r="O42" i="11" s="1"/>
  <c r="R42" i="11" s="1"/>
  <c r="L49" i="11"/>
  <c r="V49" i="11" s="1"/>
  <c r="R76" i="11"/>
  <c r="AH75" i="11"/>
  <c r="L72" i="11"/>
  <c r="V72" i="11" s="1"/>
  <c r="AB72" i="11" s="1"/>
  <c r="AH72" i="11"/>
  <c r="N71" i="11"/>
  <c r="R65" i="11"/>
  <c r="AH64" i="11"/>
  <c r="L61" i="11"/>
  <c r="V61" i="11" s="1"/>
  <c r="AH61" i="11"/>
  <c r="AH58" i="11"/>
  <c r="AH60" i="11"/>
  <c r="R57" i="11"/>
  <c r="AH96" i="11"/>
  <c r="N93" i="11"/>
  <c r="AH92" i="11"/>
  <c r="AH86" i="11"/>
  <c r="N85" i="11"/>
  <c r="L82" i="11"/>
  <c r="AH81" i="11"/>
  <c r="M116" i="11"/>
  <c r="O116" i="11" s="1"/>
  <c r="N115" i="11"/>
  <c r="R112" i="11"/>
  <c r="L111" i="11"/>
  <c r="M104" i="11"/>
  <c r="O104" i="11" s="1"/>
  <c r="R104" i="11"/>
  <c r="AH108" i="11"/>
  <c r="L98" i="11"/>
  <c r="V98" i="11" s="1"/>
  <c r="X97" i="11" s="1"/>
  <c r="M133" i="11"/>
  <c r="O133" i="11" s="1"/>
  <c r="R122" i="11"/>
  <c r="L153" i="11"/>
  <c r="V153" i="11" s="1"/>
  <c r="AB153" i="11" s="1"/>
  <c r="R160" i="11"/>
  <c r="AH204" i="11"/>
  <c r="V305" i="11"/>
  <c r="X304" i="11" s="1"/>
  <c r="X307" i="11"/>
  <c r="D203" i="11"/>
  <c r="AM204" i="1"/>
  <c r="D183" i="11"/>
  <c r="AM184" i="1"/>
  <c r="D163" i="11"/>
  <c r="AM164" i="1"/>
  <c r="D124" i="11"/>
  <c r="AM125" i="1"/>
  <c r="D114" i="11"/>
  <c r="AM115" i="1"/>
  <c r="D104" i="11"/>
  <c r="AM105" i="1"/>
  <c r="D84" i="11"/>
  <c r="AM85" i="1"/>
  <c r="D64" i="11"/>
  <c r="AM65" i="1"/>
  <c r="D233" i="11"/>
  <c r="AM234" i="1"/>
  <c r="D223" i="11"/>
  <c r="AM224" i="1"/>
  <c r="D272" i="11"/>
  <c r="AM273" i="1"/>
  <c r="D443" i="11"/>
  <c r="AM444" i="1"/>
  <c r="D493" i="11"/>
  <c r="AM494" i="1"/>
  <c r="AU55" i="1"/>
  <c r="AU75" i="1"/>
  <c r="AU65" i="1"/>
  <c r="D194" i="11"/>
  <c r="AM195" i="1"/>
  <c r="D174" i="11"/>
  <c r="AM175" i="1"/>
  <c r="D144" i="11"/>
  <c r="AM145" i="1"/>
  <c r="D93" i="11"/>
  <c r="AM94" i="1"/>
  <c r="B74" i="1"/>
  <c r="B54" i="1"/>
  <c r="N76" i="11"/>
  <c r="M75" i="11"/>
  <c r="O75" i="11" s="1"/>
  <c r="L75" i="11"/>
  <c r="N72" i="11"/>
  <c r="M71" i="11"/>
  <c r="O71" i="11" s="1"/>
  <c r="L71" i="11"/>
  <c r="N65" i="11"/>
  <c r="M64" i="11"/>
  <c r="O64" i="11" s="1"/>
  <c r="L64" i="11"/>
  <c r="N61" i="11"/>
  <c r="L58" i="11"/>
  <c r="V58" i="11" s="1"/>
  <c r="X57" i="11" s="1"/>
  <c r="R58" i="11"/>
  <c r="L68" i="11"/>
  <c r="M68" i="11"/>
  <c r="O68" i="11" s="1"/>
  <c r="N60" i="11"/>
  <c r="L57" i="11"/>
  <c r="R96" i="11"/>
  <c r="M93" i="11"/>
  <c r="O93" i="11" s="1"/>
  <c r="L93" i="11"/>
  <c r="R92" i="11"/>
  <c r="AH89" i="11"/>
  <c r="M86" i="11"/>
  <c r="O86" i="11" s="1"/>
  <c r="L86" i="11"/>
  <c r="M85" i="11"/>
  <c r="O85" i="11" s="1"/>
  <c r="AH82" i="11"/>
  <c r="R81" i="11"/>
  <c r="N78" i="11"/>
  <c r="N116" i="11"/>
  <c r="M115" i="11"/>
  <c r="O115" i="11" s="1"/>
  <c r="L115" i="11"/>
  <c r="L112" i="11"/>
  <c r="V112" i="11" s="1"/>
  <c r="AH112" i="11"/>
  <c r="AH111" i="11"/>
  <c r="M105" i="11"/>
  <c r="O105" i="11" s="1"/>
  <c r="AH104" i="11"/>
  <c r="N101" i="11"/>
  <c r="L108" i="11"/>
  <c r="M108" i="11"/>
  <c r="O108" i="11" s="1"/>
  <c r="N100" i="11"/>
  <c r="R98" i="11"/>
  <c r="R134" i="11"/>
  <c r="M122" i="11"/>
  <c r="O122" i="11" s="1"/>
  <c r="L128" i="11"/>
  <c r="R155" i="11"/>
  <c r="AH151" i="11"/>
  <c r="M172" i="11"/>
  <c r="O172" i="11" s="1"/>
  <c r="AH164" i="11"/>
  <c r="AH158" i="11"/>
  <c r="M179" i="11"/>
  <c r="O179" i="11" s="1"/>
  <c r="R180" i="11"/>
  <c r="N197" i="11"/>
  <c r="D213" i="11"/>
  <c r="AM214" i="1"/>
  <c r="D243" i="11"/>
  <c r="AM244" i="1"/>
  <c r="D282" i="11"/>
  <c r="AM283" i="1"/>
  <c r="D292" i="11"/>
  <c r="AM293" i="1"/>
  <c r="D302" i="11"/>
  <c r="AM303" i="1"/>
  <c r="D312" i="11"/>
  <c r="AM313" i="1"/>
  <c r="D333" i="11"/>
  <c r="AM334" i="1"/>
  <c r="D463" i="11"/>
  <c r="AM464" i="1"/>
  <c r="D483" i="11"/>
  <c r="AM484" i="1"/>
  <c r="D503" i="11"/>
  <c r="AM504" i="1"/>
  <c r="D382" i="11"/>
  <c r="AM383" i="1"/>
  <c r="D392" i="11"/>
  <c r="AM393" i="1"/>
  <c r="D402" i="11"/>
  <c r="AM403" i="1"/>
  <c r="D412" i="11"/>
  <c r="AM413" i="1"/>
  <c r="D422" i="11"/>
  <c r="AM423" i="1"/>
  <c r="D453" i="11"/>
  <c r="AM454" i="1"/>
  <c r="D473" i="11"/>
  <c r="AM474" i="1"/>
  <c r="V244" i="11"/>
  <c r="AB244" i="11" s="1"/>
  <c r="V374" i="11"/>
  <c r="AB374" i="11" s="1"/>
  <c r="V268" i="11"/>
  <c r="X268" i="11" s="1"/>
  <c r="V309" i="11"/>
  <c r="AB309" i="11" s="1"/>
  <c r="AD309" i="11" s="1"/>
  <c r="AF309" i="11" s="1"/>
  <c r="V331" i="11"/>
  <c r="AB331" i="11" s="1"/>
  <c r="AC331" i="11" s="1"/>
  <c r="AE331" i="11" s="1"/>
  <c r="V335" i="11"/>
  <c r="AB335" i="11" s="1"/>
  <c r="AC335" i="11" s="1"/>
  <c r="AE335" i="11" s="1"/>
  <c r="V398" i="11"/>
  <c r="X398" i="11" s="1"/>
  <c r="V344" i="11"/>
  <c r="AB344" i="11" s="1"/>
  <c r="AD344" i="11" s="1"/>
  <c r="AF344" i="11" s="1"/>
  <c r="V431" i="11"/>
  <c r="X430" i="11" s="1"/>
  <c r="R68" i="11"/>
  <c r="M60" i="11"/>
  <c r="O60" i="11" s="1"/>
  <c r="L60" i="11"/>
  <c r="N96" i="11"/>
  <c r="N92" i="11"/>
  <c r="M89" i="11"/>
  <c r="O89" i="11" s="1"/>
  <c r="L89" i="11"/>
  <c r="L85" i="11"/>
  <c r="R85" i="11"/>
  <c r="N81" i="11"/>
  <c r="L78" i="11"/>
  <c r="V78" i="11" s="1"/>
  <c r="AB78" i="11" s="1"/>
  <c r="R78" i="11"/>
  <c r="L116" i="11"/>
  <c r="R116" i="11"/>
  <c r="N112" i="11"/>
  <c r="L105" i="11"/>
  <c r="R105" i="11"/>
  <c r="L101" i="11"/>
  <c r="R101" i="11"/>
  <c r="R108" i="11"/>
  <c r="M100" i="11"/>
  <c r="O100" i="11" s="1"/>
  <c r="L100" i="11"/>
  <c r="N98" i="11"/>
  <c r="AH98" i="11"/>
  <c r="N134" i="11"/>
  <c r="M134" i="11"/>
  <c r="O134" i="11" s="1"/>
  <c r="N123" i="11"/>
  <c r="M128" i="11"/>
  <c r="O128" i="11" s="1"/>
  <c r="AH150" i="11"/>
  <c r="L150" i="11"/>
  <c r="M140" i="11"/>
  <c r="O140" i="11" s="1"/>
  <c r="AH137" i="11"/>
  <c r="L137" i="11"/>
  <c r="L151" i="11"/>
  <c r="R145" i="11"/>
  <c r="AH143" i="11"/>
  <c r="M174" i="11"/>
  <c r="O174" i="11" s="1"/>
  <c r="R169" i="11"/>
  <c r="L166" i="11"/>
  <c r="M160" i="11"/>
  <c r="O160" i="11" s="1"/>
  <c r="L179" i="11"/>
  <c r="L178" i="11"/>
  <c r="V178" i="11" s="1"/>
  <c r="X177" i="11" s="1"/>
  <c r="M193" i="11"/>
  <c r="O193" i="11" s="1"/>
  <c r="V262" i="11"/>
  <c r="V491" i="11"/>
  <c r="AB491" i="11" s="1"/>
  <c r="AC491" i="11" s="1"/>
  <c r="AE491" i="11" s="1"/>
  <c r="V345" i="11"/>
  <c r="X345" i="11" s="1"/>
  <c r="V362" i="11"/>
  <c r="AB362" i="11" s="1"/>
  <c r="AD362" i="11" s="1"/>
  <c r="AF362" i="11" s="1"/>
  <c r="AU94" i="1"/>
  <c r="AH167" i="11"/>
  <c r="V282" i="11"/>
  <c r="AB282" i="11" s="1"/>
  <c r="AD282" i="11" s="1"/>
  <c r="AF282" i="11" s="1"/>
  <c r="M90" i="11"/>
  <c r="O90" i="11" s="1"/>
  <c r="AH84" i="11"/>
  <c r="M88" i="11"/>
  <c r="O88" i="11" s="1"/>
  <c r="AH184" i="11"/>
  <c r="AB248" i="11"/>
  <c r="AD248" i="11" s="1"/>
  <c r="AF248" i="11" s="1"/>
  <c r="X434" i="11"/>
  <c r="V463" i="11"/>
  <c r="X463" i="11" s="1"/>
  <c r="V338" i="11"/>
  <c r="AB338" i="11" s="1"/>
  <c r="V401" i="11"/>
  <c r="AB401" i="11" s="1"/>
  <c r="AD401" i="11" s="1"/>
  <c r="AF401" i="11" s="1"/>
  <c r="AB303" i="11"/>
  <c r="AD303" i="11" s="1"/>
  <c r="AF303" i="11" s="1"/>
  <c r="X303" i="11"/>
  <c r="O292" i="11"/>
  <c r="V292" i="11"/>
  <c r="X291" i="11" s="1"/>
  <c r="X227" i="11"/>
  <c r="AB228" i="11"/>
  <c r="AC228" i="11" s="1"/>
  <c r="AE228" i="11" s="1"/>
  <c r="O451" i="11"/>
  <c r="V451" i="11"/>
  <c r="AB451" i="11" s="1"/>
  <c r="V265" i="11"/>
  <c r="AB265" i="11" s="1"/>
  <c r="O312" i="11"/>
  <c r="V312" i="11"/>
  <c r="X312" i="11" s="1"/>
  <c r="O420" i="11"/>
  <c r="V420" i="11"/>
  <c r="AB420" i="11" s="1"/>
  <c r="AB424" i="11"/>
  <c r="AD424" i="11" s="1"/>
  <c r="AF424" i="11" s="1"/>
  <c r="X423" i="11"/>
  <c r="O405" i="11"/>
  <c r="V405" i="11"/>
  <c r="AB405" i="11" s="1"/>
  <c r="AD405" i="11" s="1"/>
  <c r="AF405" i="11" s="1"/>
  <c r="O381" i="11"/>
  <c r="V381" i="11"/>
  <c r="AB381" i="11" s="1"/>
  <c r="AU125" i="1"/>
  <c r="L119" i="11"/>
  <c r="M119" i="11"/>
  <c r="O119" i="11" s="1"/>
  <c r="R162" i="11"/>
  <c r="M162" i="11"/>
  <c r="O162" i="11" s="1"/>
  <c r="M148" i="11"/>
  <c r="O148" i="11" s="1"/>
  <c r="N148" i="11"/>
  <c r="M138" i="11"/>
  <c r="O138" i="11" s="1"/>
  <c r="N138" i="11"/>
  <c r="R133" i="11"/>
  <c r="N133" i="11"/>
  <c r="AH133" i="11"/>
  <c r="R126" i="11"/>
  <c r="M126" i="11"/>
  <c r="O126" i="11" s="1"/>
  <c r="M204" i="11"/>
  <c r="O204" i="11" s="1"/>
  <c r="N204" i="11"/>
  <c r="X424" i="11"/>
  <c r="AC419" i="11"/>
  <c r="AE419" i="11" s="1"/>
  <c r="AB416" i="11"/>
  <c r="AC416" i="11" s="1"/>
  <c r="AE416" i="11" s="1"/>
  <c r="V498" i="11"/>
  <c r="AB498" i="11" s="1"/>
  <c r="V371" i="11"/>
  <c r="AB371" i="11" s="1"/>
  <c r="AC371" i="11" s="1"/>
  <c r="AE371" i="11" s="1"/>
  <c r="V375" i="11"/>
  <c r="AB375" i="11" s="1"/>
  <c r="AD375" i="11" s="1"/>
  <c r="AF375" i="11" s="1"/>
  <c r="V408" i="11"/>
  <c r="X407" i="11" s="1"/>
  <c r="O404" i="11"/>
  <c r="V404" i="11"/>
  <c r="X403" i="11" s="1"/>
  <c r="AB488" i="11"/>
  <c r="AC488" i="11" s="1"/>
  <c r="AE488" i="11" s="1"/>
  <c r="X487" i="11"/>
  <c r="V502" i="11"/>
  <c r="AB502" i="11" s="1"/>
  <c r="AD502" i="11" s="1"/>
  <c r="AF502" i="11" s="1"/>
  <c r="V506" i="11"/>
  <c r="AG97" i="11"/>
  <c r="V235" i="11"/>
  <c r="V458" i="11"/>
  <c r="AB458" i="11" s="1"/>
  <c r="V238" i="11"/>
  <c r="X237" i="11" s="1"/>
  <c r="V330" i="11"/>
  <c r="X329" i="11" s="1"/>
  <c r="V411" i="11"/>
  <c r="X410" i="11" s="1"/>
  <c r="V384" i="11"/>
  <c r="X383" i="11" s="1"/>
  <c r="V478" i="11"/>
  <c r="X478" i="11" s="1"/>
  <c r="V288" i="11"/>
  <c r="AH73" i="11"/>
  <c r="V274" i="11"/>
  <c r="X273" i="11" s="1"/>
  <c r="X368" i="11"/>
  <c r="AB326" i="11"/>
  <c r="AD326" i="11" s="1"/>
  <c r="AF326" i="11" s="1"/>
  <c r="V363" i="11"/>
  <c r="X363" i="11" s="1"/>
  <c r="AB383" i="11"/>
  <c r="AC383" i="11" s="1"/>
  <c r="AE383" i="11" s="1"/>
  <c r="V492" i="11"/>
  <c r="AB492" i="11" s="1"/>
  <c r="V218" i="11"/>
  <c r="X217" i="11" s="1"/>
  <c r="V240" i="11"/>
  <c r="V266" i="11"/>
  <c r="AB266" i="11" s="1"/>
  <c r="V294" i="11"/>
  <c r="X294" i="11" s="1"/>
  <c r="X308" i="11"/>
  <c r="V386" i="11"/>
  <c r="X386" i="11" s="1"/>
  <c r="V391" i="11"/>
  <c r="AB391" i="11" s="1"/>
  <c r="V453" i="11"/>
  <c r="X452" i="11" s="1"/>
  <c r="X469" i="11"/>
  <c r="V215" i="11"/>
  <c r="V390" i="11"/>
  <c r="AB390" i="11" s="1"/>
  <c r="AC390" i="11" s="1"/>
  <c r="AE390" i="11" s="1"/>
  <c r="V481" i="11"/>
  <c r="X481" i="11" s="1"/>
  <c r="V242" i="11"/>
  <c r="AB242" i="11" s="1"/>
  <c r="AC242" i="11" s="1"/>
  <c r="AE242" i="11" s="1"/>
  <c r="V264" i="11"/>
  <c r="AB264" i="11" s="1"/>
  <c r="AD264" i="11" s="1"/>
  <c r="AF264" i="11" s="1"/>
  <c r="V366" i="11"/>
  <c r="X365" i="11" s="1"/>
  <c r="V250" i="11"/>
  <c r="X249" i="11" s="1"/>
  <c r="V243" i="11"/>
  <c r="V263" i="11"/>
  <c r="AB263" i="11" s="1"/>
  <c r="V253" i="11"/>
  <c r="X252" i="11" s="1"/>
  <c r="V222" i="11"/>
  <c r="X221" i="11" s="1"/>
  <c r="X488" i="11"/>
  <c r="V323" i="11"/>
  <c r="X322" i="11" s="1"/>
  <c r="V334" i="11"/>
  <c r="AB334" i="11" s="1"/>
  <c r="V241" i="11"/>
  <c r="AB241" i="11" s="1"/>
  <c r="V261" i="11"/>
  <c r="AB261" i="11" s="1"/>
  <c r="V348" i="11"/>
  <c r="X238" i="11"/>
  <c r="M142" i="11"/>
  <c r="O142" i="11" s="1"/>
  <c r="R142" i="11"/>
  <c r="M83" i="11"/>
  <c r="O83" i="11" s="1"/>
  <c r="AH83" i="11"/>
  <c r="M79" i="11"/>
  <c r="O79" i="11" s="1"/>
  <c r="L79" i="11"/>
  <c r="AH149" i="11"/>
  <c r="L149" i="11"/>
  <c r="AH146" i="11"/>
  <c r="M146" i="11"/>
  <c r="O146" i="11" s="1"/>
  <c r="M129" i="11"/>
  <c r="O129" i="11" s="1"/>
  <c r="N129" i="11"/>
  <c r="AH109" i="11"/>
  <c r="M109" i="11"/>
  <c r="O109" i="11" s="1"/>
  <c r="M70" i="11"/>
  <c r="O70" i="11" s="1"/>
  <c r="AH70" i="11"/>
  <c r="M139" i="11"/>
  <c r="O139" i="11" s="1"/>
  <c r="R139" i="11"/>
  <c r="N91" i="11"/>
  <c r="M91" i="11"/>
  <c r="O91" i="11" s="1"/>
  <c r="AH77" i="11"/>
  <c r="R77" i="11"/>
  <c r="D134" i="11"/>
  <c r="B134" i="1"/>
  <c r="AM134" i="1" s="1"/>
  <c r="M195" i="11"/>
  <c r="O195" i="11" s="1"/>
  <c r="AH195" i="11"/>
  <c r="N135" i="11"/>
  <c r="R135" i="11"/>
  <c r="M117" i="11"/>
  <c r="O117" i="11" s="1"/>
  <c r="N117" i="11"/>
  <c r="N102" i="11"/>
  <c r="M102" i="11"/>
  <c r="O102" i="11" s="1"/>
  <c r="R63" i="11"/>
  <c r="N69" i="11"/>
  <c r="L95" i="11"/>
  <c r="AH113" i="11"/>
  <c r="M106" i="11"/>
  <c r="O106" i="11" s="1"/>
  <c r="AH97" i="11"/>
  <c r="X286" i="11"/>
  <c r="AB286" i="11"/>
  <c r="AD286" i="11" s="1"/>
  <c r="AF286" i="11" s="1"/>
  <c r="X231" i="11"/>
  <c r="AH197" i="11"/>
  <c r="AB231" i="11"/>
  <c r="AD231" i="11" s="1"/>
  <c r="AF231" i="11" s="1"/>
  <c r="X328" i="11"/>
  <c r="V370" i="11"/>
  <c r="AB370" i="11" s="1"/>
  <c r="X313" i="11"/>
  <c r="X441" i="11"/>
  <c r="AB489" i="11"/>
  <c r="AC489" i="11" s="1"/>
  <c r="AE489" i="11" s="1"/>
  <c r="V496" i="11"/>
  <c r="X495" i="11" s="1"/>
  <c r="V503" i="11"/>
  <c r="X502" i="11" s="1"/>
  <c r="V245" i="11"/>
  <c r="V258" i="11"/>
  <c r="X257" i="11" s="1"/>
  <c r="X418" i="11"/>
  <c r="V490" i="11"/>
  <c r="X489" i="11" s="1"/>
  <c r="V428" i="11"/>
  <c r="V455" i="11"/>
  <c r="X454" i="11" s="1"/>
  <c r="V233" i="11"/>
  <c r="AB233" i="11" s="1"/>
  <c r="AD233" i="11" s="1"/>
  <c r="AF233" i="11" s="1"/>
  <c r="V422" i="11"/>
  <c r="V473" i="11"/>
  <c r="V438" i="11"/>
  <c r="X438" i="11" s="1"/>
  <c r="X248" i="11"/>
  <c r="V219" i="11"/>
  <c r="X219" i="11" s="1"/>
  <c r="R171" i="11"/>
  <c r="V395" i="11"/>
  <c r="X394" i="11" s="1"/>
  <c r="V409" i="11"/>
  <c r="X409" i="11" s="1"/>
  <c r="V461" i="11"/>
  <c r="X460" i="11" s="1"/>
  <c r="V465" i="11"/>
  <c r="X464" i="11" s="1"/>
  <c r="M41" i="11"/>
  <c r="O41" i="11" s="1"/>
  <c r="R41" i="11" s="1"/>
  <c r="M52" i="11"/>
  <c r="O52" i="11" s="1"/>
  <c r="R52" i="11" s="1"/>
  <c r="L54" i="11"/>
  <c r="R74" i="11"/>
  <c r="L70" i="11"/>
  <c r="N66" i="11"/>
  <c r="AH62" i="11"/>
  <c r="M59" i="11"/>
  <c r="O59" i="11" s="1"/>
  <c r="N94" i="11"/>
  <c r="R91" i="11"/>
  <c r="L83" i="11"/>
  <c r="AH79" i="11"/>
  <c r="L80" i="11"/>
  <c r="L114" i="11"/>
  <c r="V114" i="11" s="1"/>
  <c r="AB114" i="11" s="1"/>
  <c r="R106" i="11"/>
  <c r="R102" i="11"/>
  <c r="R99" i="11"/>
  <c r="M135" i="11"/>
  <c r="O135" i="11" s="1"/>
  <c r="M131" i="11"/>
  <c r="O131" i="11" s="1"/>
  <c r="L124" i="11"/>
  <c r="AH173" i="11"/>
  <c r="M170" i="11"/>
  <c r="O170" i="11" s="1"/>
  <c r="R163" i="11"/>
  <c r="M159" i="11"/>
  <c r="O159" i="11" s="1"/>
  <c r="M182" i="11"/>
  <c r="O182" i="11" s="1"/>
  <c r="N202" i="11"/>
  <c r="L195" i="11"/>
  <c r="R191" i="11"/>
  <c r="AB221" i="11"/>
  <c r="AC221" i="11" s="1"/>
  <c r="AE221" i="11" s="1"/>
  <c r="V246" i="11"/>
  <c r="V260" i="11"/>
  <c r="AB260" i="11" s="1"/>
  <c r="AC260" i="11" s="1"/>
  <c r="AE260" i="11" s="1"/>
  <c r="X353" i="11"/>
  <c r="X399" i="11"/>
  <c r="X255" i="11"/>
  <c r="V299" i="11"/>
  <c r="AB299" i="11" s="1"/>
  <c r="V341" i="11"/>
  <c r="X340" i="11" s="1"/>
  <c r="V352" i="11"/>
  <c r="X351" i="11" s="1"/>
  <c r="V356" i="11"/>
  <c r="X356" i="11" s="1"/>
  <c r="V212" i="11"/>
  <c r="AB212" i="11" s="1"/>
  <c r="N45" i="11"/>
  <c r="L41" i="11"/>
  <c r="N44" i="11"/>
  <c r="L52" i="11"/>
  <c r="M54" i="11"/>
  <c r="O54" i="11" s="1"/>
  <c r="R54" i="11" s="1"/>
  <c r="L74" i="11"/>
  <c r="V74" i="11" s="1"/>
  <c r="AH74" i="11"/>
  <c r="N73" i="11"/>
  <c r="R70" i="11"/>
  <c r="AH66" i="11"/>
  <c r="L63" i="11"/>
  <c r="V63" i="11" s="1"/>
  <c r="AH63" i="11"/>
  <c r="N62" i="11"/>
  <c r="N59" i="11"/>
  <c r="L69" i="11"/>
  <c r="V69" i="11" s="1"/>
  <c r="AH69" i="11"/>
  <c r="M95" i="11"/>
  <c r="O95" i="11" s="1"/>
  <c r="R95" i="11"/>
  <c r="M94" i="11"/>
  <c r="O94" i="11" s="1"/>
  <c r="L91" i="11"/>
  <c r="N90" i="11"/>
  <c r="N84" i="11"/>
  <c r="R83" i="11"/>
  <c r="R79" i="11"/>
  <c r="R88" i="11"/>
  <c r="M80" i="11"/>
  <c r="O80" i="11" s="1"/>
  <c r="R80" i="11"/>
  <c r="M77" i="11"/>
  <c r="O77" i="11" s="1"/>
  <c r="AH114" i="11"/>
  <c r="N113" i="11"/>
  <c r="N110" i="11"/>
  <c r="L106" i="11"/>
  <c r="M103" i="11"/>
  <c r="O103" i="11" s="1"/>
  <c r="L102" i="11"/>
  <c r="R109" i="11"/>
  <c r="L99" i="11"/>
  <c r="V99" i="11" s="1"/>
  <c r="AB99" i="11" s="1"/>
  <c r="L97" i="11"/>
  <c r="M136" i="11"/>
  <c r="O136" i="11" s="1"/>
  <c r="L135" i="11"/>
  <c r="N132" i="11"/>
  <c r="L131" i="11"/>
  <c r="M124" i="11"/>
  <c r="O124" i="11" s="1"/>
  <c r="R124" i="11"/>
  <c r="L121" i="11"/>
  <c r="L129" i="11"/>
  <c r="AH129" i="11"/>
  <c r="L117" i="11"/>
  <c r="AH117" i="11"/>
  <c r="AH154" i="11"/>
  <c r="R144" i="11"/>
  <c r="N139" i="11"/>
  <c r="AH139" i="11"/>
  <c r="N141" i="11"/>
  <c r="L175" i="11"/>
  <c r="M171" i="11"/>
  <c r="O171" i="11" s="1"/>
  <c r="N170" i="11"/>
  <c r="AG167" i="11"/>
  <c r="N167" i="11"/>
  <c r="M165" i="11"/>
  <c r="O165" i="11" s="1"/>
  <c r="N161" i="11"/>
  <c r="N159" i="11"/>
  <c r="AH186" i="11"/>
  <c r="L182" i="11"/>
  <c r="M202" i="11"/>
  <c r="O202" i="11" s="1"/>
  <c r="R197" i="11"/>
  <c r="R195" i="11"/>
  <c r="L191" i="11"/>
  <c r="V191" i="11" s="1"/>
  <c r="AH191" i="11"/>
  <c r="X228" i="11"/>
  <c r="V296" i="11"/>
  <c r="X295" i="11" s="1"/>
  <c r="V226" i="11"/>
  <c r="AB226" i="11" s="1"/>
  <c r="X415" i="11"/>
  <c r="V216" i="11"/>
  <c r="V272" i="11"/>
  <c r="X272" i="11" s="1"/>
  <c r="V276" i="11"/>
  <c r="X275" i="11" s="1"/>
  <c r="V279" i="11"/>
  <c r="X279" i="11" s="1"/>
  <c r="V210" i="11"/>
  <c r="V213" i="11"/>
  <c r="R114" i="11"/>
  <c r="M110" i="11"/>
  <c r="O110" i="11" s="1"/>
  <c r="N103" i="11"/>
  <c r="R97" i="11"/>
  <c r="N136" i="11"/>
  <c r="M132" i="11"/>
  <c r="O132" i="11" s="1"/>
  <c r="N125" i="11"/>
  <c r="AH121" i="11"/>
  <c r="L118" i="11"/>
  <c r="V118" i="11" s="1"/>
  <c r="X117" i="11" s="1"/>
  <c r="AH156" i="11"/>
  <c r="N152" i="11"/>
  <c r="N154" i="11"/>
  <c r="M149" i="11"/>
  <c r="O149" i="11" s="1"/>
  <c r="N146" i="11"/>
  <c r="L144" i="11"/>
  <c r="V144" i="11" s="1"/>
  <c r="AB144" i="11" s="1"/>
  <c r="AH144" i="11"/>
  <c r="L141" i="11"/>
  <c r="V141" i="11" s="1"/>
  <c r="AB141" i="11" s="1"/>
  <c r="AH141" i="11"/>
  <c r="M175" i="11"/>
  <c r="O175" i="11" s="1"/>
  <c r="R175" i="11"/>
  <c r="N173" i="11"/>
  <c r="L171" i="11"/>
  <c r="AH168" i="11"/>
  <c r="R167" i="11"/>
  <c r="N165" i="11"/>
  <c r="L163" i="11"/>
  <c r="V163" i="11" s="1"/>
  <c r="AH163" i="11"/>
  <c r="M161" i="11"/>
  <c r="O161" i="11" s="1"/>
  <c r="M186" i="11"/>
  <c r="O186" i="11" s="1"/>
  <c r="L184" i="11"/>
  <c r="R177" i="11"/>
  <c r="R200" i="11"/>
  <c r="V499" i="11"/>
  <c r="AB499" i="11" s="1"/>
  <c r="R181" i="11"/>
  <c r="AU74" i="1"/>
  <c r="M125" i="11"/>
  <c r="O125" i="11" s="1"/>
  <c r="R121" i="11"/>
  <c r="R118" i="11"/>
  <c r="N156" i="11"/>
  <c r="L142" i="11"/>
  <c r="N168" i="11"/>
  <c r="N186" i="11"/>
  <c r="N184" i="11"/>
  <c r="L177" i="11"/>
  <c r="R201" i="11"/>
  <c r="L198" i="11"/>
  <c r="V198" i="11" s="1"/>
  <c r="AB198" i="11" s="1"/>
  <c r="L188" i="11"/>
  <c r="V188" i="11" s="1"/>
  <c r="AU253" i="1"/>
  <c r="D252" i="11"/>
  <c r="B252" i="1"/>
  <c r="AM252" i="1" s="1"/>
  <c r="AU434" i="1"/>
  <c r="D433" i="11"/>
  <c r="B433" i="1"/>
  <c r="AM433" i="1" s="1"/>
  <c r="B262" i="1"/>
  <c r="AM262" i="1" s="1"/>
  <c r="D262" i="11"/>
  <c r="AU263" i="1"/>
  <c r="AU343" i="1"/>
  <c r="D342" i="11"/>
  <c r="B342" i="1"/>
  <c r="AM342" i="1" s="1"/>
  <c r="D363" i="11"/>
  <c r="AU364" i="1"/>
  <c r="B363" i="1"/>
  <c r="AM363" i="1" s="1"/>
  <c r="D323" i="11"/>
  <c r="B323" i="1"/>
  <c r="AM323" i="1" s="1"/>
  <c r="AU324" i="1"/>
  <c r="B353" i="1"/>
  <c r="AM353" i="1" s="1"/>
  <c r="D353" i="11"/>
  <c r="AU354" i="1"/>
  <c r="D373" i="11"/>
  <c r="AU374" i="1"/>
  <c r="B373" i="1"/>
  <c r="AM373" i="1" s="1"/>
  <c r="AG177" i="11"/>
  <c r="M205" i="11"/>
  <c r="O205" i="11" s="1"/>
  <c r="R190" i="11"/>
  <c r="X251" i="11"/>
  <c r="X483" i="11"/>
  <c r="V209" i="11"/>
  <c r="AB318" i="11"/>
  <c r="X317" i="11"/>
  <c r="L45" i="11"/>
  <c r="V45" i="11" s="1"/>
  <c r="L44" i="11"/>
  <c r="V44" i="11" s="1"/>
  <c r="N74" i="11"/>
  <c r="M73" i="11"/>
  <c r="O73" i="11" s="1"/>
  <c r="L73" i="11"/>
  <c r="N70" i="11"/>
  <c r="M66" i="11"/>
  <c r="O66" i="11" s="1"/>
  <c r="L66" i="11"/>
  <c r="N63" i="11"/>
  <c r="M62" i="11"/>
  <c r="O62" i="11" s="1"/>
  <c r="L62" i="11"/>
  <c r="L59" i="11"/>
  <c r="R59" i="11"/>
  <c r="R69" i="11"/>
  <c r="AH95" i="11"/>
  <c r="L94" i="11"/>
  <c r="R94" i="11"/>
  <c r="AH91" i="11"/>
  <c r="L90" i="11"/>
  <c r="R90" i="11"/>
  <c r="M84" i="11"/>
  <c r="O84" i="11" s="1"/>
  <c r="L84" i="11"/>
  <c r="N83" i="11"/>
  <c r="N79" i="11"/>
  <c r="L88" i="11"/>
  <c r="N88" i="11"/>
  <c r="AH80" i="11"/>
  <c r="L77" i="11"/>
  <c r="N77" i="11"/>
  <c r="N114" i="11"/>
  <c r="M113" i="11"/>
  <c r="O113" i="11" s="1"/>
  <c r="L113" i="11"/>
  <c r="L110" i="11"/>
  <c r="R110" i="11"/>
  <c r="AH106" i="11"/>
  <c r="L103" i="11"/>
  <c r="R103" i="11"/>
  <c r="AH102" i="11"/>
  <c r="L109" i="11"/>
  <c r="N109" i="11"/>
  <c r="N99" i="11"/>
  <c r="AH99" i="11"/>
  <c r="N97" i="11"/>
  <c r="L136" i="11"/>
  <c r="R136" i="11"/>
  <c r="AH135" i="11"/>
  <c r="L132" i="11"/>
  <c r="R132" i="11"/>
  <c r="AH131" i="11"/>
  <c r="L125" i="11"/>
  <c r="R125" i="11"/>
  <c r="AH124" i="11"/>
  <c r="N121" i="11"/>
  <c r="R129" i="11"/>
  <c r="N118" i="11"/>
  <c r="AH118" i="11"/>
  <c r="R117" i="11"/>
  <c r="L156" i="11"/>
  <c r="V156" i="11" s="1"/>
  <c r="X156" i="11" s="1"/>
  <c r="R156" i="11"/>
  <c r="AH152" i="11"/>
  <c r="L152" i="11"/>
  <c r="V152" i="11" s="1"/>
  <c r="AB152" i="11" s="1"/>
  <c r="R152" i="11"/>
  <c r="L154" i="11"/>
  <c r="V154" i="11" s="1"/>
  <c r="AB154" i="11" s="1"/>
  <c r="R154" i="11"/>
  <c r="N142" i="11"/>
  <c r="AH142" i="11"/>
  <c r="N149" i="11"/>
  <c r="R149" i="11"/>
  <c r="L146" i="11"/>
  <c r="V146" i="11" s="1"/>
  <c r="R146" i="11"/>
  <c r="N144" i="11"/>
  <c r="L139" i="11"/>
  <c r="R141" i="11"/>
  <c r="AH175" i="11"/>
  <c r="M173" i="11"/>
  <c r="O173" i="11" s="1"/>
  <c r="L173" i="11"/>
  <c r="AH171" i="11"/>
  <c r="L168" i="11"/>
  <c r="V168" i="11" s="1"/>
  <c r="X167" i="11" s="1"/>
  <c r="R168" i="11"/>
  <c r="L170" i="11"/>
  <c r="R170" i="11"/>
  <c r="L167" i="11"/>
  <c r="L165" i="11"/>
  <c r="R165" i="11"/>
  <c r="N163" i="11"/>
  <c r="L161" i="11"/>
  <c r="R161" i="11"/>
  <c r="L159" i="11"/>
  <c r="R159" i="11"/>
  <c r="L186" i="11"/>
  <c r="AH181" i="11"/>
  <c r="L181" i="11"/>
  <c r="V181" i="11" s="1"/>
  <c r="AB181" i="11" s="1"/>
  <c r="R184" i="11"/>
  <c r="AH177" i="11"/>
  <c r="N182" i="11"/>
  <c r="R182" i="11"/>
  <c r="R205" i="11"/>
  <c r="L202" i="11"/>
  <c r="R202" i="11"/>
  <c r="M201" i="11"/>
  <c r="O201" i="11" s="1"/>
  <c r="L200" i="11"/>
  <c r="V200" i="11" s="1"/>
  <c r="AB200" i="11" s="1"/>
  <c r="AH200" i="11"/>
  <c r="L197" i="11"/>
  <c r="N195" i="11"/>
  <c r="AH194" i="11"/>
  <c r="N191" i="11"/>
  <c r="AH188" i="11"/>
  <c r="V236" i="11"/>
  <c r="AB236" i="11" s="1"/>
  <c r="X289" i="11"/>
  <c r="X230" i="11"/>
  <c r="V319" i="11"/>
  <c r="AB319" i="11" s="1"/>
  <c r="V378" i="11"/>
  <c r="X377" i="11" s="1"/>
  <c r="AB358" i="11"/>
  <c r="X357" i="11"/>
  <c r="Y225" i="11"/>
  <c r="AA224" i="11"/>
  <c r="Y216" i="11"/>
  <c r="AA216" i="11" s="1"/>
  <c r="AA215" i="11"/>
  <c r="AD214" i="11"/>
  <c r="AF214" i="11" s="1"/>
  <c r="AC214" i="11"/>
  <c r="AE214" i="11" s="1"/>
  <c r="AC223" i="11"/>
  <c r="AE223" i="11" s="1"/>
  <c r="AD223" i="11"/>
  <c r="AF223" i="11" s="1"/>
  <c r="AC211" i="11"/>
  <c r="AE211" i="11" s="1"/>
  <c r="AD211" i="11"/>
  <c r="AF211" i="11" s="1"/>
  <c r="AD249" i="11"/>
  <c r="AF249" i="11" s="1"/>
  <c r="AC249" i="11"/>
  <c r="AE249" i="11" s="1"/>
  <c r="AD251" i="11"/>
  <c r="AF251" i="11" s="1"/>
  <c r="AC251" i="11"/>
  <c r="AE251" i="11" s="1"/>
  <c r="AB256" i="11"/>
  <c r="X256" i="11"/>
  <c r="AD260" i="11"/>
  <c r="AF260" i="11" s="1"/>
  <c r="AB274" i="11"/>
  <c r="AB283" i="11"/>
  <c r="X283" i="11"/>
  <c r="AD289" i="11"/>
  <c r="AF289" i="11" s="1"/>
  <c r="AC289" i="11"/>
  <c r="AE289" i="11" s="1"/>
  <c r="AD291" i="11"/>
  <c r="AF291" i="11" s="1"/>
  <c r="AC291" i="11"/>
  <c r="AE291" i="11" s="1"/>
  <c r="AD300" i="11"/>
  <c r="AF300" i="11" s="1"/>
  <c r="AD230" i="11"/>
  <c r="AF230" i="11" s="1"/>
  <c r="AC230" i="11"/>
  <c r="AE230" i="11" s="1"/>
  <c r="AC231" i="11"/>
  <c r="AE231" i="11" s="1"/>
  <c r="AB270" i="11"/>
  <c r="X270" i="11"/>
  <c r="AB290" i="11"/>
  <c r="X290" i="11"/>
  <c r="AB359" i="11"/>
  <c r="X359" i="11"/>
  <c r="X358" i="11"/>
  <c r="AB314" i="11"/>
  <c r="X314" i="11"/>
  <c r="AB323" i="11"/>
  <c r="AD329" i="11"/>
  <c r="AF329" i="11" s="1"/>
  <c r="AC329" i="11"/>
  <c r="AE329" i="11" s="1"/>
  <c r="AD331" i="11"/>
  <c r="AF331" i="11" s="1"/>
  <c r="AB336" i="11"/>
  <c r="X336" i="11"/>
  <c r="AD340" i="11"/>
  <c r="AF340" i="11" s="1"/>
  <c r="AC340" i="11"/>
  <c r="AE340" i="11" s="1"/>
  <c r="AD353" i="11"/>
  <c r="AF353" i="11" s="1"/>
  <c r="AC353" i="11"/>
  <c r="AE353" i="11" s="1"/>
  <c r="AC362" i="11"/>
  <c r="AE362" i="11" s="1"/>
  <c r="AB372" i="11"/>
  <c r="X372" i="11"/>
  <c r="Y323" i="11"/>
  <c r="AA322" i="11"/>
  <c r="Y343" i="11"/>
  <c r="AA342" i="11"/>
  <c r="Y363" i="11"/>
  <c r="AA362" i="11"/>
  <c r="AB389" i="11"/>
  <c r="AD399" i="11"/>
  <c r="AF399" i="11" s="1"/>
  <c r="AC399" i="11"/>
  <c r="AE399" i="11" s="1"/>
  <c r="AD410" i="11"/>
  <c r="AF410" i="11" s="1"/>
  <c r="AC410" i="11"/>
  <c r="AE410" i="11" s="1"/>
  <c r="AB413" i="11"/>
  <c r="AD415" i="11"/>
  <c r="AF415" i="11" s="1"/>
  <c r="AC415" i="11"/>
  <c r="AE415" i="11" s="1"/>
  <c r="AB393" i="11"/>
  <c r="X393" i="11"/>
  <c r="AD394" i="11"/>
  <c r="AF394" i="11" s="1"/>
  <c r="AC394" i="11"/>
  <c r="AE394" i="11" s="1"/>
  <c r="AB429" i="11"/>
  <c r="X429" i="11"/>
  <c r="AD441" i="11"/>
  <c r="AF441" i="11" s="1"/>
  <c r="AC441" i="11"/>
  <c r="AE441" i="11" s="1"/>
  <c r="X451" i="11"/>
  <c r="AD452" i="11"/>
  <c r="AF452" i="11" s="1"/>
  <c r="AC452" i="11"/>
  <c r="AE452" i="11" s="1"/>
  <c r="AB431" i="11"/>
  <c r="AD434" i="11"/>
  <c r="AF434" i="11" s="1"/>
  <c r="AC434" i="11"/>
  <c r="AE434" i="11" s="1"/>
  <c r="Y433" i="11"/>
  <c r="AA432" i="11"/>
  <c r="AB456" i="11"/>
  <c r="X456" i="11"/>
  <c r="AD460" i="11"/>
  <c r="AF460" i="11" s="1"/>
  <c r="AC460" i="11"/>
  <c r="AE460" i="11" s="1"/>
  <c r="AB463" i="11"/>
  <c r="AD464" i="11"/>
  <c r="AF464" i="11" s="1"/>
  <c r="AC464" i="11"/>
  <c r="AE464" i="11" s="1"/>
  <c r="Y464" i="11"/>
  <c r="AA463" i="11"/>
  <c r="AD469" i="11"/>
  <c r="AF469" i="11" s="1"/>
  <c r="AC469" i="11"/>
  <c r="AE469" i="11" s="1"/>
  <c r="Y475" i="11"/>
  <c r="AA474" i="11"/>
  <c r="AD483" i="11"/>
  <c r="AF483" i="11" s="1"/>
  <c r="AC483" i="11"/>
  <c r="AE483" i="11" s="1"/>
  <c r="AD495" i="11"/>
  <c r="AF495" i="11" s="1"/>
  <c r="AC495" i="11"/>
  <c r="AE495" i="11" s="1"/>
  <c r="Y494" i="11"/>
  <c r="AA493" i="11"/>
  <c r="AC502" i="11"/>
  <c r="AE502" i="11" s="1"/>
  <c r="AD208" i="11"/>
  <c r="AF208" i="11" s="1"/>
  <c r="AC208" i="11"/>
  <c r="AE208" i="11" s="1"/>
  <c r="AB254" i="11"/>
  <c r="X254" i="11"/>
  <c r="AB262" i="11"/>
  <c r="AB271" i="11"/>
  <c r="AB275" i="11"/>
  <c r="AB280" i="11"/>
  <c r="X280" i="11"/>
  <c r="AB284" i="11"/>
  <c r="X284" i="11"/>
  <c r="AB302" i="11"/>
  <c r="X302" i="11"/>
  <c r="AB229" i="11"/>
  <c r="X229" i="11"/>
  <c r="AB235" i="11"/>
  <c r="AB259" i="11"/>
  <c r="Y243" i="11"/>
  <c r="AA242" i="11"/>
  <c r="Y263" i="11"/>
  <c r="AA262" i="11"/>
  <c r="Y283" i="11"/>
  <c r="AA282" i="11"/>
  <c r="Y303" i="11"/>
  <c r="AA302" i="11"/>
  <c r="AB310" i="11"/>
  <c r="X310" i="11"/>
  <c r="AB339" i="11"/>
  <c r="X339" i="11"/>
  <c r="AB350" i="11"/>
  <c r="AB379" i="11"/>
  <c r="X379" i="11"/>
  <c r="AC239" i="11"/>
  <c r="AE239" i="11" s="1"/>
  <c r="AD239" i="11"/>
  <c r="AF239" i="11" s="1"/>
  <c r="AC306" i="11"/>
  <c r="AE306" i="11" s="1"/>
  <c r="AD306" i="11"/>
  <c r="AF306" i="11" s="1"/>
  <c r="AB311" i="11"/>
  <c r="AB315" i="11"/>
  <c r="X315" i="11"/>
  <c r="AB320" i="11"/>
  <c r="X320" i="11"/>
  <c r="AB324" i="11"/>
  <c r="X324" i="11"/>
  <c r="AB342" i="11"/>
  <c r="X342" i="11"/>
  <c r="AB346" i="11"/>
  <c r="X346" i="11"/>
  <c r="AB351" i="11"/>
  <c r="AB355" i="11"/>
  <c r="X355" i="11"/>
  <c r="AB360" i="11"/>
  <c r="X360" i="11"/>
  <c r="AB364" i="11"/>
  <c r="X364" i="11"/>
  <c r="X381" i="11"/>
  <c r="Y394" i="11"/>
  <c r="AA393" i="11"/>
  <c r="Y405" i="11"/>
  <c r="AA404" i="11"/>
  <c r="AB411" i="11"/>
  <c r="X384" i="11"/>
  <c r="AB400" i="11"/>
  <c r="AB403" i="11"/>
  <c r="V414" i="11"/>
  <c r="AB444" i="11"/>
  <c r="X444" i="11"/>
  <c r="AB446" i="11"/>
  <c r="X446" i="11"/>
  <c r="AC421" i="11"/>
  <c r="AE421" i="11" s="1"/>
  <c r="AD421" i="11"/>
  <c r="AF421" i="11" s="1"/>
  <c r="AD425" i="11"/>
  <c r="AF425" i="11" s="1"/>
  <c r="AC425" i="11"/>
  <c r="AE425" i="11" s="1"/>
  <c r="AB433" i="11"/>
  <c r="X433" i="11"/>
  <c r="AB439" i="11"/>
  <c r="X439" i="11"/>
  <c r="AB449" i="11"/>
  <c r="X449" i="11"/>
  <c r="X465" i="11"/>
  <c r="AB471" i="11"/>
  <c r="X471" i="11"/>
  <c r="X467" i="11"/>
  <c r="AB468" i="11"/>
  <c r="X468" i="11"/>
  <c r="AB470" i="11"/>
  <c r="X470" i="11"/>
  <c r="AB479" i="11"/>
  <c r="X479" i="11"/>
  <c r="AB482" i="11"/>
  <c r="X482" i="11"/>
  <c r="Y484" i="11"/>
  <c r="AA483" i="11"/>
  <c r="X497" i="11"/>
  <c r="AB493" i="11"/>
  <c r="X493" i="11"/>
  <c r="AB501" i="11"/>
  <c r="AB505" i="11"/>
  <c r="X505" i="11"/>
  <c r="Y236" i="11"/>
  <c r="AA236" i="11" s="1"/>
  <c r="AA235" i="11"/>
  <c r="AD232" i="11"/>
  <c r="AF232" i="11" s="1"/>
  <c r="AC232" i="11"/>
  <c r="AE232" i="11" s="1"/>
  <c r="AB252" i="11"/>
  <c r="AD255" i="11"/>
  <c r="AF255" i="11" s="1"/>
  <c r="AC255" i="11"/>
  <c r="AE255" i="11" s="1"/>
  <c r="AC264" i="11"/>
  <c r="AE264" i="11" s="1"/>
  <c r="AD273" i="11"/>
  <c r="AF273" i="11" s="1"/>
  <c r="AC273" i="11"/>
  <c r="AE273" i="11" s="1"/>
  <c r="X292" i="11"/>
  <c r="AD295" i="11"/>
  <c r="AF295" i="11" s="1"/>
  <c r="AC295" i="11"/>
  <c r="AE295" i="11" s="1"/>
  <c r="AB301" i="11"/>
  <c r="X301" i="11"/>
  <c r="AC303" i="11"/>
  <c r="AE303" i="11" s="1"/>
  <c r="AC248" i="11"/>
  <c r="AE248" i="11" s="1"/>
  <c r="Y254" i="11"/>
  <c r="AA253" i="11"/>
  <c r="Y274" i="11"/>
  <c r="AA273" i="11"/>
  <c r="Y294" i="11"/>
  <c r="AA293" i="11"/>
  <c r="AC328" i="11"/>
  <c r="AE328" i="11" s="1"/>
  <c r="AD328" i="11"/>
  <c r="AF328" i="11" s="1"/>
  <c r="AC368" i="11"/>
  <c r="AE368" i="11" s="1"/>
  <c r="AD368" i="11"/>
  <c r="AF368" i="11" s="1"/>
  <c r="AD313" i="11"/>
  <c r="AF313" i="11" s="1"/>
  <c r="AC313" i="11"/>
  <c r="AE313" i="11" s="1"/>
  <c r="AD322" i="11"/>
  <c r="AF322" i="11" s="1"/>
  <c r="AC322" i="11"/>
  <c r="AE322" i="11" s="1"/>
  <c r="AB332" i="11"/>
  <c r="X332" i="11"/>
  <c r="X341" i="11"/>
  <c r="AB354" i="11"/>
  <c r="X354" i="11"/>
  <c r="AD369" i="11"/>
  <c r="AF369" i="11" s="1"/>
  <c r="AC369" i="11"/>
  <c r="AE369" i="11" s="1"/>
  <c r="AB376" i="11"/>
  <c r="X376" i="11"/>
  <c r="AD380" i="11"/>
  <c r="AF380" i="11" s="1"/>
  <c r="AC380" i="11"/>
  <c r="AE380" i="11" s="1"/>
  <c r="Y383" i="11"/>
  <c r="AA382" i="11"/>
  <c r="AD383" i="11"/>
  <c r="AF383" i="11" s="1"/>
  <c r="Y414" i="11"/>
  <c r="AA413" i="11"/>
  <c r="Y426" i="11"/>
  <c r="AA426" i="11" s="1"/>
  <c r="AA425" i="11"/>
  <c r="AC423" i="11"/>
  <c r="AE423" i="11" s="1"/>
  <c r="AD423" i="11"/>
  <c r="AF423" i="11" s="1"/>
  <c r="AB442" i="11"/>
  <c r="X442" i="11"/>
  <c r="AD430" i="11"/>
  <c r="AF430" i="11" s="1"/>
  <c r="AC430" i="11"/>
  <c r="AE430" i="11" s="1"/>
  <c r="AB435" i="11"/>
  <c r="X435" i="11"/>
  <c r="Y454" i="11"/>
  <c r="AA453" i="11"/>
  <c r="AB484" i="11"/>
  <c r="AC476" i="11"/>
  <c r="AE476" i="11" s="1"/>
  <c r="AD476" i="11"/>
  <c r="AF476" i="11" s="1"/>
  <c r="X496" i="11"/>
  <c r="AB218" i="11"/>
  <c r="AB220" i="11"/>
  <c r="X220" i="11"/>
  <c r="X263" i="11"/>
  <c r="AB269" i="11"/>
  <c r="X269" i="11"/>
  <c r="AB281" i="11"/>
  <c r="X281" i="11"/>
  <c r="AB285" i="11"/>
  <c r="X285" i="11"/>
  <c r="AB293" i="11"/>
  <c r="AB224" i="11"/>
  <c r="X224" i="11"/>
  <c r="AD225" i="11"/>
  <c r="AF225" i="11" s="1"/>
  <c r="AC225" i="11"/>
  <c r="AE225" i="11" s="1"/>
  <c r="AB234" i="11"/>
  <c r="X234" i="11"/>
  <c r="AB258" i="11"/>
  <c r="AB278" i="11"/>
  <c r="X277" i="11"/>
  <c r="AB298" i="11"/>
  <c r="X297" i="11"/>
  <c r="AB305" i="11"/>
  <c r="AC304" i="11"/>
  <c r="AE304" i="11" s="1"/>
  <c r="AD304" i="11"/>
  <c r="AF304" i="11" s="1"/>
  <c r="AD308" i="11"/>
  <c r="AF308" i="11" s="1"/>
  <c r="AC308" i="11"/>
  <c r="AE308" i="11" s="1"/>
  <c r="AB316" i="11"/>
  <c r="X316" i="11"/>
  <c r="AB321" i="11"/>
  <c r="X321" i="11"/>
  <c r="AB325" i="11"/>
  <c r="X325" i="11"/>
  <c r="AB333" i="11"/>
  <c r="AB343" i="11"/>
  <c r="AB349" i="11"/>
  <c r="X349" i="11"/>
  <c r="AB356" i="11"/>
  <c r="AB361" i="11"/>
  <c r="X361" i="11"/>
  <c r="AB365" i="11"/>
  <c r="AB373" i="11"/>
  <c r="Y314" i="11"/>
  <c r="AA313" i="11"/>
  <c r="Y334" i="11"/>
  <c r="AA333" i="11"/>
  <c r="Y354" i="11"/>
  <c r="AA353" i="11"/>
  <c r="Y374" i="11"/>
  <c r="AA373" i="11"/>
  <c r="AB412" i="11"/>
  <c r="X412" i="11"/>
  <c r="AC382" i="11"/>
  <c r="AE382" i="11" s="1"/>
  <c r="AD382" i="11"/>
  <c r="AF382" i="11" s="1"/>
  <c r="AB385" i="11"/>
  <c r="AB388" i="11"/>
  <c r="X388" i="11"/>
  <c r="X387" i="11"/>
  <c r="AB392" i="11"/>
  <c r="X392" i="11"/>
  <c r="AB396" i="11"/>
  <c r="X396" i="11"/>
  <c r="AB402" i="11"/>
  <c r="X402" i="11"/>
  <c r="AB406" i="11"/>
  <c r="X406" i="11"/>
  <c r="AB440" i="11"/>
  <c r="X440" i="11"/>
  <c r="AB443" i="11"/>
  <c r="X443" i="11"/>
  <c r="AB445" i="11"/>
  <c r="X445" i="11"/>
  <c r="AB450" i="11"/>
  <c r="X450" i="11"/>
  <c r="X453" i="11"/>
  <c r="AB426" i="11"/>
  <c r="X426" i="11"/>
  <c r="AB432" i="11"/>
  <c r="X432" i="11"/>
  <c r="AB436" i="11"/>
  <c r="X436" i="11"/>
  <c r="Y444" i="11"/>
  <c r="AA443" i="11"/>
  <c r="AB448" i="11"/>
  <c r="X448" i="11"/>
  <c r="X447" i="11"/>
  <c r="AB454" i="11"/>
  <c r="AB462" i="11"/>
  <c r="AB466" i="11"/>
  <c r="X466" i="11"/>
  <c r="AB475" i="11"/>
  <c r="X475" i="11"/>
  <c r="AB459" i="11"/>
  <c r="X459" i="11"/>
  <c r="AB474" i="11"/>
  <c r="X474" i="11"/>
  <c r="AB485" i="11"/>
  <c r="X485" i="11"/>
  <c r="AC472" i="11"/>
  <c r="AE472" i="11" s="1"/>
  <c r="AD472" i="11"/>
  <c r="AF472" i="11" s="1"/>
  <c r="AB480" i="11"/>
  <c r="AC486" i="11"/>
  <c r="AE486" i="11" s="1"/>
  <c r="AD486" i="11"/>
  <c r="AF486" i="11" s="1"/>
  <c r="AB494" i="11"/>
  <c r="X494" i="11"/>
  <c r="AB500" i="11"/>
  <c r="X500" i="11"/>
  <c r="X504" i="11"/>
  <c r="Y503" i="11"/>
  <c r="AA502" i="11"/>
  <c r="A57" i="11"/>
  <c r="A48" i="11"/>
  <c r="A49" i="11" s="1"/>
  <c r="A50" i="11" s="1"/>
  <c r="A51" i="11" s="1"/>
  <c r="A52" i="11" s="1"/>
  <c r="A53" i="11" s="1"/>
  <c r="A54" i="11" s="1"/>
  <c r="A55" i="11" s="1"/>
  <c r="A56" i="11" s="1"/>
  <c r="M190" i="11"/>
  <c r="O190" i="11" s="1"/>
  <c r="B443" i="1"/>
  <c r="AU444" i="1"/>
  <c r="AU484" i="1"/>
  <c r="B483" i="1"/>
  <c r="AU383" i="1"/>
  <c r="B382" i="1"/>
  <c r="AU403" i="1"/>
  <c r="B402" i="1"/>
  <c r="AU423" i="1"/>
  <c r="B422" i="1"/>
  <c r="AU474" i="1"/>
  <c r="B473" i="1"/>
  <c r="AU464" i="1"/>
  <c r="B463" i="1"/>
  <c r="AU504" i="1"/>
  <c r="B503" i="1"/>
  <c r="AU393" i="1"/>
  <c r="B392" i="1"/>
  <c r="AU413" i="1"/>
  <c r="B412" i="1"/>
  <c r="AU454" i="1"/>
  <c r="B453" i="1"/>
  <c r="B493" i="1"/>
  <c r="AU494" i="1"/>
  <c r="B233" i="1"/>
  <c r="AU234" i="1"/>
  <c r="B223" i="1"/>
  <c r="AU224" i="1"/>
  <c r="B272" i="1"/>
  <c r="AU273" i="1"/>
  <c r="AU293" i="1"/>
  <c r="B292" i="1"/>
  <c r="AU313" i="1"/>
  <c r="B312" i="1"/>
  <c r="AU214" i="1"/>
  <c r="B213" i="1"/>
  <c r="AU244" i="1"/>
  <c r="B243" i="1"/>
  <c r="AU283" i="1"/>
  <c r="B282" i="1"/>
  <c r="AU303" i="1"/>
  <c r="B302" i="1"/>
  <c r="AU334" i="1"/>
  <c r="B333" i="1"/>
  <c r="L205" i="11"/>
  <c r="L201" i="11"/>
  <c r="R198" i="11"/>
  <c r="N194" i="11"/>
  <c r="L190" i="11"/>
  <c r="N181" i="11"/>
  <c r="AH205" i="11"/>
  <c r="AH201" i="11"/>
  <c r="N198" i="11"/>
  <c r="AH198" i="11"/>
  <c r="N200" i="11"/>
  <c r="M194" i="11"/>
  <c r="O194" i="11" s="1"/>
  <c r="L194" i="11"/>
  <c r="AH190" i="11"/>
  <c r="R188" i="11"/>
  <c r="AH206" i="11"/>
  <c r="N206" i="11"/>
  <c r="R203" i="11"/>
  <c r="N203" i="11"/>
  <c r="R199" i="11"/>
  <c r="AH199" i="11"/>
  <c r="AH196" i="11"/>
  <c r="L196" i="11"/>
  <c r="R192" i="11"/>
  <c r="N192" i="11"/>
  <c r="M183" i="11"/>
  <c r="O183" i="11" s="1"/>
  <c r="L183" i="11"/>
  <c r="AH178" i="11"/>
  <c r="R178" i="11"/>
  <c r="M157" i="11"/>
  <c r="O157" i="11" s="1"/>
  <c r="L157" i="11"/>
  <c r="M150" i="11"/>
  <c r="O150" i="11" s="1"/>
  <c r="N150" i="11"/>
  <c r="M137" i="11"/>
  <c r="O137" i="11" s="1"/>
  <c r="N137" i="11"/>
  <c r="AH130" i="11"/>
  <c r="R130" i="11"/>
  <c r="L130" i="11"/>
  <c r="V130" i="11" s="1"/>
  <c r="AB130" i="11" s="1"/>
  <c r="AH123" i="11"/>
  <c r="R123" i="11"/>
  <c r="L123" i="11"/>
  <c r="V123" i="11" s="1"/>
  <c r="AB123" i="11" s="1"/>
  <c r="AH119" i="11"/>
  <c r="N119" i="11"/>
  <c r="M189" i="11"/>
  <c r="O189" i="11" s="1"/>
  <c r="N189" i="11"/>
  <c r="R187" i="11"/>
  <c r="N187" i="11"/>
  <c r="M187" i="11"/>
  <c r="O187" i="11" s="1"/>
  <c r="M185" i="11"/>
  <c r="O185" i="11" s="1"/>
  <c r="R185" i="11"/>
  <c r="L185" i="11"/>
  <c r="AH179" i="11"/>
  <c r="N179" i="11"/>
  <c r="AH176" i="11"/>
  <c r="R176" i="11"/>
  <c r="L176" i="11"/>
  <c r="V176" i="11" s="1"/>
  <c r="AH174" i="11"/>
  <c r="R174" i="11"/>
  <c r="L174" i="11"/>
  <c r="AH172" i="11"/>
  <c r="R172" i="11"/>
  <c r="L172" i="11"/>
  <c r="V172" i="11" s="1"/>
  <c r="M169" i="11"/>
  <c r="O169" i="11" s="1"/>
  <c r="N169" i="11"/>
  <c r="AH169" i="11"/>
  <c r="AH166" i="11"/>
  <c r="N166" i="11"/>
  <c r="M166" i="11"/>
  <c r="O166" i="11" s="1"/>
  <c r="R164" i="11"/>
  <c r="L164" i="11"/>
  <c r="M164" i="11"/>
  <c r="O164" i="11" s="1"/>
  <c r="N162" i="11"/>
  <c r="AH162" i="11"/>
  <c r="N160" i="11"/>
  <c r="AH160" i="11"/>
  <c r="AH153" i="11"/>
  <c r="R153" i="11"/>
  <c r="N153" i="11"/>
  <c r="M151" i="11"/>
  <c r="O151" i="11" s="1"/>
  <c r="R151" i="11"/>
  <c r="AH148" i="11"/>
  <c r="L148" i="11"/>
  <c r="V148" i="11" s="1"/>
  <c r="N145" i="11"/>
  <c r="AH145" i="11"/>
  <c r="R143" i="11"/>
  <c r="L143" i="11"/>
  <c r="M143" i="11"/>
  <c r="O143" i="11" s="1"/>
  <c r="R140" i="11"/>
  <c r="L140" i="11"/>
  <c r="N128" i="11"/>
  <c r="R128" i="11"/>
  <c r="R120" i="11"/>
  <c r="L120" i="11"/>
  <c r="M120" i="11"/>
  <c r="O120" i="11" s="1"/>
  <c r="AH155" i="11"/>
  <c r="N155" i="11"/>
  <c r="L155" i="11"/>
  <c r="V155" i="11" s="1"/>
  <c r="AH138" i="11"/>
  <c r="L138" i="11"/>
  <c r="AH193" i="11"/>
  <c r="R193" i="11"/>
  <c r="L193" i="11"/>
  <c r="V193" i="11" s="1"/>
  <c r="AB193" i="11" s="1"/>
  <c r="AH180" i="11"/>
  <c r="N180" i="11"/>
  <c r="L180" i="11"/>
  <c r="V180" i="11" s="1"/>
  <c r="M158" i="11"/>
  <c r="O158" i="11" s="1"/>
  <c r="N158" i="11"/>
  <c r="L158" i="11"/>
  <c r="N126" i="11"/>
  <c r="AH126" i="11"/>
  <c r="N122" i="11"/>
  <c r="AH122" i="11"/>
  <c r="AU85" i="1"/>
  <c r="AU164" i="1"/>
  <c r="AG47" i="11"/>
  <c r="V76" i="11"/>
  <c r="AB76" i="11" s="1"/>
  <c r="AG107" i="11"/>
  <c r="D74" i="11"/>
  <c r="AG67" i="11"/>
  <c r="V101" i="11"/>
  <c r="AB101" i="11" s="1"/>
  <c r="AG157" i="11"/>
  <c r="AH157" i="11"/>
  <c r="N157" i="11"/>
  <c r="AH183" i="11"/>
  <c r="N183" i="11"/>
  <c r="V184" i="11"/>
  <c r="AB184" i="11" s="1"/>
  <c r="N178" i="11"/>
  <c r="L206" i="11"/>
  <c r="V206" i="11" s="1"/>
  <c r="R206" i="11"/>
  <c r="M203" i="11"/>
  <c r="O203" i="11" s="1"/>
  <c r="L203" i="11"/>
  <c r="M199" i="11"/>
  <c r="O199" i="11" s="1"/>
  <c r="L199" i="11"/>
  <c r="M196" i="11"/>
  <c r="O196" i="11" s="1"/>
  <c r="N196" i="11"/>
  <c r="M192" i="11"/>
  <c r="O192" i="11" s="1"/>
  <c r="L192" i="11"/>
  <c r="L187" i="11"/>
  <c r="R189" i="11"/>
  <c r="AE117" i="11"/>
  <c r="AG117" i="11" s="1"/>
  <c r="AG187" i="11"/>
  <c r="AE197" i="11"/>
  <c r="AG197" i="11" s="1"/>
  <c r="AE77" i="11"/>
  <c r="AG77" i="11" s="1"/>
  <c r="AE57" i="11"/>
  <c r="AG57" i="11" s="1"/>
  <c r="Y194" i="11"/>
  <c r="AA193" i="11"/>
  <c r="Y205" i="11"/>
  <c r="AA204" i="11"/>
  <c r="AA192" i="11"/>
  <c r="Y183" i="11"/>
  <c r="AA182" i="11"/>
  <c r="AA174" i="11"/>
  <c r="AA173" i="11"/>
  <c r="V160" i="11"/>
  <c r="AA175" i="11"/>
  <c r="Y176" i="11"/>
  <c r="AA176" i="11" s="1"/>
  <c r="Y164" i="11"/>
  <c r="AA163" i="11"/>
  <c r="AG137" i="11"/>
  <c r="R147" i="11"/>
  <c r="N147" i="11"/>
  <c r="L147" i="11"/>
  <c r="AH147" i="11"/>
  <c r="M147" i="11"/>
  <c r="O147" i="11" s="1"/>
  <c r="AG147" i="11"/>
  <c r="Y154" i="11"/>
  <c r="AA153" i="11"/>
  <c r="V145" i="11"/>
  <c r="AA145" i="11"/>
  <c r="Y146" i="11"/>
  <c r="AA146" i="11" s="1"/>
  <c r="AG127" i="11"/>
  <c r="V121" i="11"/>
  <c r="AA133" i="11"/>
  <c r="Y134" i="11"/>
  <c r="R127" i="11"/>
  <c r="N127" i="11"/>
  <c r="L127" i="11"/>
  <c r="M127" i="11"/>
  <c r="O127" i="11" s="1"/>
  <c r="AH127" i="11"/>
  <c r="AA122" i="11"/>
  <c r="Y123" i="11"/>
  <c r="AA121" i="11"/>
  <c r="V116" i="11"/>
  <c r="AA113" i="11"/>
  <c r="Y114" i="11"/>
  <c r="R107" i="11"/>
  <c r="N107" i="11"/>
  <c r="L107" i="11"/>
  <c r="M107" i="11"/>
  <c r="O107" i="11" s="1"/>
  <c r="AH107" i="11"/>
  <c r="AA102" i="11"/>
  <c r="Y103" i="11"/>
  <c r="AA101" i="11"/>
  <c r="AB98" i="11"/>
  <c r="V111" i="11"/>
  <c r="AE87" i="11"/>
  <c r="AG87" i="11" s="1"/>
  <c r="AA91" i="11"/>
  <c r="Y92" i="11"/>
  <c r="V96" i="11"/>
  <c r="V92" i="11"/>
  <c r="AA90" i="11"/>
  <c r="R87" i="11"/>
  <c r="N87" i="11"/>
  <c r="L87" i="11"/>
  <c r="M87" i="11"/>
  <c r="O87" i="11" s="1"/>
  <c r="AH87" i="11"/>
  <c r="AA82" i="11"/>
  <c r="Y83" i="11"/>
  <c r="V81" i="11"/>
  <c r="X77" i="11"/>
  <c r="AA71" i="11"/>
  <c r="Y72" i="11"/>
  <c r="AA70" i="11"/>
  <c r="R67" i="11"/>
  <c r="N67" i="11"/>
  <c r="L67" i="11"/>
  <c r="M67" i="11"/>
  <c r="O67" i="11" s="1"/>
  <c r="AH67" i="11"/>
  <c r="AA62" i="11"/>
  <c r="Y63" i="11"/>
  <c r="AA61" i="11"/>
  <c r="AB58" i="11"/>
  <c r="M46" i="11"/>
  <c r="V46" i="11" s="1"/>
  <c r="M39" i="11"/>
  <c r="V39" i="11" s="1"/>
  <c r="M53" i="11"/>
  <c r="V53" i="11" s="1"/>
  <c r="M48" i="11"/>
  <c r="V48" i="11" s="1"/>
  <c r="AE37" i="11"/>
  <c r="AG37" i="11" s="1"/>
  <c r="AH37" i="11" s="1"/>
  <c r="N53" i="11"/>
  <c r="N48" i="11"/>
  <c r="O47" i="11"/>
  <c r="R47" i="11" s="1"/>
  <c r="N47" i="11"/>
  <c r="AH47" i="11"/>
  <c r="M55" i="11"/>
  <c r="V55" i="11" s="1"/>
  <c r="M56" i="11"/>
  <c r="V56" i="11" s="1"/>
  <c r="M51" i="11"/>
  <c r="V51" i="11" s="1"/>
  <c r="AA53" i="11"/>
  <c r="Y54" i="11"/>
  <c r="M50" i="11"/>
  <c r="V50" i="11" s="1"/>
  <c r="N49" i="11"/>
  <c r="N46" i="11"/>
  <c r="O37" i="11"/>
  <c r="R37" i="11" s="1"/>
  <c r="N37" i="11"/>
  <c r="N39" i="11"/>
  <c r="AA43" i="11"/>
  <c r="Y44" i="11"/>
  <c r="M43" i="11"/>
  <c r="V43" i="11" s="1"/>
  <c r="N38" i="11"/>
  <c r="M40" i="11"/>
  <c r="V40" i="11" s="1"/>
  <c r="B194" i="1"/>
  <c r="B174" i="1"/>
  <c r="AU145" i="1"/>
  <c r="B144" i="1"/>
  <c r="B124" i="1"/>
  <c r="AU105" i="1"/>
  <c r="B104" i="1"/>
  <c r="B93" i="1"/>
  <c r="B73" i="1"/>
  <c r="B53" i="1"/>
  <c r="AU204" i="1"/>
  <c r="B203" i="1"/>
  <c r="B183" i="1"/>
  <c r="B163" i="1"/>
  <c r="AU115" i="1"/>
  <c r="B114" i="1"/>
  <c r="B84" i="1"/>
  <c r="B64" i="1"/>
  <c r="X462" i="11" l="1"/>
  <c r="AC405" i="11"/>
  <c r="AE405" i="11" s="1"/>
  <c r="AC282" i="11"/>
  <c r="AE282" i="11" s="1"/>
  <c r="X492" i="11"/>
  <c r="AB345" i="11"/>
  <c r="X282" i="11"/>
  <c r="AB219" i="11"/>
  <c r="AD219" i="11" s="1"/>
  <c r="AF219" i="11" s="1"/>
  <c r="V179" i="11"/>
  <c r="AB179" i="11" s="1"/>
  <c r="AC179" i="11" s="1"/>
  <c r="AE179" i="11" s="1"/>
  <c r="AB418" i="11"/>
  <c r="X417" i="11"/>
  <c r="V158" i="11"/>
  <c r="AD488" i="11"/>
  <c r="AF488" i="11" s="1"/>
  <c r="AG488" i="11" s="1"/>
  <c r="AB409" i="11"/>
  <c r="V85" i="11"/>
  <c r="AM44" i="1"/>
  <c r="B43" i="1"/>
  <c r="AU44" i="1"/>
  <c r="D43" i="11"/>
  <c r="AC375" i="11"/>
  <c r="AE375" i="11" s="1"/>
  <c r="AB330" i="11"/>
  <c r="AC330" i="11" s="1"/>
  <c r="AE330" i="11" s="1"/>
  <c r="AG419" i="11"/>
  <c r="X300" i="11"/>
  <c r="AM154" i="1"/>
  <c r="AU154" i="1"/>
  <c r="D153" i="11"/>
  <c r="B153" i="1"/>
  <c r="V171" i="11"/>
  <c r="AB378" i="11"/>
  <c r="AD378" i="11" s="1"/>
  <c r="AF378" i="11" s="1"/>
  <c r="V95" i="11"/>
  <c r="X262" i="11"/>
  <c r="V71" i="11"/>
  <c r="V64" i="11"/>
  <c r="X63" i="11" s="1"/>
  <c r="V126" i="11"/>
  <c r="AB126" i="11" s="1"/>
  <c r="V134" i="11"/>
  <c r="X197" i="11"/>
  <c r="V138" i="11"/>
  <c r="AB138" i="11" s="1"/>
  <c r="AB490" i="11"/>
  <c r="AC490" i="11" s="1"/>
  <c r="AE490" i="11" s="1"/>
  <c r="AB481" i="11"/>
  <c r="X420" i="11"/>
  <c r="AB312" i="11"/>
  <c r="AD312" i="11" s="1"/>
  <c r="AF312" i="11" s="1"/>
  <c r="X305" i="11"/>
  <c r="X278" i="11"/>
  <c r="X503" i="11"/>
  <c r="AD489" i="11"/>
  <c r="AF489" i="11" s="1"/>
  <c r="X261" i="11"/>
  <c r="X501" i="11"/>
  <c r="X498" i="11"/>
  <c r="X458" i="11"/>
  <c r="X374" i="11"/>
  <c r="X311" i="11"/>
  <c r="AB294" i="11"/>
  <c r="AD294" i="11" s="1"/>
  <c r="AF294" i="11" s="1"/>
  <c r="X271" i="11"/>
  <c r="X431" i="11"/>
  <c r="X323" i="11"/>
  <c r="X250" i="11"/>
  <c r="X296" i="11"/>
  <c r="X380" i="11"/>
  <c r="V195" i="11"/>
  <c r="V83" i="11"/>
  <c r="AB83" i="11" s="1"/>
  <c r="AC83" i="11" s="1"/>
  <c r="AE83" i="11" s="1"/>
  <c r="V70" i="11"/>
  <c r="X70" i="11" s="1"/>
  <c r="X244" i="11"/>
  <c r="X243" i="11"/>
  <c r="V82" i="11"/>
  <c r="X81" i="11" s="1"/>
  <c r="AD221" i="11"/>
  <c r="AF221" i="11" s="1"/>
  <c r="AG221" i="11" s="1"/>
  <c r="O39" i="11"/>
  <c r="R39" i="11" s="1"/>
  <c r="AB272" i="11"/>
  <c r="AB279" i="11"/>
  <c r="AD279" i="11" s="1"/>
  <c r="AF279" i="11" s="1"/>
  <c r="V161" i="11"/>
  <c r="AB161" i="11" s="1"/>
  <c r="V125" i="11"/>
  <c r="X215" i="11"/>
  <c r="V129" i="11"/>
  <c r="X129" i="11" s="1"/>
  <c r="X375" i="11"/>
  <c r="X419" i="11"/>
  <c r="V89" i="11"/>
  <c r="O46" i="11"/>
  <c r="R46" i="11" s="1"/>
  <c r="V104" i="11"/>
  <c r="AB104" i="11" s="1"/>
  <c r="V133" i="11"/>
  <c r="AB133" i="11" s="1"/>
  <c r="V204" i="11"/>
  <c r="AB204" i="11" s="1"/>
  <c r="V201" i="11"/>
  <c r="AB201" i="11" s="1"/>
  <c r="AB408" i="11"/>
  <c r="AD408" i="11" s="1"/>
  <c r="AF408" i="11" s="1"/>
  <c r="X343" i="11"/>
  <c r="AC309" i="11"/>
  <c r="AE309" i="11" s="1"/>
  <c r="X337" i="11"/>
  <c r="AB245" i="11"/>
  <c r="AC245" i="11" s="1"/>
  <c r="AE245" i="11" s="1"/>
  <c r="X218" i="11"/>
  <c r="AD491" i="11"/>
  <c r="AF491" i="11" s="1"/>
  <c r="AC424" i="11"/>
  <c r="AE424" i="11" s="1"/>
  <c r="AD390" i="11"/>
  <c r="AF390" i="11" s="1"/>
  <c r="AG390" i="11" s="1"/>
  <c r="AC344" i="11"/>
  <c r="AE344" i="11" s="1"/>
  <c r="AD335" i="11"/>
  <c r="AF335" i="11" s="1"/>
  <c r="X266" i="11"/>
  <c r="AC401" i="11"/>
  <c r="AE401" i="11" s="1"/>
  <c r="AC326" i="11"/>
  <c r="AE326" i="11" s="1"/>
  <c r="AC286" i="11"/>
  <c r="AE286" i="11" s="1"/>
  <c r="AD228" i="11"/>
  <c r="AF228" i="11" s="1"/>
  <c r="AG228" i="11" s="1"/>
  <c r="AC219" i="11"/>
  <c r="AE219" i="11" s="1"/>
  <c r="V165" i="11"/>
  <c r="AB165" i="11" s="1"/>
  <c r="AD165" i="11" s="1"/>
  <c r="AF165" i="11" s="1"/>
  <c r="V88" i="11"/>
  <c r="V90" i="11"/>
  <c r="AB90" i="11" s="1"/>
  <c r="AC90" i="11" s="1"/>
  <c r="AE90" i="11" s="1"/>
  <c r="X260" i="11"/>
  <c r="AB238" i="11"/>
  <c r="AC238" i="11" s="1"/>
  <c r="V115" i="11"/>
  <c r="V185" i="11"/>
  <c r="AB185" i="11" s="1"/>
  <c r="AC185" i="11" s="1"/>
  <c r="AE185" i="11" s="1"/>
  <c r="AB178" i="11"/>
  <c r="AD178" i="11" s="1"/>
  <c r="AF178" i="11" s="1"/>
  <c r="V60" i="11"/>
  <c r="X60" i="11" s="1"/>
  <c r="V42" i="11"/>
  <c r="D63" i="11"/>
  <c r="AM64" i="1"/>
  <c r="D113" i="11"/>
  <c r="AM114" i="1"/>
  <c r="D162" i="11"/>
  <c r="AM163" i="1"/>
  <c r="D202" i="11"/>
  <c r="AM203" i="1"/>
  <c r="D52" i="11"/>
  <c r="AM53" i="1"/>
  <c r="D92" i="11"/>
  <c r="AM93" i="1"/>
  <c r="D143" i="11"/>
  <c r="AM144" i="1"/>
  <c r="D173" i="11"/>
  <c r="AM174" i="1"/>
  <c r="D271" i="11"/>
  <c r="AM272" i="1"/>
  <c r="D222" i="11"/>
  <c r="AM223" i="1"/>
  <c r="D232" i="11"/>
  <c r="AM233" i="1"/>
  <c r="D492" i="11"/>
  <c r="AM493" i="1"/>
  <c r="D442" i="11"/>
  <c r="AM443" i="1"/>
  <c r="X335" i="11"/>
  <c r="D53" i="11"/>
  <c r="AM54" i="1"/>
  <c r="D83" i="11"/>
  <c r="AM84" i="1"/>
  <c r="D182" i="11"/>
  <c r="AM183" i="1"/>
  <c r="D72" i="11"/>
  <c r="AM73" i="1"/>
  <c r="D103" i="11"/>
  <c r="AM104" i="1"/>
  <c r="D123" i="11"/>
  <c r="AM124" i="1"/>
  <c r="D193" i="11"/>
  <c r="AM194" i="1"/>
  <c r="V75" i="11"/>
  <c r="AB75" i="11" s="1"/>
  <c r="V91" i="11"/>
  <c r="AB91" i="11" s="1"/>
  <c r="V86" i="11"/>
  <c r="X85" i="11" s="1"/>
  <c r="V93" i="11"/>
  <c r="X92" i="11" s="1"/>
  <c r="V100" i="11"/>
  <c r="AB100" i="11" s="1"/>
  <c r="V122" i="11"/>
  <c r="X121" i="11" s="1"/>
  <c r="V105" i="11"/>
  <c r="AB105" i="11" s="1"/>
  <c r="AC105" i="11" s="1"/>
  <c r="AE105" i="11" s="1"/>
  <c r="V68" i="11"/>
  <c r="AB68" i="11" s="1"/>
  <c r="X179" i="11"/>
  <c r="V140" i="11"/>
  <c r="AB140" i="11" s="1"/>
  <c r="V174" i="11"/>
  <c r="AB174" i="11" s="1"/>
  <c r="D332" i="11"/>
  <c r="AM333" i="1"/>
  <c r="D301" i="11"/>
  <c r="AM302" i="1"/>
  <c r="D281" i="11"/>
  <c r="AM282" i="1"/>
  <c r="D242" i="11"/>
  <c r="AM243" i="1"/>
  <c r="D212" i="11"/>
  <c r="AM213" i="1"/>
  <c r="D311" i="11"/>
  <c r="AM312" i="1"/>
  <c r="D291" i="11"/>
  <c r="AM292" i="1"/>
  <c r="D452" i="11"/>
  <c r="AM453" i="1"/>
  <c r="D411" i="11"/>
  <c r="AM412" i="1"/>
  <c r="D391" i="11"/>
  <c r="AM392" i="1"/>
  <c r="D502" i="11"/>
  <c r="AM503" i="1"/>
  <c r="D462" i="11"/>
  <c r="AM463" i="1"/>
  <c r="D472" i="11"/>
  <c r="AM473" i="1"/>
  <c r="D421" i="11"/>
  <c r="AM422" i="1"/>
  <c r="D401" i="11"/>
  <c r="AM402" i="1"/>
  <c r="D381" i="11"/>
  <c r="AM382" i="1"/>
  <c r="D482" i="11"/>
  <c r="AM483" i="1"/>
  <c r="X480" i="11"/>
  <c r="AD416" i="11"/>
  <c r="AF416" i="11" s="1"/>
  <c r="AG416" i="11" s="1"/>
  <c r="AB453" i="11"/>
  <c r="AC453" i="11" s="1"/>
  <c r="AE453" i="11" s="1"/>
  <c r="X373" i="11"/>
  <c r="X352" i="11"/>
  <c r="X338" i="11"/>
  <c r="X404" i="11"/>
  <c r="AD371" i="11"/>
  <c r="AF371" i="11" s="1"/>
  <c r="AG371" i="11" s="1"/>
  <c r="AB292" i="11"/>
  <c r="AC292" i="11" s="1"/>
  <c r="AE292" i="11" s="1"/>
  <c r="AB461" i="11"/>
  <c r="AD461" i="11" s="1"/>
  <c r="AF461" i="11" s="1"/>
  <c r="X400" i="11"/>
  <c r="AB395" i="11"/>
  <c r="AC395" i="11" s="1"/>
  <c r="AE395" i="11" s="1"/>
  <c r="X411" i="11"/>
  <c r="X309" i="11"/>
  <c r="X225" i="11"/>
  <c r="AB250" i="11"/>
  <c r="AC250" i="11" s="1"/>
  <c r="AE250" i="11" s="1"/>
  <c r="X274" i="11"/>
  <c r="V159" i="11"/>
  <c r="X159" i="11" s="1"/>
  <c r="V170" i="11"/>
  <c r="AB170" i="11" s="1"/>
  <c r="V59" i="11"/>
  <c r="X58" i="11" s="1"/>
  <c r="X371" i="11"/>
  <c r="AU54" i="1"/>
  <c r="V102" i="11"/>
  <c r="X101" i="11" s="1"/>
  <c r="V52" i="11"/>
  <c r="X401" i="11"/>
  <c r="X344" i="11"/>
  <c r="X397" i="11"/>
  <c r="AB398" i="11"/>
  <c r="X267" i="11"/>
  <c r="AB268" i="11"/>
  <c r="V108" i="11"/>
  <c r="D73" i="11"/>
  <c r="AM74" i="1"/>
  <c r="X331" i="11"/>
  <c r="V182" i="11"/>
  <c r="AB182" i="11" s="1"/>
  <c r="AD182" i="11" s="1"/>
  <c r="AF182" i="11" s="1"/>
  <c r="V131" i="11"/>
  <c r="X130" i="11" s="1"/>
  <c r="V128" i="11"/>
  <c r="V186" i="11"/>
  <c r="X236" i="11"/>
  <c r="V202" i="11"/>
  <c r="AB202" i="11" s="1"/>
  <c r="V136" i="11"/>
  <c r="AB136" i="11" s="1"/>
  <c r="X408" i="11"/>
  <c r="X265" i="11"/>
  <c r="V124" i="11"/>
  <c r="AB124" i="11" s="1"/>
  <c r="V149" i="11"/>
  <c r="AB149" i="11" s="1"/>
  <c r="AD149" i="11" s="1"/>
  <c r="AF149" i="11" s="1"/>
  <c r="X240" i="11"/>
  <c r="X264" i="11"/>
  <c r="X287" i="11"/>
  <c r="AB288" i="11"/>
  <c r="X506" i="11"/>
  <c r="AB506" i="11"/>
  <c r="X98" i="11"/>
  <c r="V119" i="11"/>
  <c r="X118" i="11" s="1"/>
  <c r="AB156" i="11"/>
  <c r="AC156" i="11" s="1"/>
  <c r="AE156" i="11" s="1"/>
  <c r="AB168" i="11"/>
  <c r="AD168" i="11" s="1"/>
  <c r="AF168" i="11" s="1"/>
  <c r="V162" i="11"/>
  <c r="AB162" i="11" s="1"/>
  <c r="X128" i="11"/>
  <c r="X490" i="11"/>
  <c r="X378" i="11"/>
  <c r="X253" i="11"/>
  <c r="AB404" i="11"/>
  <c r="AD404" i="11" s="1"/>
  <c r="AF404" i="11" s="1"/>
  <c r="AB363" i="11"/>
  <c r="AD363" i="11" s="1"/>
  <c r="AF363" i="11" s="1"/>
  <c r="AB341" i="11"/>
  <c r="AD341" i="11" s="1"/>
  <c r="AF341" i="11" s="1"/>
  <c r="AD242" i="11"/>
  <c r="AF242" i="11" s="1"/>
  <c r="AG242" i="11" s="1"/>
  <c r="X457" i="11"/>
  <c r="X461" i="11"/>
  <c r="X395" i="11"/>
  <c r="AB386" i="11"/>
  <c r="AC386" i="11" s="1"/>
  <c r="AE386" i="11" s="1"/>
  <c r="AB384" i="11"/>
  <c r="AD384" i="11" s="1"/>
  <c r="AF384" i="11" s="1"/>
  <c r="X334" i="11"/>
  <c r="X259" i="11"/>
  <c r="X235" i="11"/>
  <c r="AB240" i="11"/>
  <c r="AD240" i="11" s="1"/>
  <c r="AF240" i="11" s="1"/>
  <c r="X370" i="11"/>
  <c r="X330" i="11"/>
  <c r="AB296" i="11"/>
  <c r="AC296" i="11" s="1"/>
  <c r="AE296" i="11" s="1"/>
  <c r="AB243" i="11"/>
  <c r="AD243" i="11" s="1"/>
  <c r="AF243" i="11" s="1"/>
  <c r="V132" i="11"/>
  <c r="AB132" i="11" s="1"/>
  <c r="AC132" i="11" s="1"/>
  <c r="AE132" i="11" s="1"/>
  <c r="V109" i="11"/>
  <c r="AB109" i="11" s="1"/>
  <c r="V110" i="11"/>
  <c r="X110" i="11" s="1"/>
  <c r="X362" i="11"/>
  <c r="X390" i="11"/>
  <c r="V135" i="11"/>
  <c r="X134" i="11" s="1"/>
  <c r="X405" i="11"/>
  <c r="X241" i="11"/>
  <c r="X477" i="11"/>
  <c r="AB478" i="11"/>
  <c r="X288" i="11"/>
  <c r="X366" i="11"/>
  <c r="AB366" i="11"/>
  <c r="X491" i="11"/>
  <c r="V84" i="11"/>
  <c r="V106" i="11"/>
  <c r="AB106" i="11" s="1"/>
  <c r="AB118" i="11"/>
  <c r="AD118" i="11" s="1"/>
  <c r="AF118" i="11" s="1"/>
  <c r="AB129" i="11"/>
  <c r="AD129" i="11" s="1"/>
  <c r="AF129" i="11" s="1"/>
  <c r="V175" i="11"/>
  <c r="X175" i="11" s="1"/>
  <c r="V205" i="11"/>
  <c r="AB205" i="11" s="1"/>
  <c r="X385" i="11"/>
  <c r="X333" i="11"/>
  <c r="X239" i="11"/>
  <c r="X298" i="11"/>
  <c r="X258" i="11"/>
  <c r="X293" i="11"/>
  <c r="AB276" i="11"/>
  <c r="AC276" i="11" s="1"/>
  <c r="AE276" i="11" s="1"/>
  <c r="AB253" i="11"/>
  <c r="AD253" i="11" s="1"/>
  <c r="AF253" i="11" s="1"/>
  <c r="AB503" i="11"/>
  <c r="AC503" i="11" s="1"/>
  <c r="AE503" i="11" s="1"/>
  <c r="X499" i="11"/>
  <c r="X299" i="11"/>
  <c r="AB216" i="11"/>
  <c r="AD216" i="11" s="1"/>
  <c r="AF216" i="11" s="1"/>
  <c r="X389" i="11"/>
  <c r="X369" i="11"/>
  <c r="AC233" i="11"/>
  <c r="AE233" i="11" s="1"/>
  <c r="V139" i="11"/>
  <c r="AB139" i="11" s="1"/>
  <c r="AD139" i="11" s="1"/>
  <c r="AF139" i="11" s="1"/>
  <c r="V142" i="11"/>
  <c r="AB142" i="11" s="1"/>
  <c r="AC142" i="11" s="1"/>
  <c r="AE142" i="11" s="1"/>
  <c r="X242" i="11"/>
  <c r="X222" i="11"/>
  <c r="AB222" i="11"/>
  <c r="AB215" i="11"/>
  <c r="X214" i="11"/>
  <c r="V80" i="11"/>
  <c r="X80" i="11" s="1"/>
  <c r="AB188" i="11"/>
  <c r="X187" i="11"/>
  <c r="X226" i="11"/>
  <c r="V41" i="11"/>
  <c r="X40" i="11" s="1"/>
  <c r="V79" i="11"/>
  <c r="X78" i="11" s="1"/>
  <c r="X141" i="11"/>
  <c r="X347" i="11"/>
  <c r="AB348" i="11"/>
  <c r="X348" i="11"/>
  <c r="V54" i="11"/>
  <c r="X53" i="11" s="1"/>
  <c r="AB473" i="11"/>
  <c r="X472" i="11"/>
  <c r="X473" i="11"/>
  <c r="X427" i="11"/>
  <c r="AB428" i="11"/>
  <c r="X428" i="11"/>
  <c r="D133" i="11"/>
  <c r="AU134" i="1"/>
  <c r="B133" i="1"/>
  <c r="X114" i="11"/>
  <c r="V173" i="11"/>
  <c r="AB173" i="11" s="1"/>
  <c r="V166" i="11"/>
  <c r="X166" i="11" s="1"/>
  <c r="V94" i="11"/>
  <c r="X94" i="11" s="1"/>
  <c r="AB352" i="11"/>
  <c r="AD352" i="11" s="1"/>
  <c r="AF352" i="11" s="1"/>
  <c r="X276" i="11"/>
  <c r="X245" i="11"/>
  <c r="AB496" i="11"/>
  <c r="AC496" i="11" s="1"/>
  <c r="AE496" i="11" s="1"/>
  <c r="AB465" i="11"/>
  <c r="AD465" i="11" s="1"/>
  <c r="AF465" i="11" s="1"/>
  <c r="X216" i="11"/>
  <c r="V103" i="11"/>
  <c r="X437" i="11"/>
  <c r="AB438" i="11"/>
  <c r="X422" i="11"/>
  <c r="AB422" i="11"/>
  <c r="X421" i="11"/>
  <c r="X455" i="11"/>
  <c r="AB455" i="11"/>
  <c r="X233" i="11"/>
  <c r="X232" i="11"/>
  <c r="X211" i="11"/>
  <c r="AC212" i="11"/>
  <c r="AE212" i="11" s="1"/>
  <c r="AD212" i="11"/>
  <c r="AF212" i="11" s="1"/>
  <c r="V190" i="11"/>
  <c r="AB190" i="11" s="1"/>
  <c r="AG306" i="11"/>
  <c r="AG208" i="11"/>
  <c r="X246" i="11"/>
  <c r="AB246" i="11"/>
  <c r="V151" i="11"/>
  <c r="AB151" i="11" s="1"/>
  <c r="X319" i="11"/>
  <c r="X213" i="11"/>
  <c r="AB213" i="11"/>
  <c r="AB210" i="11"/>
  <c r="X210" i="11"/>
  <c r="X212" i="11"/>
  <c r="AG369" i="11"/>
  <c r="AG326" i="11"/>
  <c r="V62" i="11"/>
  <c r="X61" i="11" s="1"/>
  <c r="V73" i="11"/>
  <c r="AB73" i="11" s="1"/>
  <c r="AD73" i="11" s="1"/>
  <c r="AF73" i="11" s="1"/>
  <c r="X76" i="11"/>
  <c r="AB61" i="11"/>
  <c r="AD61" i="11" s="1"/>
  <c r="AF61" i="11" s="1"/>
  <c r="V199" i="11"/>
  <c r="X198" i="11" s="1"/>
  <c r="V196" i="11"/>
  <c r="X196" i="11" s="1"/>
  <c r="V143" i="11"/>
  <c r="AB143" i="11" s="1"/>
  <c r="V164" i="11"/>
  <c r="X164" i="11" s="1"/>
  <c r="AG430" i="11"/>
  <c r="AG273" i="11"/>
  <c r="AG452" i="11"/>
  <c r="AG260" i="11"/>
  <c r="AG211" i="11"/>
  <c r="AG223" i="11"/>
  <c r="D372" i="11"/>
  <c r="AU373" i="1"/>
  <c r="B372" i="1"/>
  <c r="AM372" i="1" s="1"/>
  <c r="B322" i="1"/>
  <c r="AM322" i="1" s="1"/>
  <c r="D322" i="11"/>
  <c r="AU323" i="1"/>
  <c r="AU252" i="1"/>
  <c r="D251" i="11"/>
  <c r="B251" i="1"/>
  <c r="AM251" i="1" s="1"/>
  <c r="X153" i="11"/>
  <c r="X152" i="11"/>
  <c r="X181" i="11"/>
  <c r="D352" i="11"/>
  <c r="B352" i="1"/>
  <c r="AM352" i="1" s="1"/>
  <c r="AU353" i="1"/>
  <c r="D362" i="11"/>
  <c r="B362" i="1"/>
  <c r="AM362" i="1" s="1"/>
  <c r="AU363" i="1"/>
  <c r="AU342" i="1"/>
  <c r="D341" i="11"/>
  <c r="B341" i="1"/>
  <c r="AM341" i="1" s="1"/>
  <c r="D261" i="11"/>
  <c r="B261" i="1"/>
  <c r="AM261" i="1" s="1"/>
  <c r="AU262" i="1"/>
  <c r="B432" i="1"/>
  <c r="AM432" i="1" s="1"/>
  <c r="D432" i="11"/>
  <c r="AU433" i="1"/>
  <c r="V113" i="11"/>
  <c r="AB113" i="11" s="1"/>
  <c r="X144" i="11"/>
  <c r="X154" i="11"/>
  <c r="V194" i="11"/>
  <c r="AB194" i="11" s="1"/>
  <c r="AG304" i="11"/>
  <c r="AG383" i="11"/>
  <c r="AG322" i="11"/>
  <c r="AG328" i="11"/>
  <c r="AG232" i="11"/>
  <c r="AG469" i="11"/>
  <c r="AG415" i="11"/>
  <c r="AG399" i="11"/>
  <c r="AG353" i="11"/>
  <c r="X318" i="11"/>
  <c r="AG300" i="11"/>
  <c r="X139" i="11"/>
  <c r="V66" i="11"/>
  <c r="X65" i="11" s="1"/>
  <c r="X136" i="11"/>
  <c r="X208" i="11"/>
  <c r="X209" i="11"/>
  <c r="AB209" i="11"/>
  <c r="V120" i="11"/>
  <c r="X120" i="11" s="1"/>
  <c r="V189" i="11"/>
  <c r="AB189" i="11" s="1"/>
  <c r="AG486" i="11"/>
  <c r="AG472" i="11"/>
  <c r="AG382" i="11"/>
  <c r="AG308" i="11"/>
  <c r="AG491" i="11"/>
  <c r="AG405" i="11"/>
  <c r="AG380" i="11"/>
  <c r="AG295" i="11"/>
  <c r="AG255" i="11"/>
  <c r="AG425" i="11"/>
  <c r="AG421" i="11"/>
  <c r="AG495" i="11"/>
  <c r="AG460" i="11"/>
  <c r="AG331" i="11"/>
  <c r="AG231" i="11"/>
  <c r="AG289" i="11"/>
  <c r="AG249" i="11"/>
  <c r="AG214" i="11"/>
  <c r="AD358" i="11"/>
  <c r="AF358" i="11" s="1"/>
  <c r="AC358" i="11"/>
  <c r="AC318" i="11"/>
  <c r="AD318" i="11"/>
  <c r="AF318" i="11" s="1"/>
  <c r="AC480" i="11"/>
  <c r="AE480" i="11" s="1"/>
  <c r="AD480" i="11"/>
  <c r="AF480" i="11" s="1"/>
  <c r="AD485" i="11"/>
  <c r="AF485" i="11" s="1"/>
  <c r="AC485" i="11"/>
  <c r="AE485" i="11" s="1"/>
  <c r="AC474" i="11"/>
  <c r="AE474" i="11" s="1"/>
  <c r="AD474" i="11"/>
  <c r="AF474" i="11" s="1"/>
  <c r="AD475" i="11"/>
  <c r="AF475" i="11" s="1"/>
  <c r="AC475" i="11"/>
  <c r="AE475" i="11" s="1"/>
  <c r="AD466" i="11"/>
  <c r="AF466" i="11" s="1"/>
  <c r="AC466" i="11"/>
  <c r="AE466" i="11" s="1"/>
  <c r="AC454" i="11"/>
  <c r="AE454" i="11" s="1"/>
  <c r="AD454" i="11"/>
  <c r="AF454" i="11" s="1"/>
  <c r="AD445" i="11"/>
  <c r="AF445" i="11" s="1"/>
  <c r="AC445" i="11"/>
  <c r="AE445" i="11" s="1"/>
  <c r="AD443" i="11"/>
  <c r="AF443" i="11" s="1"/>
  <c r="AC443" i="11"/>
  <c r="AE443" i="11" s="1"/>
  <c r="AD420" i="11"/>
  <c r="AF420" i="11" s="1"/>
  <c r="AC420" i="11"/>
  <c r="AE420" i="11" s="1"/>
  <c r="AD396" i="11"/>
  <c r="AF396" i="11" s="1"/>
  <c r="AC396" i="11"/>
  <c r="AE396" i="11" s="1"/>
  <c r="AD278" i="11"/>
  <c r="AF278" i="11" s="1"/>
  <c r="AC278" i="11"/>
  <c r="AE278" i="11" s="1"/>
  <c r="AC224" i="11"/>
  <c r="AE224" i="11" s="1"/>
  <c r="AD224" i="11"/>
  <c r="AF224" i="11" s="1"/>
  <c r="AC285" i="11"/>
  <c r="AE285" i="11" s="1"/>
  <c r="AD285" i="11"/>
  <c r="AF285" i="11" s="1"/>
  <c r="AC281" i="11"/>
  <c r="AE281" i="11" s="1"/>
  <c r="AD281" i="11"/>
  <c r="AF281" i="11" s="1"/>
  <c r="AC272" i="11"/>
  <c r="AE272" i="11" s="1"/>
  <c r="AD272" i="11"/>
  <c r="AF272" i="11" s="1"/>
  <c r="AC263" i="11"/>
  <c r="AE263" i="11" s="1"/>
  <c r="AD263" i="11"/>
  <c r="AF263" i="11" s="1"/>
  <c r="AC253" i="11"/>
  <c r="AE253" i="11" s="1"/>
  <c r="AC241" i="11"/>
  <c r="AE241" i="11" s="1"/>
  <c r="AD241" i="11"/>
  <c r="AF241" i="11" s="1"/>
  <c r="AC220" i="11"/>
  <c r="AE220" i="11" s="1"/>
  <c r="AD220" i="11"/>
  <c r="AF220" i="11" s="1"/>
  <c r="AA503" i="11"/>
  <c r="Y504" i="11"/>
  <c r="AD504" i="11"/>
  <c r="AF504" i="11" s="1"/>
  <c r="AC504" i="11"/>
  <c r="AE504" i="11" s="1"/>
  <c r="AD500" i="11"/>
  <c r="AF500" i="11" s="1"/>
  <c r="AC500" i="11"/>
  <c r="AE500" i="11" s="1"/>
  <c r="AC494" i="11"/>
  <c r="AE494" i="11" s="1"/>
  <c r="AD494" i="11"/>
  <c r="AF494" i="11" s="1"/>
  <c r="AD490" i="11"/>
  <c r="AF490" i="11" s="1"/>
  <c r="AD448" i="11"/>
  <c r="AF448" i="11" s="1"/>
  <c r="AC448" i="11"/>
  <c r="AE448" i="11" s="1"/>
  <c r="Y445" i="11"/>
  <c r="AA444" i="11"/>
  <c r="AD436" i="11"/>
  <c r="AF436" i="11" s="1"/>
  <c r="AC436" i="11"/>
  <c r="AE436" i="11" s="1"/>
  <c r="AD432" i="11"/>
  <c r="AF432" i="11" s="1"/>
  <c r="AC432" i="11"/>
  <c r="AE432" i="11" s="1"/>
  <c r="AC426" i="11"/>
  <c r="AE426" i="11" s="1"/>
  <c r="AD426" i="11"/>
  <c r="AF426" i="11" s="1"/>
  <c r="AD388" i="11"/>
  <c r="AF388" i="11" s="1"/>
  <c r="AC388" i="11"/>
  <c r="AE388" i="11" s="1"/>
  <c r="AD385" i="11"/>
  <c r="AF385" i="11" s="1"/>
  <c r="AC385" i="11"/>
  <c r="AE385" i="11" s="1"/>
  <c r="AA374" i="11"/>
  <c r="Y375" i="11"/>
  <c r="AA354" i="11"/>
  <c r="Y355" i="11"/>
  <c r="AA334" i="11"/>
  <c r="Y335" i="11"/>
  <c r="AA314" i="11"/>
  <c r="Y315" i="11"/>
  <c r="AD373" i="11"/>
  <c r="AF373" i="11" s="1"/>
  <c r="AC373" i="11"/>
  <c r="AE373" i="11" s="1"/>
  <c r="AC365" i="11"/>
  <c r="AE365" i="11" s="1"/>
  <c r="AD365" i="11"/>
  <c r="AF365" i="11" s="1"/>
  <c r="AC361" i="11"/>
  <c r="AE361" i="11" s="1"/>
  <c r="AD361" i="11"/>
  <c r="AF361" i="11" s="1"/>
  <c r="AC356" i="11"/>
  <c r="AE356" i="11" s="1"/>
  <c r="AD356" i="11"/>
  <c r="AF356" i="11" s="1"/>
  <c r="AD349" i="11"/>
  <c r="AF349" i="11" s="1"/>
  <c r="AC349" i="11"/>
  <c r="AE349" i="11" s="1"/>
  <c r="AC343" i="11"/>
  <c r="AE343" i="11" s="1"/>
  <c r="AD343" i="11"/>
  <c r="AF343" i="11" s="1"/>
  <c r="AD333" i="11"/>
  <c r="AF333" i="11" s="1"/>
  <c r="AC333" i="11"/>
  <c r="AE333" i="11" s="1"/>
  <c r="AC325" i="11"/>
  <c r="AE325" i="11" s="1"/>
  <c r="AD325" i="11"/>
  <c r="AF325" i="11" s="1"/>
  <c r="AC321" i="11"/>
  <c r="AE321" i="11" s="1"/>
  <c r="AD321" i="11"/>
  <c r="AF321" i="11" s="1"/>
  <c r="AC316" i="11"/>
  <c r="AE316" i="11" s="1"/>
  <c r="AD316" i="11"/>
  <c r="AF316" i="11" s="1"/>
  <c r="AC312" i="11"/>
  <c r="AE312" i="11" s="1"/>
  <c r="AG309" i="11"/>
  <c r="AC378" i="11"/>
  <c r="AE378" i="11" s="1"/>
  <c r="AD338" i="11"/>
  <c r="AF338" i="11" s="1"/>
  <c r="AC338" i="11"/>
  <c r="AE338" i="11" s="1"/>
  <c r="AD298" i="11"/>
  <c r="AF298" i="11" s="1"/>
  <c r="AC298" i="11"/>
  <c r="AE298" i="11" s="1"/>
  <c r="AD258" i="11"/>
  <c r="AF258" i="11" s="1"/>
  <c r="AC258" i="11"/>
  <c r="AE258" i="11" s="1"/>
  <c r="AC234" i="11"/>
  <c r="AE234" i="11" s="1"/>
  <c r="AD234" i="11"/>
  <c r="AF234" i="11" s="1"/>
  <c r="AG225" i="11"/>
  <c r="AC218" i="11"/>
  <c r="AE218" i="11" s="1"/>
  <c r="AD218" i="11"/>
  <c r="AF218" i="11" s="1"/>
  <c r="AG489" i="11"/>
  <c r="AG476" i="11"/>
  <c r="AC484" i="11"/>
  <c r="AE484" i="11" s="1"/>
  <c r="AD484" i="11"/>
  <c r="AF484" i="11" s="1"/>
  <c r="AC442" i="11"/>
  <c r="AE442" i="11" s="1"/>
  <c r="AD442" i="11"/>
  <c r="AF442" i="11" s="1"/>
  <c r="AG423" i="11"/>
  <c r="AC376" i="11"/>
  <c r="AE376" i="11" s="1"/>
  <c r="AD376" i="11"/>
  <c r="AF376" i="11" s="1"/>
  <c r="AC341" i="11"/>
  <c r="AE341" i="11" s="1"/>
  <c r="AG335" i="11"/>
  <c r="AG313" i="11"/>
  <c r="AG368" i="11"/>
  <c r="AG248" i="11"/>
  <c r="AG303" i="11"/>
  <c r="AD292" i="11"/>
  <c r="AF292" i="11" s="1"/>
  <c r="AG282" i="11"/>
  <c r="AG264" i="11"/>
  <c r="AC252" i="11"/>
  <c r="AE252" i="11" s="1"/>
  <c r="AD252" i="11"/>
  <c r="AF252" i="11" s="1"/>
  <c r="AD498" i="11"/>
  <c r="AF498" i="11" s="1"/>
  <c r="AC498" i="11"/>
  <c r="AE498" i="11" s="1"/>
  <c r="AC482" i="11"/>
  <c r="AE482" i="11" s="1"/>
  <c r="AD482" i="11"/>
  <c r="AF482" i="11" s="1"/>
  <c r="AD479" i="11"/>
  <c r="AF479" i="11" s="1"/>
  <c r="AC479" i="11"/>
  <c r="AE479" i="11" s="1"/>
  <c r="AC470" i="11"/>
  <c r="AE470" i="11" s="1"/>
  <c r="AD470" i="11"/>
  <c r="AF470" i="11" s="1"/>
  <c r="AC468" i="11"/>
  <c r="AE468" i="11" s="1"/>
  <c r="AD468" i="11"/>
  <c r="AF468" i="11" s="1"/>
  <c r="AD458" i="11"/>
  <c r="AF458" i="11" s="1"/>
  <c r="AC458" i="11"/>
  <c r="AE458" i="11" s="1"/>
  <c r="AC446" i="11"/>
  <c r="AE446" i="11" s="1"/>
  <c r="AD446" i="11"/>
  <c r="AF446" i="11" s="1"/>
  <c r="AC444" i="11"/>
  <c r="AE444" i="11" s="1"/>
  <c r="AD444" i="11"/>
  <c r="AF444" i="11" s="1"/>
  <c r="AB414" i="11"/>
  <c r="X414" i="11"/>
  <c r="AC409" i="11"/>
  <c r="AE409" i="11" s="1"/>
  <c r="AD409" i="11"/>
  <c r="AF409" i="11" s="1"/>
  <c r="AD403" i="11"/>
  <c r="AF403" i="11" s="1"/>
  <c r="AC403" i="11"/>
  <c r="AE403" i="11" s="1"/>
  <c r="AC400" i="11"/>
  <c r="AE400" i="11" s="1"/>
  <c r="AD400" i="11"/>
  <c r="AF400" i="11" s="1"/>
  <c r="AC391" i="11"/>
  <c r="AE391" i="11" s="1"/>
  <c r="AD391" i="11"/>
  <c r="AF391" i="11" s="1"/>
  <c r="AC384" i="11"/>
  <c r="AE384" i="11" s="1"/>
  <c r="AC411" i="11"/>
  <c r="AE411" i="11" s="1"/>
  <c r="AD411" i="11"/>
  <c r="AF411" i="11" s="1"/>
  <c r="Y406" i="11"/>
  <c r="AA406" i="11" s="1"/>
  <c r="AA405" i="11"/>
  <c r="AG239" i="11"/>
  <c r="AC379" i="11"/>
  <c r="AE379" i="11" s="1"/>
  <c r="AD379" i="11"/>
  <c r="AF379" i="11" s="1"/>
  <c r="AC350" i="11"/>
  <c r="AE350" i="11" s="1"/>
  <c r="AD350" i="11"/>
  <c r="AF350" i="11" s="1"/>
  <c r="AC339" i="11"/>
  <c r="AE339" i="11" s="1"/>
  <c r="AD339" i="11"/>
  <c r="AF339" i="11" s="1"/>
  <c r="AC310" i="11"/>
  <c r="AE310" i="11" s="1"/>
  <c r="AD310" i="11"/>
  <c r="AF310" i="11" s="1"/>
  <c r="Y304" i="11"/>
  <c r="AA303" i="11"/>
  <c r="AA283" i="11"/>
  <c r="Y284" i="11"/>
  <c r="AA263" i="11"/>
  <c r="Y264" i="11"/>
  <c r="AA243" i="11"/>
  <c r="Y244" i="11"/>
  <c r="AC299" i="11"/>
  <c r="AE299" i="11" s="1"/>
  <c r="AD299" i="11"/>
  <c r="AF299" i="11" s="1"/>
  <c r="AC279" i="11"/>
  <c r="AE279" i="11" s="1"/>
  <c r="AC259" i="11"/>
  <c r="AE259" i="11" s="1"/>
  <c r="AD259" i="11"/>
  <c r="AF259" i="11" s="1"/>
  <c r="AC235" i="11"/>
  <c r="AE235" i="11" s="1"/>
  <c r="AD235" i="11"/>
  <c r="AF235" i="11" s="1"/>
  <c r="AD229" i="11"/>
  <c r="AF229" i="11" s="1"/>
  <c r="AC229" i="11"/>
  <c r="AE229" i="11" s="1"/>
  <c r="AC216" i="11"/>
  <c r="AE216" i="11" s="1"/>
  <c r="AG502" i="11"/>
  <c r="AC492" i="11"/>
  <c r="AE492" i="11" s="1"/>
  <c r="AD492" i="11"/>
  <c r="AF492" i="11" s="1"/>
  <c r="AG483" i="11"/>
  <c r="Y465" i="11"/>
  <c r="AA464" i="11"/>
  <c r="AG464" i="11"/>
  <c r="AC456" i="11"/>
  <c r="AE456" i="11" s="1"/>
  <c r="AD456" i="11"/>
  <c r="AF456" i="11" s="1"/>
  <c r="AA433" i="11"/>
  <c r="Y434" i="11"/>
  <c r="AG434" i="11"/>
  <c r="AC451" i="11"/>
  <c r="AE451" i="11" s="1"/>
  <c r="AD451" i="11"/>
  <c r="AF451" i="11" s="1"/>
  <c r="AG441" i="11"/>
  <c r="AG394" i="11"/>
  <c r="AC413" i="11"/>
  <c r="AE413" i="11" s="1"/>
  <c r="AD413" i="11"/>
  <c r="AF413" i="11" s="1"/>
  <c r="AG410" i="11"/>
  <c r="AC389" i="11"/>
  <c r="AE389" i="11" s="1"/>
  <c r="AD389" i="11"/>
  <c r="AF389" i="11" s="1"/>
  <c r="AA363" i="11"/>
  <c r="Y364" i="11"/>
  <c r="AA343" i="11"/>
  <c r="Y344" i="11"/>
  <c r="AA323" i="11"/>
  <c r="Y324" i="11"/>
  <c r="AG375" i="11"/>
  <c r="AG362" i="11"/>
  <c r="AC345" i="11"/>
  <c r="AE345" i="11" s="1"/>
  <c r="AD345" i="11"/>
  <c r="AF345" i="11" s="1"/>
  <c r="AG340" i="11"/>
  <c r="AG329" i="11"/>
  <c r="AC323" i="11"/>
  <c r="AE323" i="11" s="1"/>
  <c r="AD323" i="11"/>
  <c r="AF323" i="11" s="1"/>
  <c r="AC314" i="11"/>
  <c r="AE314" i="11" s="1"/>
  <c r="AD314" i="11"/>
  <c r="AF314" i="11" s="1"/>
  <c r="AC370" i="11"/>
  <c r="AE370" i="11" s="1"/>
  <c r="AD370" i="11"/>
  <c r="AF370" i="11" s="1"/>
  <c r="AC290" i="11"/>
  <c r="AE290" i="11" s="1"/>
  <c r="AD290" i="11"/>
  <c r="AF290" i="11" s="1"/>
  <c r="AC270" i="11"/>
  <c r="AE270" i="11" s="1"/>
  <c r="AD270" i="11"/>
  <c r="AF270" i="11" s="1"/>
  <c r="AD250" i="11"/>
  <c r="AF250" i="11" s="1"/>
  <c r="AG230" i="11"/>
  <c r="AG291" i="11"/>
  <c r="AG286" i="11"/>
  <c r="AC256" i="11"/>
  <c r="AE256" i="11" s="1"/>
  <c r="AD256" i="11"/>
  <c r="AF256" i="11" s="1"/>
  <c r="AG251" i="11"/>
  <c r="AC236" i="11"/>
  <c r="AE236" i="11" s="1"/>
  <c r="AD236" i="11"/>
  <c r="AF236" i="11" s="1"/>
  <c r="Y226" i="11"/>
  <c r="AA226" i="11" s="1"/>
  <c r="AA225" i="11"/>
  <c r="AD481" i="11"/>
  <c r="AF481" i="11" s="1"/>
  <c r="AC481" i="11"/>
  <c r="AE481" i="11" s="1"/>
  <c r="AC459" i="11"/>
  <c r="AE459" i="11" s="1"/>
  <c r="AD459" i="11"/>
  <c r="AF459" i="11" s="1"/>
  <c r="AD462" i="11"/>
  <c r="AF462" i="11" s="1"/>
  <c r="AC462" i="11"/>
  <c r="AE462" i="11" s="1"/>
  <c r="AD450" i="11"/>
  <c r="AF450" i="11" s="1"/>
  <c r="AC450" i="11"/>
  <c r="AE450" i="11" s="1"/>
  <c r="AC440" i="11"/>
  <c r="AE440" i="11" s="1"/>
  <c r="AD440" i="11"/>
  <c r="AF440" i="11" s="1"/>
  <c r="AC406" i="11"/>
  <c r="AE406" i="11" s="1"/>
  <c r="AD406" i="11"/>
  <c r="AF406" i="11" s="1"/>
  <c r="AC402" i="11"/>
  <c r="AE402" i="11" s="1"/>
  <c r="AD402" i="11"/>
  <c r="AF402" i="11" s="1"/>
  <c r="AD392" i="11"/>
  <c r="AF392" i="11" s="1"/>
  <c r="AC392" i="11"/>
  <c r="AE392" i="11" s="1"/>
  <c r="AD412" i="11"/>
  <c r="AF412" i="11" s="1"/>
  <c r="AC412" i="11"/>
  <c r="AE412" i="11" s="1"/>
  <c r="AD305" i="11"/>
  <c r="AF305" i="11" s="1"/>
  <c r="AC305" i="11"/>
  <c r="AE305" i="11" s="1"/>
  <c r="AD293" i="11"/>
  <c r="AF293" i="11" s="1"/>
  <c r="AC293" i="11"/>
  <c r="AE293" i="11" s="1"/>
  <c r="AD276" i="11"/>
  <c r="AF276" i="11" s="1"/>
  <c r="AD269" i="11"/>
  <c r="AF269" i="11" s="1"/>
  <c r="AC269" i="11"/>
  <c r="AE269" i="11" s="1"/>
  <c r="AD245" i="11"/>
  <c r="AF245" i="11" s="1"/>
  <c r="AA454" i="11"/>
  <c r="Y455" i="11"/>
  <c r="AC435" i="11"/>
  <c r="AE435" i="11" s="1"/>
  <c r="AD435" i="11"/>
  <c r="AF435" i="11" s="1"/>
  <c r="Y415" i="11"/>
  <c r="AA414" i="11"/>
  <c r="Y384" i="11"/>
  <c r="AA383" i="11"/>
  <c r="AC363" i="11"/>
  <c r="AE363" i="11" s="1"/>
  <c r="AC354" i="11"/>
  <c r="AE354" i="11" s="1"/>
  <c r="AD354" i="11"/>
  <c r="AF354" i="11" s="1"/>
  <c r="AC332" i="11"/>
  <c r="AE332" i="11" s="1"/>
  <c r="AD332" i="11"/>
  <c r="AF332" i="11" s="1"/>
  <c r="AA294" i="11"/>
  <c r="Y295" i="11"/>
  <c r="AA274" i="11"/>
  <c r="Y275" i="11"/>
  <c r="AA254" i="11"/>
  <c r="Y255" i="11"/>
  <c r="AC301" i="11"/>
  <c r="AE301" i="11" s="1"/>
  <c r="AD301" i="11"/>
  <c r="AF301" i="11" s="1"/>
  <c r="AC261" i="11"/>
  <c r="AE261" i="11" s="1"/>
  <c r="AD261" i="11"/>
  <c r="AF261" i="11" s="1"/>
  <c r="AC505" i="11"/>
  <c r="AE505" i="11" s="1"/>
  <c r="AD505" i="11"/>
  <c r="AF505" i="11" s="1"/>
  <c r="AC501" i="11"/>
  <c r="AE501" i="11" s="1"/>
  <c r="AD501" i="11"/>
  <c r="AF501" i="11" s="1"/>
  <c r="AC499" i="11"/>
  <c r="AE499" i="11" s="1"/>
  <c r="AD499" i="11"/>
  <c r="AF499" i="11" s="1"/>
  <c r="AD493" i="11"/>
  <c r="AF493" i="11" s="1"/>
  <c r="AC493" i="11"/>
  <c r="AE493" i="11" s="1"/>
  <c r="AA484" i="11"/>
  <c r="Y485" i="11"/>
  <c r="AD471" i="11"/>
  <c r="AF471" i="11" s="1"/>
  <c r="AC471" i="11"/>
  <c r="AE471" i="11" s="1"/>
  <c r="AC461" i="11"/>
  <c r="AE461" i="11" s="1"/>
  <c r="AC449" i="11"/>
  <c r="AE449" i="11" s="1"/>
  <c r="AD449" i="11"/>
  <c r="AF449" i="11" s="1"/>
  <c r="AD439" i="11"/>
  <c r="AF439" i="11" s="1"/>
  <c r="AC439" i="11"/>
  <c r="AE439" i="11" s="1"/>
  <c r="AC433" i="11"/>
  <c r="AE433" i="11" s="1"/>
  <c r="AD433" i="11"/>
  <c r="AF433" i="11" s="1"/>
  <c r="Y395" i="11"/>
  <c r="AA394" i="11"/>
  <c r="AD381" i="11"/>
  <c r="AF381" i="11" s="1"/>
  <c r="AC381" i="11"/>
  <c r="AE381" i="11" s="1"/>
  <c r="AC374" i="11"/>
  <c r="AE374" i="11" s="1"/>
  <c r="AD374" i="11"/>
  <c r="AF374" i="11" s="1"/>
  <c r="AD364" i="11"/>
  <c r="AF364" i="11" s="1"/>
  <c r="AC364" i="11"/>
  <c r="AE364" i="11" s="1"/>
  <c r="AD360" i="11"/>
  <c r="AF360" i="11" s="1"/>
  <c r="AC360" i="11"/>
  <c r="AE360" i="11" s="1"/>
  <c r="AD355" i="11"/>
  <c r="AF355" i="11" s="1"/>
  <c r="AC355" i="11"/>
  <c r="AE355" i="11" s="1"/>
  <c r="AD351" i="11"/>
  <c r="AF351" i="11" s="1"/>
  <c r="AC351" i="11"/>
  <c r="AE351" i="11" s="1"/>
  <c r="AD346" i="11"/>
  <c r="AF346" i="11" s="1"/>
  <c r="AC346" i="11"/>
  <c r="AE346" i="11" s="1"/>
  <c r="AD342" i="11"/>
  <c r="AF342" i="11" s="1"/>
  <c r="AC342" i="11"/>
  <c r="AE342" i="11" s="1"/>
  <c r="AC334" i="11"/>
  <c r="AE334" i="11" s="1"/>
  <c r="AD334" i="11"/>
  <c r="AF334" i="11" s="1"/>
  <c r="AD324" i="11"/>
  <c r="AF324" i="11" s="1"/>
  <c r="AC324" i="11"/>
  <c r="AE324" i="11" s="1"/>
  <c r="AD320" i="11"/>
  <c r="AF320" i="11" s="1"/>
  <c r="AC320" i="11"/>
  <c r="AE320" i="11" s="1"/>
  <c r="AD315" i="11"/>
  <c r="AF315" i="11" s="1"/>
  <c r="AC315" i="11"/>
  <c r="AE315" i="11" s="1"/>
  <c r="AD311" i="11"/>
  <c r="AF311" i="11" s="1"/>
  <c r="AC311" i="11"/>
  <c r="AE311" i="11" s="1"/>
  <c r="AD302" i="11"/>
  <c r="AF302" i="11" s="1"/>
  <c r="AC302" i="11"/>
  <c r="AE302" i="11" s="1"/>
  <c r="AC294" i="11"/>
  <c r="AE294" i="11" s="1"/>
  <c r="AD284" i="11"/>
  <c r="AF284" i="11" s="1"/>
  <c r="AC284" i="11"/>
  <c r="AE284" i="11" s="1"/>
  <c r="AD280" i="11"/>
  <c r="AF280" i="11" s="1"/>
  <c r="AC280" i="11"/>
  <c r="AE280" i="11" s="1"/>
  <c r="AD275" i="11"/>
  <c r="AF275" i="11" s="1"/>
  <c r="AC275" i="11"/>
  <c r="AE275" i="11" s="1"/>
  <c r="AD271" i="11"/>
  <c r="AF271" i="11" s="1"/>
  <c r="AC271" i="11"/>
  <c r="AE271" i="11" s="1"/>
  <c r="AD266" i="11"/>
  <c r="AF266" i="11" s="1"/>
  <c r="AC266" i="11"/>
  <c r="AE266" i="11" s="1"/>
  <c r="AD262" i="11"/>
  <c r="AF262" i="11" s="1"/>
  <c r="AC262" i="11"/>
  <c r="AE262" i="11" s="1"/>
  <c r="AC254" i="11"/>
  <c r="AE254" i="11" s="1"/>
  <c r="AD254" i="11"/>
  <c r="AF254" i="11" s="1"/>
  <c r="AD244" i="11"/>
  <c r="AF244" i="11" s="1"/>
  <c r="AC244" i="11"/>
  <c r="AE244" i="11" s="1"/>
  <c r="AC240" i="11"/>
  <c r="AE240" i="11" s="1"/>
  <c r="AA494" i="11"/>
  <c r="Y495" i="11"/>
  <c r="Y476" i="11"/>
  <c r="AA476" i="11" s="1"/>
  <c r="AA475" i="11"/>
  <c r="AC463" i="11"/>
  <c r="AE463" i="11" s="1"/>
  <c r="AD463" i="11"/>
  <c r="AF463" i="11" s="1"/>
  <c r="AC431" i="11"/>
  <c r="AE431" i="11" s="1"/>
  <c r="AD431" i="11"/>
  <c r="AF431" i="11" s="1"/>
  <c r="AC429" i="11"/>
  <c r="AE429" i="11" s="1"/>
  <c r="AD429" i="11"/>
  <c r="AF429" i="11" s="1"/>
  <c r="AC393" i="11"/>
  <c r="AE393" i="11" s="1"/>
  <c r="AD393" i="11"/>
  <c r="AF393" i="11" s="1"/>
  <c r="X413" i="11"/>
  <c r="AC372" i="11"/>
  <c r="AE372" i="11" s="1"/>
  <c r="AD372" i="11"/>
  <c r="AF372" i="11" s="1"/>
  <c r="AC336" i="11"/>
  <c r="AE336" i="11" s="1"/>
  <c r="AD336" i="11"/>
  <c r="AF336" i="11" s="1"/>
  <c r="AC359" i="11"/>
  <c r="AE359" i="11" s="1"/>
  <c r="AD359" i="11"/>
  <c r="AF359" i="11" s="1"/>
  <c r="AC319" i="11"/>
  <c r="AE319" i="11" s="1"/>
  <c r="AD319" i="11"/>
  <c r="AF319" i="11" s="1"/>
  <c r="AC226" i="11"/>
  <c r="AE226" i="11" s="1"/>
  <c r="AD226" i="11"/>
  <c r="AF226" i="11" s="1"/>
  <c r="AC283" i="11"/>
  <c r="AE283" i="11" s="1"/>
  <c r="AD283" i="11"/>
  <c r="AF283" i="11" s="1"/>
  <c r="AC274" i="11"/>
  <c r="AE274" i="11" s="1"/>
  <c r="AD274" i="11"/>
  <c r="AF274" i="11" s="1"/>
  <c r="AC265" i="11"/>
  <c r="AE265" i="11" s="1"/>
  <c r="AD265" i="11"/>
  <c r="AF265" i="11" s="1"/>
  <c r="AC243" i="11"/>
  <c r="AE243" i="11" s="1"/>
  <c r="A67" i="11"/>
  <c r="A58" i="11"/>
  <c r="A59" i="11" s="1"/>
  <c r="A60" i="11" s="1"/>
  <c r="A61" i="11" s="1"/>
  <c r="A62" i="11" s="1"/>
  <c r="A63" i="11" s="1"/>
  <c r="A64" i="11" s="1"/>
  <c r="A65" i="11" s="1"/>
  <c r="A66" i="11" s="1"/>
  <c r="B452" i="1"/>
  <c r="AU453" i="1"/>
  <c r="AU493" i="1"/>
  <c r="B492" i="1"/>
  <c r="B411" i="1"/>
  <c r="AU412" i="1"/>
  <c r="B462" i="1"/>
  <c r="AU463" i="1"/>
  <c r="B421" i="1"/>
  <c r="AU422" i="1"/>
  <c r="B381" i="1"/>
  <c r="AU382" i="1"/>
  <c r="B482" i="1"/>
  <c r="AU483" i="1"/>
  <c r="B391" i="1"/>
  <c r="AU392" i="1"/>
  <c r="B502" i="1"/>
  <c r="AU503" i="1"/>
  <c r="B472" i="1"/>
  <c r="AU473" i="1"/>
  <c r="B401" i="1"/>
  <c r="AU402" i="1"/>
  <c r="AU443" i="1"/>
  <c r="B442" i="1"/>
  <c r="B332" i="1"/>
  <c r="AU333" i="1"/>
  <c r="B281" i="1"/>
  <c r="AU282" i="1"/>
  <c r="B311" i="1"/>
  <c r="AU312" i="1"/>
  <c r="AU272" i="1"/>
  <c r="B271" i="1"/>
  <c r="AU223" i="1"/>
  <c r="B222" i="1"/>
  <c r="B232" i="1"/>
  <c r="AU233" i="1"/>
  <c r="B301" i="1"/>
  <c r="AU302" i="1"/>
  <c r="B242" i="1"/>
  <c r="AU243" i="1"/>
  <c r="B212" i="1"/>
  <c r="AU213" i="1"/>
  <c r="B291" i="1"/>
  <c r="AU292" i="1"/>
  <c r="AB158" i="11"/>
  <c r="X157" i="11"/>
  <c r="V169" i="11"/>
  <c r="V183" i="11"/>
  <c r="V150" i="11"/>
  <c r="V192" i="11"/>
  <c r="X191" i="11" s="1"/>
  <c r="V203" i="11"/>
  <c r="AB203" i="11" s="1"/>
  <c r="O53" i="11"/>
  <c r="R53" i="11" s="1"/>
  <c r="X137" i="11"/>
  <c r="AB88" i="11"/>
  <c r="X87" i="11"/>
  <c r="AB148" i="11"/>
  <c r="X147" i="11"/>
  <c r="AB191" i="11"/>
  <c r="Y206" i="11"/>
  <c r="AA206" i="11" s="1"/>
  <c r="AA205" i="11"/>
  <c r="X201" i="11"/>
  <c r="Y195" i="11"/>
  <c r="AA194" i="11"/>
  <c r="AD198" i="11"/>
  <c r="AF198" i="11" s="1"/>
  <c r="AC198" i="11"/>
  <c r="AE198" i="11" s="1"/>
  <c r="X204" i="11"/>
  <c r="AB195" i="11"/>
  <c r="X199" i="11"/>
  <c r="AB206" i="11"/>
  <c r="X206" i="11"/>
  <c r="AD193" i="11"/>
  <c r="AF193" i="11" s="1"/>
  <c r="AC193" i="11"/>
  <c r="AE193" i="11" s="1"/>
  <c r="AD200" i="11"/>
  <c r="AF200" i="11" s="1"/>
  <c r="AC200" i="11"/>
  <c r="AE200" i="11" s="1"/>
  <c r="AD204" i="11"/>
  <c r="AF204" i="11" s="1"/>
  <c r="AC204" i="11"/>
  <c r="AE204" i="11" s="1"/>
  <c r="AC178" i="11"/>
  <c r="AE178" i="11" s="1"/>
  <c r="AD184" i="11"/>
  <c r="AF184" i="11" s="1"/>
  <c r="AC184" i="11"/>
  <c r="AE184" i="11" s="1"/>
  <c r="X186" i="11"/>
  <c r="Y184" i="11"/>
  <c r="AA183" i="11"/>
  <c r="AB180" i="11"/>
  <c r="X180" i="11"/>
  <c r="AD179" i="11"/>
  <c r="AF179" i="11" s="1"/>
  <c r="AC181" i="11"/>
  <c r="AE181" i="11" s="1"/>
  <c r="AD181" i="11"/>
  <c r="AF181" i="11" s="1"/>
  <c r="Y165" i="11"/>
  <c r="AA164" i="11"/>
  <c r="AD161" i="11"/>
  <c r="AF161" i="11" s="1"/>
  <c r="AC161" i="11"/>
  <c r="AE161" i="11" s="1"/>
  <c r="X173" i="11"/>
  <c r="AB159" i="11"/>
  <c r="X158" i="11"/>
  <c r="X162" i="11"/>
  <c r="AB172" i="11"/>
  <c r="AC165" i="11"/>
  <c r="AE165" i="11" s="1"/>
  <c r="AB171" i="11"/>
  <c r="X171" i="11"/>
  <c r="AB160" i="11"/>
  <c r="X160" i="11"/>
  <c r="AB163" i="11"/>
  <c r="AB176" i="11"/>
  <c r="X176" i="11"/>
  <c r="AD141" i="11"/>
  <c r="AF141" i="11" s="1"/>
  <c r="AC141" i="11"/>
  <c r="AE141" i="11" s="1"/>
  <c r="AB145" i="11"/>
  <c r="X145" i="11"/>
  <c r="X140" i="11"/>
  <c r="AB146" i="11"/>
  <c r="X146" i="11"/>
  <c r="Y155" i="11"/>
  <c r="AA154" i="11"/>
  <c r="AB155" i="11"/>
  <c r="X155" i="11"/>
  <c r="AD156" i="11"/>
  <c r="AF156" i="11" s="1"/>
  <c r="AD144" i="11"/>
  <c r="AF144" i="11" s="1"/>
  <c r="AC144" i="11"/>
  <c r="AE144" i="11" s="1"/>
  <c r="AD142" i="11"/>
  <c r="AF142" i="11" s="1"/>
  <c r="AC154" i="11"/>
  <c r="AE154" i="11" s="1"/>
  <c r="AD154" i="11"/>
  <c r="AF154" i="11" s="1"/>
  <c r="AC152" i="11"/>
  <c r="AE152" i="11" s="1"/>
  <c r="AD152" i="11"/>
  <c r="AF152" i="11" s="1"/>
  <c r="AC139" i="11"/>
  <c r="AE139" i="11" s="1"/>
  <c r="AD153" i="11"/>
  <c r="AF153" i="11" s="1"/>
  <c r="AC153" i="11"/>
  <c r="AE153" i="11" s="1"/>
  <c r="AD123" i="11"/>
  <c r="AF123" i="11" s="1"/>
  <c r="AC123" i="11"/>
  <c r="AE123" i="11" s="1"/>
  <c r="Y124" i="11"/>
  <c r="AA123" i="11"/>
  <c r="AD130" i="11"/>
  <c r="AF130" i="11" s="1"/>
  <c r="AC130" i="11"/>
  <c r="AE130" i="11" s="1"/>
  <c r="AD132" i="11"/>
  <c r="AF132" i="11" s="1"/>
  <c r="AB121" i="11"/>
  <c r="AB125" i="11"/>
  <c r="AB134" i="11"/>
  <c r="AC129" i="11"/>
  <c r="AE129" i="11" s="1"/>
  <c r="Y135" i="11"/>
  <c r="AA134" i="11"/>
  <c r="AB122" i="11"/>
  <c r="X126" i="11"/>
  <c r="X131" i="11"/>
  <c r="X135" i="11"/>
  <c r="X100" i="11"/>
  <c r="AB102" i="11"/>
  <c r="AD105" i="11"/>
  <c r="AF105" i="11" s="1"/>
  <c r="AB111" i="11"/>
  <c r="X111" i="11"/>
  <c r="AD114" i="11"/>
  <c r="AF114" i="11" s="1"/>
  <c r="AC114" i="11"/>
  <c r="AE114" i="11" s="1"/>
  <c r="AD98" i="11"/>
  <c r="AF98" i="11" s="1"/>
  <c r="AC98" i="11"/>
  <c r="AE98" i="11" s="1"/>
  <c r="AD99" i="11"/>
  <c r="AF99" i="11" s="1"/>
  <c r="AC99" i="11"/>
  <c r="AE99" i="11" s="1"/>
  <c r="Y115" i="11"/>
  <c r="AA114" i="11"/>
  <c r="AB110" i="11"/>
  <c r="X113" i="11"/>
  <c r="AD101" i="11"/>
  <c r="AF101" i="11" s="1"/>
  <c r="AC101" i="11"/>
  <c r="AE101" i="11" s="1"/>
  <c r="AB115" i="11"/>
  <c r="X115" i="11"/>
  <c r="X108" i="11"/>
  <c r="Y104" i="11"/>
  <c r="AA103" i="11"/>
  <c r="AB112" i="11"/>
  <c r="AB116" i="11"/>
  <c r="X116" i="11"/>
  <c r="AD83" i="11"/>
  <c r="AF83" i="11" s="1"/>
  <c r="AB81" i="11"/>
  <c r="AB85" i="11"/>
  <c r="Y84" i="11"/>
  <c r="AA83" i="11"/>
  <c r="AB92" i="11"/>
  <c r="AB96" i="11"/>
  <c r="X96" i="11"/>
  <c r="X90" i="11"/>
  <c r="AB95" i="11"/>
  <c r="X95" i="11"/>
  <c r="AC78" i="11"/>
  <c r="AE78" i="11" s="1"/>
  <c r="AD78" i="11"/>
  <c r="AF78" i="11" s="1"/>
  <c r="AB89" i="11"/>
  <c r="X89" i="11"/>
  <c r="X88" i="11"/>
  <c r="AB79" i="11"/>
  <c r="X82" i="11"/>
  <c r="X86" i="11"/>
  <c r="AB93" i="11"/>
  <c r="Y93" i="11"/>
  <c r="AA92" i="11"/>
  <c r="AB69" i="11"/>
  <c r="X69" i="11"/>
  <c r="X68" i="11"/>
  <c r="AB64" i="11"/>
  <c r="X64" i="11"/>
  <c r="AB70" i="11"/>
  <c r="AD58" i="11"/>
  <c r="AF58" i="11" s="1"/>
  <c r="AC58" i="11"/>
  <c r="AE58" i="11" s="1"/>
  <c r="AB63" i="11"/>
  <c r="Y64" i="11"/>
  <c r="AA63" i="11"/>
  <c r="AB71" i="11"/>
  <c r="X71" i="11"/>
  <c r="X75" i="11"/>
  <c r="AB60" i="11"/>
  <c r="AD65" i="11"/>
  <c r="AF65" i="11" s="1"/>
  <c r="AC65" i="11"/>
  <c r="AE65" i="11" s="1"/>
  <c r="Y73" i="11"/>
  <c r="AA72" i="11"/>
  <c r="AB74" i="11"/>
  <c r="AD72" i="11"/>
  <c r="AF72" i="11" s="1"/>
  <c r="AC72" i="11"/>
  <c r="AE72" i="11" s="1"/>
  <c r="AD76" i="11"/>
  <c r="AF76" i="11" s="1"/>
  <c r="AC76" i="11"/>
  <c r="AE76" i="11" s="1"/>
  <c r="AB66" i="11"/>
  <c r="O48" i="11"/>
  <c r="R48" i="11" s="1"/>
  <c r="Y55" i="11"/>
  <c r="AA54" i="11"/>
  <c r="O50" i="11"/>
  <c r="R50" i="11" s="1"/>
  <c r="N50" i="11"/>
  <c r="AB48" i="11"/>
  <c r="X47" i="11"/>
  <c r="X48" i="11"/>
  <c r="AB49" i="11"/>
  <c r="X49" i="11"/>
  <c r="O56" i="11"/>
  <c r="R56" i="11" s="1"/>
  <c r="N56" i="11"/>
  <c r="O55" i="11"/>
  <c r="R55" i="11" s="1"/>
  <c r="N55" i="11"/>
  <c r="AB50" i="11"/>
  <c r="O51" i="11"/>
  <c r="R51" i="11" s="1"/>
  <c r="N51" i="11"/>
  <c r="X52" i="11"/>
  <c r="X56" i="11"/>
  <c r="X50" i="11"/>
  <c r="AB40" i="11"/>
  <c r="AB39" i="11"/>
  <c r="X39" i="11"/>
  <c r="X46" i="11"/>
  <c r="O43" i="11"/>
  <c r="R43" i="11" s="1"/>
  <c r="N43" i="11"/>
  <c r="Y45" i="11"/>
  <c r="AA44" i="11"/>
  <c r="AB38" i="11"/>
  <c r="X37" i="11"/>
  <c r="X38" i="11"/>
  <c r="X45" i="11"/>
  <c r="O40" i="11"/>
  <c r="R40" i="11" s="1"/>
  <c r="N40" i="11"/>
  <c r="X44" i="11"/>
  <c r="B63" i="1"/>
  <c r="AU64" i="1"/>
  <c r="B83" i="1"/>
  <c r="AU84" i="1"/>
  <c r="B113" i="1"/>
  <c r="AU114" i="1"/>
  <c r="B52" i="1"/>
  <c r="AU53" i="1"/>
  <c r="B72" i="1"/>
  <c r="AU73" i="1"/>
  <c r="B92" i="1"/>
  <c r="AU93" i="1"/>
  <c r="B103" i="1"/>
  <c r="AU104" i="1"/>
  <c r="B162" i="1"/>
  <c r="AU163" i="1"/>
  <c r="B182" i="1"/>
  <c r="AU183" i="1"/>
  <c r="B202" i="1"/>
  <c r="AU203" i="1"/>
  <c r="B123" i="1"/>
  <c r="AU124" i="1"/>
  <c r="B132" i="1"/>
  <c r="AU133" i="1"/>
  <c r="B143" i="1"/>
  <c r="AU144" i="1"/>
  <c r="B173" i="1"/>
  <c r="AU174" i="1"/>
  <c r="B193" i="1"/>
  <c r="AU194" i="1"/>
  <c r="B42" i="1" l="1"/>
  <c r="D42" i="11"/>
  <c r="AM43" i="1"/>
  <c r="AU43" i="1"/>
  <c r="AB41" i="11"/>
  <c r="AB80" i="11"/>
  <c r="AB175" i="11"/>
  <c r="X203" i="11"/>
  <c r="AD330" i="11"/>
  <c r="AF330" i="11" s="1"/>
  <c r="AD395" i="11"/>
  <c r="AF395" i="11" s="1"/>
  <c r="AC352" i="11"/>
  <c r="AE352" i="11" s="1"/>
  <c r="AG401" i="11"/>
  <c r="AB59" i="11"/>
  <c r="AD59" i="11" s="1"/>
  <c r="AF59" i="11" s="1"/>
  <c r="AD296" i="11"/>
  <c r="AF296" i="11" s="1"/>
  <c r="AD386" i="11"/>
  <c r="AF386" i="11" s="1"/>
  <c r="AC408" i="11"/>
  <c r="AE408" i="11" s="1"/>
  <c r="X178" i="11"/>
  <c r="X103" i="11"/>
  <c r="D152" i="11"/>
  <c r="AU153" i="1"/>
  <c r="B152" i="1"/>
  <c r="AM153" i="1"/>
  <c r="AG219" i="11"/>
  <c r="X161" i="11"/>
  <c r="AC418" i="11"/>
  <c r="AD418" i="11"/>
  <c r="AF418" i="11" s="1"/>
  <c r="X124" i="11"/>
  <c r="AD90" i="11"/>
  <c r="AF90" i="11" s="1"/>
  <c r="AG90" i="11" s="1"/>
  <c r="AB82" i="11"/>
  <c r="X91" i="11"/>
  <c r="X106" i="11"/>
  <c r="X133" i="11"/>
  <c r="AB119" i="11"/>
  <c r="AD119" i="11" s="1"/>
  <c r="AF119" i="11" s="1"/>
  <c r="X125" i="11"/>
  <c r="AC149" i="11"/>
  <c r="AE149" i="11" s="1"/>
  <c r="X170" i="11"/>
  <c r="AB164" i="11"/>
  <c r="AC168" i="11"/>
  <c r="AE168" i="11" s="1"/>
  <c r="AD185" i="11"/>
  <c r="AF185" i="11" s="1"/>
  <c r="X190" i="11"/>
  <c r="X205" i="11"/>
  <c r="X67" i="11"/>
  <c r="X138" i="11"/>
  <c r="AD496" i="11"/>
  <c r="AF496" i="11" s="1"/>
  <c r="AG496" i="11" s="1"/>
  <c r="AC404" i="11"/>
  <c r="AE404" i="11" s="1"/>
  <c r="AD453" i="11"/>
  <c r="AF453" i="11" s="1"/>
  <c r="AG453" i="11" s="1"/>
  <c r="X184" i="11"/>
  <c r="AB94" i="11"/>
  <c r="AC94" i="11" s="1"/>
  <c r="AE94" i="11" s="1"/>
  <c r="AD238" i="11"/>
  <c r="AF238" i="11" s="1"/>
  <c r="X83" i="11"/>
  <c r="AD136" i="11"/>
  <c r="AF136" i="11" s="1"/>
  <c r="AC136" i="11"/>
  <c r="AE136" i="11" s="1"/>
  <c r="AC73" i="11"/>
  <c r="AE73" i="11" s="1"/>
  <c r="AC61" i="11"/>
  <c r="AE61" i="11" s="1"/>
  <c r="X93" i="11"/>
  <c r="AB135" i="11"/>
  <c r="AD135" i="11" s="1"/>
  <c r="AF135" i="11" s="1"/>
  <c r="X122" i="11"/>
  <c r="X151" i="11"/>
  <c r="X172" i="11"/>
  <c r="X200" i="11"/>
  <c r="X148" i="11"/>
  <c r="X169" i="11"/>
  <c r="AG424" i="11"/>
  <c r="AG344" i="11"/>
  <c r="X185" i="11"/>
  <c r="AD174" i="11"/>
  <c r="AF174" i="11" s="1"/>
  <c r="AC174" i="11"/>
  <c r="AE174" i="11" s="1"/>
  <c r="D290" i="11"/>
  <c r="AM291" i="1"/>
  <c r="D211" i="11"/>
  <c r="AM212" i="1"/>
  <c r="D241" i="11"/>
  <c r="AM242" i="1"/>
  <c r="D300" i="11"/>
  <c r="AM301" i="1"/>
  <c r="D231" i="11"/>
  <c r="AM232" i="1"/>
  <c r="D310" i="11"/>
  <c r="AM311" i="1"/>
  <c r="D280" i="11"/>
  <c r="AM281" i="1"/>
  <c r="D331" i="11"/>
  <c r="AM332" i="1"/>
  <c r="D400" i="11"/>
  <c r="AM401" i="1"/>
  <c r="D471" i="11"/>
  <c r="AM472" i="1"/>
  <c r="D501" i="11"/>
  <c r="AM502" i="1"/>
  <c r="D390" i="11"/>
  <c r="AM391" i="1"/>
  <c r="D481" i="11"/>
  <c r="AM482" i="1"/>
  <c r="D380" i="11"/>
  <c r="AM381" i="1"/>
  <c r="D420" i="11"/>
  <c r="AM421" i="1"/>
  <c r="D461" i="11"/>
  <c r="AM462" i="1"/>
  <c r="D410" i="11"/>
  <c r="AM411" i="1"/>
  <c r="D451" i="11"/>
  <c r="AM452" i="1"/>
  <c r="AD268" i="11"/>
  <c r="AF268" i="11" s="1"/>
  <c r="AC268" i="11"/>
  <c r="AD398" i="11"/>
  <c r="AF398" i="11" s="1"/>
  <c r="AC398" i="11"/>
  <c r="AE398" i="11" s="1"/>
  <c r="D192" i="11"/>
  <c r="AM193" i="1"/>
  <c r="D172" i="11"/>
  <c r="AM173" i="1"/>
  <c r="D142" i="11"/>
  <c r="AM143" i="1"/>
  <c r="D131" i="11"/>
  <c r="AM132" i="1"/>
  <c r="D122" i="11"/>
  <c r="AM123" i="1"/>
  <c r="D201" i="11"/>
  <c r="AM202" i="1"/>
  <c r="D181" i="11"/>
  <c r="AM182" i="1"/>
  <c r="D161" i="11"/>
  <c r="AM162" i="1"/>
  <c r="D102" i="11"/>
  <c r="AM103" i="1"/>
  <c r="D91" i="11"/>
  <c r="AM92" i="1"/>
  <c r="D71" i="11"/>
  <c r="AM72" i="1"/>
  <c r="D51" i="11"/>
  <c r="AM52" i="1"/>
  <c r="D112" i="11"/>
  <c r="AM113" i="1"/>
  <c r="D82" i="11"/>
  <c r="AM83" i="1"/>
  <c r="D62" i="11"/>
  <c r="AM63" i="1"/>
  <c r="X54" i="11"/>
  <c r="X74" i="11"/>
  <c r="X59" i="11"/>
  <c r="AB86" i="11"/>
  <c r="AC86" i="11" s="1"/>
  <c r="AE86" i="11" s="1"/>
  <c r="AB84" i="11"/>
  <c r="AD84" i="11" s="1"/>
  <c r="AF84" i="11" s="1"/>
  <c r="X109" i="11"/>
  <c r="X99" i="11"/>
  <c r="X104" i="11"/>
  <c r="AB131" i="11"/>
  <c r="AD131" i="11" s="1"/>
  <c r="AF131" i="11" s="1"/>
  <c r="X123" i="11"/>
  <c r="AC118" i="11"/>
  <c r="AE118" i="11" s="1"/>
  <c r="AB186" i="11"/>
  <c r="AD186" i="11" s="1"/>
  <c r="AF186" i="11" s="1"/>
  <c r="D221" i="11"/>
  <c r="AM222" i="1"/>
  <c r="D270" i="11"/>
  <c r="AM271" i="1"/>
  <c r="D441" i="11"/>
  <c r="AM442" i="1"/>
  <c r="D491" i="11"/>
  <c r="AM492" i="1"/>
  <c r="AD503" i="11"/>
  <c r="AF503" i="11" s="1"/>
  <c r="AG503" i="11" s="1"/>
  <c r="AG233" i="11"/>
  <c r="X72" i="11"/>
  <c r="X132" i="11"/>
  <c r="D132" i="11"/>
  <c r="AM133" i="1"/>
  <c r="X105" i="11"/>
  <c r="AB108" i="11"/>
  <c r="X107" i="11"/>
  <c r="AB128" i="11"/>
  <c r="X127" i="11"/>
  <c r="X174" i="11"/>
  <c r="AD478" i="11"/>
  <c r="AF478" i="11" s="1"/>
  <c r="AC478" i="11"/>
  <c r="AC506" i="11"/>
  <c r="AD506" i="11"/>
  <c r="AF506" i="11" s="1"/>
  <c r="AC288" i="11"/>
  <c r="AD288" i="11"/>
  <c r="AF288" i="11" s="1"/>
  <c r="X189" i="11"/>
  <c r="AG212" i="11"/>
  <c r="AC215" i="11"/>
  <c r="AE215" i="11" s="1"/>
  <c r="AD215" i="11"/>
  <c r="AF215" i="11" s="1"/>
  <c r="AC366" i="11"/>
  <c r="AD366" i="11"/>
  <c r="AF366" i="11" s="1"/>
  <c r="X41" i="11"/>
  <c r="X79" i="11"/>
  <c r="X84" i="11"/>
  <c r="X112" i="11"/>
  <c r="AB103" i="11"/>
  <c r="AC103" i="11" s="1"/>
  <c r="AE103" i="11" s="1"/>
  <c r="X102" i="11"/>
  <c r="X163" i="11"/>
  <c r="AB166" i="11"/>
  <c r="AC166" i="11" s="1"/>
  <c r="AE166" i="11" s="1"/>
  <c r="AB199" i="11"/>
  <c r="AC199" i="11" s="1"/>
  <c r="AE199" i="11" s="1"/>
  <c r="AC465" i="11"/>
  <c r="AE465" i="11" s="1"/>
  <c r="X73" i="11"/>
  <c r="X165" i="11"/>
  <c r="X142" i="11"/>
  <c r="AD222" i="11"/>
  <c r="AF222" i="11" s="1"/>
  <c r="AC222" i="11"/>
  <c r="AD188" i="11"/>
  <c r="AF188" i="11" s="1"/>
  <c r="AC188" i="11"/>
  <c r="AD348" i="11"/>
  <c r="AF348" i="11" s="1"/>
  <c r="AC348" i="11"/>
  <c r="AD422" i="11"/>
  <c r="AF422" i="11" s="1"/>
  <c r="AC422" i="11"/>
  <c r="AC438" i="11"/>
  <c r="AE438" i="11" s="1"/>
  <c r="AD438" i="11"/>
  <c r="AF438" i="11" s="1"/>
  <c r="AB62" i="11"/>
  <c r="AC62" i="11" s="1"/>
  <c r="AE62" i="11" s="1"/>
  <c r="AB120" i="11"/>
  <c r="AD120" i="11" s="1"/>
  <c r="AF120" i="11" s="1"/>
  <c r="AC182" i="11"/>
  <c r="AE182" i="11" s="1"/>
  <c r="AB196" i="11"/>
  <c r="AC196" i="11" s="1"/>
  <c r="AE196" i="11" s="1"/>
  <c r="AD455" i="11"/>
  <c r="AF455" i="11" s="1"/>
  <c r="AC455" i="11"/>
  <c r="AD428" i="11"/>
  <c r="AF428" i="11" s="1"/>
  <c r="AC428" i="11"/>
  <c r="AD473" i="11"/>
  <c r="AF473" i="11" s="1"/>
  <c r="AC473" i="11"/>
  <c r="X66" i="11"/>
  <c r="X62" i="11"/>
  <c r="X119" i="11"/>
  <c r="X143" i="11"/>
  <c r="X192" i="11"/>
  <c r="X195" i="11"/>
  <c r="X194" i="11"/>
  <c r="AB192" i="11"/>
  <c r="AD192" i="11" s="1"/>
  <c r="AF192" i="11" s="1"/>
  <c r="AD246" i="11"/>
  <c r="AF246" i="11" s="1"/>
  <c r="AC246" i="11"/>
  <c r="AC213" i="11"/>
  <c r="AD213" i="11"/>
  <c r="AF213" i="11" s="1"/>
  <c r="AG433" i="11"/>
  <c r="AD210" i="11"/>
  <c r="AF210" i="11" s="1"/>
  <c r="AC210" i="11"/>
  <c r="AG451" i="11"/>
  <c r="AG234" i="11"/>
  <c r="AG494" i="11"/>
  <c r="AG381" i="11"/>
  <c r="AG480" i="11"/>
  <c r="AG243" i="11"/>
  <c r="AG274" i="11"/>
  <c r="AG226" i="11"/>
  <c r="AG262" i="11"/>
  <c r="AG320" i="11"/>
  <c r="AG293" i="11"/>
  <c r="AG420" i="11"/>
  <c r="D431" i="11"/>
  <c r="B431" i="1"/>
  <c r="AM431" i="1" s="1"/>
  <c r="AU432" i="1"/>
  <c r="D340" i="11"/>
  <c r="B340" i="1"/>
  <c r="AM340" i="1" s="1"/>
  <c r="AU341" i="1"/>
  <c r="AE238" i="11"/>
  <c r="AG238" i="11" s="1"/>
  <c r="D351" i="11"/>
  <c r="AU352" i="1"/>
  <c r="B351" i="1"/>
  <c r="AM351" i="1" s="1"/>
  <c r="D250" i="11"/>
  <c r="AU251" i="1"/>
  <c r="B250" i="1"/>
  <c r="AM250" i="1" s="1"/>
  <c r="B260" i="1"/>
  <c r="AM260" i="1" s="1"/>
  <c r="D260" i="11"/>
  <c r="AU261" i="1"/>
  <c r="D361" i="11"/>
  <c r="AU362" i="1"/>
  <c r="B361" i="1"/>
  <c r="AM361" i="1" s="1"/>
  <c r="D321" i="11"/>
  <c r="AU322" i="1"/>
  <c r="B321" i="1"/>
  <c r="AM321" i="1" s="1"/>
  <c r="D371" i="11"/>
  <c r="AU372" i="1"/>
  <c r="B371" i="1"/>
  <c r="AM371" i="1" s="1"/>
  <c r="X202" i="11"/>
  <c r="X193" i="11"/>
  <c r="X188" i="11"/>
  <c r="AG393" i="11"/>
  <c r="AG431" i="11"/>
  <c r="AG280" i="11"/>
  <c r="AG355" i="11"/>
  <c r="AG471" i="11"/>
  <c r="AG501" i="11"/>
  <c r="AG261" i="11"/>
  <c r="AG332" i="11"/>
  <c r="AG363" i="11"/>
  <c r="AG245" i="11"/>
  <c r="AG462" i="11"/>
  <c r="AG459" i="11"/>
  <c r="AG411" i="11"/>
  <c r="AG386" i="11"/>
  <c r="AG395" i="11"/>
  <c r="AG458" i="11"/>
  <c r="AG468" i="11"/>
  <c r="AG498" i="11"/>
  <c r="AG341" i="11"/>
  <c r="AG484" i="11"/>
  <c r="AG258" i="11"/>
  <c r="AG432" i="11"/>
  <c r="AG253" i="11"/>
  <c r="AG263" i="11"/>
  <c r="AG281" i="11"/>
  <c r="AG224" i="11"/>
  <c r="AG475" i="11"/>
  <c r="AG474" i="11"/>
  <c r="AE318" i="11"/>
  <c r="AG318" i="11" s="1"/>
  <c r="AC209" i="11"/>
  <c r="AE209" i="11" s="1"/>
  <c r="AD209" i="11"/>
  <c r="AF209" i="11" s="1"/>
  <c r="AG359" i="11"/>
  <c r="AG372" i="11"/>
  <c r="AG244" i="11"/>
  <c r="AG254" i="11"/>
  <c r="AG271" i="11"/>
  <c r="AG311" i="11"/>
  <c r="AG346" i="11"/>
  <c r="AG364" i="11"/>
  <c r="AG374" i="11"/>
  <c r="AG439" i="11"/>
  <c r="AG449" i="11"/>
  <c r="AG269" i="11"/>
  <c r="AG276" i="11"/>
  <c r="AG412" i="11"/>
  <c r="AG406" i="11"/>
  <c r="AG481" i="11"/>
  <c r="AG236" i="11"/>
  <c r="AG296" i="11"/>
  <c r="AG270" i="11"/>
  <c r="AG330" i="11"/>
  <c r="AG314" i="11"/>
  <c r="AG345" i="11"/>
  <c r="AG456" i="11"/>
  <c r="AG216" i="11"/>
  <c r="AG259" i="11"/>
  <c r="AG299" i="11"/>
  <c r="AG339" i="11"/>
  <c r="AG379" i="11"/>
  <c r="AG444" i="11"/>
  <c r="AG292" i="11"/>
  <c r="AG442" i="11"/>
  <c r="AG218" i="11"/>
  <c r="AG338" i="11"/>
  <c r="AG312" i="11"/>
  <c r="AG321" i="11"/>
  <c r="AG343" i="11"/>
  <c r="AG349" i="11"/>
  <c r="AG352" i="11"/>
  <c r="AG361" i="11"/>
  <c r="AG408" i="11"/>
  <c r="AG388" i="11"/>
  <c r="AG426" i="11"/>
  <c r="AG448" i="11"/>
  <c r="AG500" i="11"/>
  <c r="AG241" i="11"/>
  <c r="AG278" i="11"/>
  <c r="AG445" i="11"/>
  <c r="AG485" i="11"/>
  <c r="AE358" i="11"/>
  <c r="AG358" i="11" s="1"/>
  <c r="AG265" i="11"/>
  <c r="AG283" i="11"/>
  <c r="AG319" i="11"/>
  <c r="AG336" i="11"/>
  <c r="AG429" i="11"/>
  <c r="AG463" i="11"/>
  <c r="AG240" i="11"/>
  <c r="AG266" i="11"/>
  <c r="AG275" i="11"/>
  <c r="AG284" i="11"/>
  <c r="AG294" i="11"/>
  <c r="AG302" i="11"/>
  <c r="AG315" i="11"/>
  <c r="AG324" i="11"/>
  <c r="AG334" i="11"/>
  <c r="AG342" i="11"/>
  <c r="AG351" i="11"/>
  <c r="AG360" i="11"/>
  <c r="Y396" i="11"/>
  <c r="AA396" i="11" s="1"/>
  <c r="AA395" i="11"/>
  <c r="AG461" i="11"/>
  <c r="AG493" i="11"/>
  <c r="AG499" i="11"/>
  <c r="AG505" i="11"/>
  <c r="AG301" i="11"/>
  <c r="AG354" i="11"/>
  <c r="AG435" i="11"/>
  <c r="AG305" i="11"/>
  <c r="AG392" i="11"/>
  <c r="AG402" i="11"/>
  <c r="AG440" i="11"/>
  <c r="AG450" i="11"/>
  <c r="AG256" i="11"/>
  <c r="AG250" i="11"/>
  <c r="AG290" i="11"/>
  <c r="AG370" i="11"/>
  <c r="AG323" i="11"/>
  <c r="Y325" i="11"/>
  <c r="AA324" i="11"/>
  <c r="Y345" i="11"/>
  <c r="AA344" i="11"/>
  <c r="Y365" i="11"/>
  <c r="AA364" i="11"/>
  <c r="AG389" i="11"/>
  <c r="AG413" i="11"/>
  <c r="Y466" i="11"/>
  <c r="AA466" i="11" s="1"/>
  <c r="AA465" i="11"/>
  <c r="AG492" i="11"/>
  <c r="AG229" i="11"/>
  <c r="AG235" i="11"/>
  <c r="AG279" i="11"/>
  <c r="Y245" i="11"/>
  <c r="AA244" i="11"/>
  <c r="Y265" i="11"/>
  <c r="AA264" i="11"/>
  <c r="Y285" i="11"/>
  <c r="AA284" i="11"/>
  <c r="AG310" i="11"/>
  <c r="AG350" i="11"/>
  <c r="AG384" i="11"/>
  <c r="AG391" i="11"/>
  <c r="AG400" i="11"/>
  <c r="AG403" i="11"/>
  <c r="AG409" i="11"/>
  <c r="AC414" i="11"/>
  <c r="AE414" i="11" s="1"/>
  <c r="AD414" i="11"/>
  <c r="AF414" i="11" s="1"/>
  <c r="AG446" i="11"/>
  <c r="AG470" i="11"/>
  <c r="AG479" i="11"/>
  <c r="AG482" i="11"/>
  <c r="AG356" i="11"/>
  <c r="AG365" i="11"/>
  <c r="AG373" i="11"/>
  <c r="Y316" i="11"/>
  <c r="AA316" i="11" s="1"/>
  <c r="AA315" i="11"/>
  <c r="Y336" i="11"/>
  <c r="AA336" i="11" s="1"/>
  <c r="AA335" i="11"/>
  <c r="Y356" i="11"/>
  <c r="AA356" i="11" s="1"/>
  <c r="AA355" i="11"/>
  <c r="Y376" i="11"/>
  <c r="AA376" i="11" s="1"/>
  <c r="AA375" i="11"/>
  <c r="AG385" i="11"/>
  <c r="AG436" i="11"/>
  <c r="AG490" i="11"/>
  <c r="AG504" i="11"/>
  <c r="Y505" i="11"/>
  <c r="AA504" i="11"/>
  <c r="AG220" i="11"/>
  <c r="AG272" i="11"/>
  <c r="AG285" i="11"/>
  <c r="AG396" i="11"/>
  <c r="AG443" i="11"/>
  <c r="AG454" i="11"/>
  <c r="AG466" i="11"/>
  <c r="Y496" i="11"/>
  <c r="AA496" i="11" s="1"/>
  <c r="AA495" i="11"/>
  <c r="Y486" i="11"/>
  <c r="AA486" i="11" s="1"/>
  <c r="AA485" i="11"/>
  <c r="Y256" i="11"/>
  <c r="AA256" i="11" s="1"/>
  <c r="AA255" i="11"/>
  <c r="Y276" i="11"/>
  <c r="AA276" i="11" s="1"/>
  <c r="AA275" i="11"/>
  <c r="Y296" i="11"/>
  <c r="AA296" i="11" s="1"/>
  <c r="AA295" i="11"/>
  <c r="Y385" i="11"/>
  <c r="AA384" i="11"/>
  <c r="Y416" i="11"/>
  <c r="AA416" i="11" s="1"/>
  <c r="AA415" i="11"/>
  <c r="Y456" i="11"/>
  <c r="AA456" i="11" s="1"/>
  <c r="AA455" i="11"/>
  <c r="Y435" i="11"/>
  <c r="AA434" i="11"/>
  <c r="Y305" i="11"/>
  <c r="AA304" i="11"/>
  <c r="AG252" i="11"/>
  <c r="AG376" i="11"/>
  <c r="AG298" i="11"/>
  <c r="AG378" i="11"/>
  <c r="AG316" i="11"/>
  <c r="AG325" i="11"/>
  <c r="AG333" i="11"/>
  <c r="Y446" i="11"/>
  <c r="AA446" i="11" s="1"/>
  <c r="AA445" i="11"/>
  <c r="A77" i="11"/>
  <c r="A68" i="11"/>
  <c r="A69" i="11" s="1"/>
  <c r="A70" i="11" s="1"/>
  <c r="A71" i="11" s="1"/>
  <c r="A72" i="11" s="1"/>
  <c r="A73" i="11" s="1"/>
  <c r="A74" i="11" s="1"/>
  <c r="A75" i="11" s="1"/>
  <c r="A76" i="11" s="1"/>
  <c r="B441" i="1"/>
  <c r="AU442" i="1"/>
  <c r="AU472" i="1"/>
  <c r="B471" i="1"/>
  <c r="AU502" i="1"/>
  <c r="B501" i="1"/>
  <c r="AU381" i="1"/>
  <c r="B380" i="1"/>
  <c r="B491" i="1"/>
  <c r="AU492" i="1"/>
  <c r="AU401" i="1"/>
  <c r="B400" i="1"/>
  <c r="AU391" i="1"/>
  <c r="B390" i="1"/>
  <c r="AU482" i="1"/>
  <c r="B481" i="1"/>
  <c r="AU421" i="1"/>
  <c r="B420" i="1"/>
  <c r="AU462" i="1"/>
  <c r="B461" i="1"/>
  <c r="AU411" i="1"/>
  <c r="B410" i="1"/>
  <c r="AU452" i="1"/>
  <c r="B451" i="1"/>
  <c r="AU301" i="1"/>
  <c r="B300" i="1"/>
  <c r="B231" i="1"/>
  <c r="AU232" i="1"/>
  <c r="AU222" i="1"/>
  <c r="B221" i="1"/>
  <c r="AU311" i="1"/>
  <c r="B310" i="1"/>
  <c r="AU281" i="1"/>
  <c r="B280" i="1"/>
  <c r="AU291" i="1"/>
  <c r="B290" i="1"/>
  <c r="B211" i="1"/>
  <c r="AU212" i="1"/>
  <c r="AU242" i="1"/>
  <c r="B241" i="1"/>
  <c r="B270" i="1"/>
  <c r="AU271" i="1"/>
  <c r="AU332" i="1"/>
  <c r="B331" i="1"/>
  <c r="AG152" i="11"/>
  <c r="AG156" i="11"/>
  <c r="AB183" i="11"/>
  <c r="X182" i="11"/>
  <c r="X183" i="11"/>
  <c r="X149" i="11"/>
  <c r="AB150" i="11"/>
  <c r="AB169" i="11"/>
  <c r="X168" i="11"/>
  <c r="AD158" i="11"/>
  <c r="AF158" i="11" s="1"/>
  <c r="AC158" i="11"/>
  <c r="X150" i="11"/>
  <c r="AG72" i="11"/>
  <c r="AG185" i="11"/>
  <c r="AG114" i="11"/>
  <c r="AG132" i="11"/>
  <c r="AG181" i="11"/>
  <c r="AG179" i="11"/>
  <c r="AG178" i="11"/>
  <c r="AG200" i="11"/>
  <c r="AG139" i="11"/>
  <c r="AG99" i="11"/>
  <c r="AG123" i="11"/>
  <c r="AG142" i="11"/>
  <c r="AG165" i="11"/>
  <c r="AG161" i="11"/>
  <c r="AG184" i="11"/>
  <c r="AC68" i="11"/>
  <c r="AE68" i="11" s="1"/>
  <c r="AD68" i="11"/>
  <c r="AF68" i="11" s="1"/>
  <c r="AC138" i="11"/>
  <c r="AE138" i="11" s="1"/>
  <c r="AD138" i="11"/>
  <c r="AF138" i="11" s="1"/>
  <c r="AD148" i="11"/>
  <c r="AF148" i="11" s="1"/>
  <c r="AC148" i="11"/>
  <c r="AE148" i="11" s="1"/>
  <c r="AC88" i="11"/>
  <c r="AD88" i="11"/>
  <c r="AF88" i="11" s="1"/>
  <c r="AC203" i="11"/>
  <c r="AE203" i="11" s="1"/>
  <c r="AD203" i="11"/>
  <c r="AF203" i="11" s="1"/>
  <c r="AC192" i="11"/>
  <c r="AE192" i="11" s="1"/>
  <c r="AD206" i="11"/>
  <c r="AF206" i="11" s="1"/>
  <c r="AC206" i="11"/>
  <c r="AE206" i="11" s="1"/>
  <c r="AD202" i="11"/>
  <c r="AF202" i="11" s="1"/>
  <c r="AC202" i="11"/>
  <c r="AE202" i="11" s="1"/>
  <c r="AD195" i="11"/>
  <c r="AF195" i="11" s="1"/>
  <c r="AC195" i="11"/>
  <c r="AE195" i="11" s="1"/>
  <c r="AC190" i="11"/>
  <c r="AE190" i="11" s="1"/>
  <c r="AD190" i="11"/>
  <c r="AF190" i="11" s="1"/>
  <c r="Y196" i="11"/>
  <c r="AA196" i="11" s="1"/>
  <c r="AA195" i="11"/>
  <c r="AC205" i="11"/>
  <c r="AE205" i="11" s="1"/>
  <c r="AD205" i="11"/>
  <c r="AF205" i="11" s="1"/>
  <c r="AC201" i="11"/>
  <c r="AE201" i="11" s="1"/>
  <c r="AD201" i="11"/>
  <c r="AF201" i="11" s="1"/>
  <c r="AC194" i="11"/>
  <c r="AE194" i="11" s="1"/>
  <c r="AD194" i="11"/>
  <c r="AF194" i="11" s="1"/>
  <c r="AD191" i="11"/>
  <c r="AF191" i="11" s="1"/>
  <c r="AC191" i="11"/>
  <c r="AE191" i="11" s="1"/>
  <c r="AG204" i="11"/>
  <c r="AG193" i="11"/>
  <c r="AG198" i="11"/>
  <c r="AD189" i="11"/>
  <c r="AF189" i="11" s="1"/>
  <c r="AC189" i="11"/>
  <c r="AE189" i="11" s="1"/>
  <c r="AD180" i="11"/>
  <c r="AF180" i="11" s="1"/>
  <c r="AC180" i="11"/>
  <c r="AE180" i="11" s="1"/>
  <c r="Y185" i="11"/>
  <c r="AA184" i="11"/>
  <c r="AC186" i="11"/>
  <c r="AE186" i="11" s="1"/>
  <c r="AD176" i="11"/>
  <c r="AF176" i="11" s="1"/>
  <c r="AC176" i="11"/>
  <c r="AE176" i="11" s="1"/>
  <c r="AC164" i="11"/>
  <c r="AE164" i="11" s="1"/>
  <c r="AD164" i="11"/>
  <c r="AF164" i="11" s="1"/>
  <c r="AD172" i="11"/>
  <c r="AF172" i="11" s="1"/>
  <c r="AC172" i="11"/>
  <c r="AE172" i="11" s="1"/>
  <c r="AC162" i="11"/>
  <c r="AE162" i="11" s="1"/>
  <c r="AD162" i="11"/>
  <c r="AF162" i="11" s="1"/>
  <c r="AC173" i="11"/>
  <c r="AE173" i="11" s="1"/>
  <c r="AD173" i="11"/>
  <c r="AF173" i="11" s="1"/>
  <c r="Y166" i="11"/>
  <c r="AA166" i="11" s="1"/>
  <c r="AA165" i="11"/>
  <c r="AD170" i="11"/>
  <c r="AF170" i="11" s="1"/>
  <c r="AC170" i="11"/>
  <c r="AE170" i="11" s="1"/>
  <c r="AD163" i="11"/>
  <c r="AF163" i="11" s="1"/>
  <c r="AC163" i="11"/>
  <c r="AE163" i="11" s="1"/>
  <c r="AC160" i="11"/>
  <c r="AE160" i="11" s="1"/>
  <c r="AD160" i="11"/>
  <c r="AF160" i="11" s="1"/>
  <c r="AC175" i="11"/>
  <c r="AE175" i="11" s="1"/>
  <c r="AD175" i="11"/>
  <c r="AF175" i="11" s="1"/>
  <c r="AC171" i="11"/>
  <c r="AE171" i="11" s="1"/>
  <c r="AD171" i="11"/>
  <c r="AF171" i="11" s="1"/>
  <c r="AD159" i="11"/>
  <c r="AF159" i="11" s="1"/>
  <c r="AC159" i="11"/>
  <c r="AE159" i="11" s="1"/>
  <c r="AD151" i="11"/>
  <c r="AF151" i="11" s="1"/>
  <c r="AC151" i="11"/>
  <c r="AE151" i="11" s="1"/>
  <c r="AC143" i="11"/>
  <c r="AE143" i="11" s="1"/>
  <c r="AD143" i="11"/>
  <c r="AF143" i="11" s="1"/>
  <c r="AD146" i="11"/>
  <c r="AF146" i="11" s="1"/>
  <c r="AC146" i="11"/>
  <c r="AE146" i="11" s="1"/>
  <c r="AC140" i="11"/>
  <c r="AE140" i="11" s="1"/>
  <c r="AD140" i="11"/>
  <c r="AF140" i="11" s="1"/>
  <c r="AC145" i="11"/>
  <c r="AE145" i="11" s="1"/>
  <c r="AD145" i="11"/>
  <c r="AF145" i="11" s="1"/>
  <c r="AG141" i="11"/>
  <c r="AG153" i="11"/>
  <c r="AG154" i="11"/>
  <c r="AG144" i="11"/>
  <c r="AD155" i="11"/>
  <c r="AF155" i="11" s="1"/>
  <c r="AC155" i="11"/>
  <c r="AE155" i="11" s="1"/>
  <c r="Y156" i="11"/>
  <c r="AA156" i="11" s="1"/>
  <c r="AA155" i="11"/>
  <c r="AG149" i="11"/>
  <c r="AC126" i="11"/>
  <c r="AE126" i="11" s="1"/>
  <c r="AD126" i="11"/>
  <c r="AF126" i="11" s="1"/>
  <c r="AC122" i="11"/>
  <c r="AE122" i="11" s="1"/>
  <c r="AD122" i="11"/>
  <c r="AF122" i="11" s="1"/>
  <c r="AG129" i="11"/>
  <c r="AG130" i="11"/>
  <c r="AC133" i="11"/>
  <c r="AE133" i="11" s="1"/>
  <c r="AD133" i="11"/>
  <c r="AF133" i="11" s="1"/>
  <c r="AA135" i="11"/>
  <c r="Y136" i="11"/>
  <c r="AA136" i="11" s="1"/>
  <c r="AC119" i="11"/>
  <c r="AE119" i="11" s="1"/>
  <c r="AD134" i="11"/>
  <c r="AF134" i="11" s="1"/>
  <c r="AC134" i="11"/>
  <c r="AE134" i="11" s="1"/>
  <c r="AD125" i="11"/>
  <c r="AF125" i="11" s="1"/>
  <c r="AC125" i="11"/>
  <c r="AE125" i="11" s="1"/>
  <c r="AD121" i="11"/>
  <c r="AF121" i="11" s="1"/>
  <c r="AC121" i="11"/>
  <c r="AE121" i="11" s="1"/>
  <c r="AA124" i="11"/>
  <c r="Y125" i="11"/>
  <c r="AC124" i="11"/>
  <c r="AE124" i="11" s="1"/>
  <c r="AD124" i="11"/>
  <c r="AF124" i="11" s="1"/>
  <c r="AD116" i="11"/>
  <c r="AF116" i="11" s="1"/>
  <c r="AC116" i="11"/>
  <c r="AE116" i="11" s="1"/>
  <c r="AD112" i="11"/>
  <c r="AF112" i="11" s="1"/>
  <c r="AC112" i="11"/>
  <c r="AE112" i="11" s="1"/>
  <c r="AA104" i="11"/>
  <c r="Y105" i="11"/>
  <c r="AD103" i="11"/>
  <c r="AF103" i="11" s="1"/>
  <c r="AC115" i="11"/>
  <c r="AE115" i="11" s="1"/>
  <c r="AD115" i="11"/>
  <c r="AF115" i="11" s="1"/>
  <c r="AC106" i="11"/>
  <c r="AE106" i="11" s="1"/>
  <c r="AD106" i="11"/>
  <c r="AF106" i="11" s="1"/>
  <c r="AG101" i="11"/>
  <c r="AG98" i="11"/>
  <c r="AC111" i="11"/>
  <c r="AE111" i="11" s="1"/>
  <c r="AD111" i="11"/>
  <c r="AF111" i="11" s="1"/>
  <c r="AG105" i="11"/>
  <c r="AD109" i="11"/>
  <c r="AF109" i="11" s="1"/>
  <c r="AC109" i="11"/>
  <c r="AE109" i="11" s="1"/>
  <c r="AC113" i="11"/>
  <c r="AE113" i="11" s="1"/>
  <c r="AD113" i="11"/>
  <c r="AF113" i="11" s="1"/>
  <c r="AD110" i="11"/>
  <c r="AF110" i="11" s="1"/>
  <c r="AC110" i="11"/>
  <c r="AE110" i="11" s="1"/>
  <c r="AA115" i="11"/>
  <c r="Y116" i="11"/>
  <c r="AA116" i="11" s="1"/>
  <c r="AC104" i="11"/>
  <c r="AE104" i="11" s="1"/>
  <c r="AD104" i="11"/>
  <c r="AF104" i="11" s="1"/>
  <c r="AC102" i="11"/>
  <c r="AE102" i="11" s="1"/>
  <c r="AD102" i="11"/>
  <c r="AF102" i="11" s="1"/>
  <c r="AC100" i="11"/>
  <c r="AE100" i="11" s="1"/>
  <c r="AD100" i="11"/>
  <c r="AF100" i="11" s="1"/>
  <c r="AA93" i="11"/>
  <c r="Y94" i="11"/>
  <c r="AC93" i="11"/>
  <c r="AE93" i="11" s="1"/>
  <c r="AD93" i="11"/>
  <c r="AF93" i="11" s="1"/>
  <c r="AC82" i="11"/>
  <c r="AE82" i="11" s="1"/>
  <c r="AD82" i="11"/>
  <c r="AF82" i="11" s="1"/>
  <c r="AD79" i="11"/>
  <c r="AF79" i="11" s="1"/>
  <c r="AC79" i="11"/>
  <c r="AE79" i="11" s="1"/>
  <c r="AG78" i="11"/>
  <c r="AC95" i="11"/>
  <c r="AE95" i="11" s="1"/>
  <c r="AD95" i="11"/>
  <c r="AF95" i="11" s="1"/>
  <c r="AC80" i="11"/>
  <c r="AE80" i="11" s="1"/>
  <c r="AD80" i="11"/>
  <c r="AF80" i="11" s="1"/>
  <c r="AG83" i="11"/>
  <c r="AC89" i="11"/>
  <c r="AE89" i="11" s="1"/>
  <c r="AD89" i="11"/>
  <c r="AF89" i="11" s="1"/>
  <c r="AD96" i="11"/>
  <c r="AF96" i="11" s="1"/>
  <c r="AC96" i="11"/>
  <c r="AE96" i="11" s="1"/>
  <c r="AD92" i="11"/>
  <c r="AF92" i="11" s="1"/>
  <c r="AC92" i="11"/>
  <c r="AE92" i="11" s="1"/>
  <c r="AA84" i="11"/>
  <c r="Y85" i="11"/>
  <c r="AD85" i="11"/>
  <c r="AF85" i="11" s="1"/>
  <c r="AC85" i="11"/>
  <c r="AE85" i="11" s="1"/>
  <c r="AD81" i="11"/>
  <c r="AF81" i="11" s="1"/>
  <c r="AC81" i="11"/>
  <c r="AE81" i="11" s="1"/>
  <c r="AC91" i="11"/>
  <c r="AE91" i="11" s="1"/>
  <c r="AD91" i="11"/>
  <c r="AF91" i="11" s="1"/>
  <c r="AC84" i="11"/>
  <c r="AE84" i="11" s="1"/>
  <c r="AD62" i="11"/>
  <c r="AF62" i="11" s="1"/>
  <c r="AD70" i="11"/>
  <c r="AF70" i="11" s="1"/>
  <c r="AC70" i="11"/>
  <c r="AE70" i="11" s="1"/>
  <c r="AC64" i="11"/>
  <c r="AE64" i="11" s="1"/>
  <c r="AD64" i="11"/>
  <c r="AF64" i="11" s="1"/>
  <c r="AC66" i="11"/>
  <c r="AE66" i="11" s="1"/>
  <c r="AD66" i="11"/>
  <c r="AF66" i="11" s="1"/>
  <c r="AG76" i="11"/>
  <c r="AD74" i="11"/>
  <c r="AF74" i="11" s="1"/>
  <c r="AC74" i="11"/>
  <c r="AE74" i="11" s="1"/>
  <c r="AA73" i="11"/>
  <c r="Y74" i="11"/>
  <c r="AG65" i="11"/>
  <c r="AC60" i="11"/>
  <c r="AE60" i="11" s="1"/>
  <c r="AD60" i="11"/>
  <c r="AF60" i="11" s="1"/>
  <c r="AC75" i="11"/>
  <c r="AE75" i="11" s="1"/>
  <c r="AD75" i="11"/>
  <c r="AF75" i="11" s="1"/>
  <c r="AC71" i="11"/>
  <c r="AE71" i="11" s="1"/>
  <c r="AD71" i="11"/>
  <c r="AF71" i="11" s="1"/>
  <c r="AA64" i="11"/>
  <c r="Y65" i="11"/>
  <c r="AD63" i="11"/>
  <c r="AF63" i="11" s="1"/>
  <c r="AC63" i="11"/>
  <c r="AE63" i="11" s="1"/>
  <c r="AG58" i="11"/>
  <c r="AC69" i="11"/>
  <c r="AE69" i="11" s="1"/>
  <c r="AD69" i="11"/>
  <c r="AF69" i="11" s="1"/>
  <c r="X55" i="11"/>
  <c r="AD49" i="11"/>
  <c r="AF49" i="11" s="1"/>
  <c r="AC49" i="11"/>
  <c r="AE49" i="11" s="1"/>
  <c r="AB51" i="11"/>
  <c r="X51" i="11"/>
  <c r="AB54" i="11" s="1"/>
  <c r="AD50" i="11"/>
  <c r="AF50" i="11" s="1"/>
  <c r="AC50" i="11"/>
  <c r="AE50" i="11" s="1"/>
  <c r="AC48" i="11"/>
  <c r="AE48" i="11" s="1"/>
  <c r="AD48" i="11"/>
  <c r="AF48" i="11" s="1"/>
  <c r="AA55" i="11"/>
  <c r="Y56" i="11"/>
  <c r="AA56" i="11" s="1"/>
  <c r="AB43" i="11"/>
  <c r="X43" i="11"/>
  <c r="AB44" i="11"/>
  <c r="AC41" i="11"/>
  <c r="AE41" i="11" s="1"/>
  <c r="AD41" i="11"/>
  <c r="AF41" i="11" s="1"/>
  <c r="AB42" i="11"/>
  <c r="X42" i="11"/>
  <c r="AC38" i="11"/>
  <c r="AE38" i="11" s="1"/>
  <c r="AD38" i="11"/>
  <c r="AA45" i="11"/>
  <c r="AB45" i="11" s="1"/>
  <c r="Y46" i="11"/>
  <c r="AA46" i="11" s="1"/>
  <c r="AB46" i="11" s="1"/>
  <c r="AD39" i="11"/>
  <c r="AF39" i="11" s="1"/>
  <c r="AC39" i="11"/>
  <c r="AE39" i="11" s="1"/>
  <c r="AD40" i="11"/>
  <c r="AF40" i="11" s="1"/>
  <c r="AC40" i="11"/>
  <c r="AE40" i="11" s="1"/>
  <c r="B192" i="1"/>
  <c r="AU193" i="1"/>
  <c r="AU143" i="1"/>
  <c r="B142" i="1"/>
  <c r="B122" i="1"/>
  <c r="AU123" i="1"/>
  <c r="B181" i="1"/>
  <c r="AU182" i="1"/>
  <c r="B91" i="1"/>
  <c r="AU92" i="1"/>
  <c r="B51" i="1"/>
  <c r="AU52" i="1"/>
  <c r="B82" i="1"/>
  <c r="AU83" i="1"/>
  <c r="B172" i="1"/>
  <c r="AU173" i="1"/>
  <c r="B131" i="1"/>
  <c r="AU132" i="1"/>
  <c r="AU202" i="1"/>
  <c r="B201" i="1"/>
  <c r="B161" i="1"/>
  <c r="AU162" i="1"/>
  <c r="AU103" i="1"/>
  <c r="B102" i="1"/>
  <c r="B71" i="1"/>
  <c r="AU72" i="1"/>
  <c r="AU113" i="1"/>
  <c r="B112" i="1"/>
  <c r="B62" i="1"/>
  <c r="AU63" i="1"/>
  <c r="AG73" i="11" l="1"/>
  <c r="AC59" i="11"/>
  <c r="AE59" i="11" s="1"/>
  <c r="AE418" i="11"/>
  <c r="AG418" i="11"/>
  <c r="AU152" i="1"/>
  <c r="D151" i="11"/>
  <c r="AM152" i="1"/>
  <c r="B151" i="1"/>
  <c r="B41" i="1"/>
  <c r="AU42" i="1"/>
  <c r="D41" i="11"/>
  <c r="AM42" i="1"/>
  <c r="AC131" i="11"/>
  <c r="AE131" i="11" s="1"/>
  <c r="AD199" i="11"/>
  <c r="AF199" i="11" s="1"/>
  <c r="AD86" i="11"/>
  <c r="AF86" i="11" s="1"/>
  <c r="AC135" i="11"/>
  <c r="AE135" i="11" s="1"/>
  <c r="AG168" i="11"/>
  <c r="AD94" i="11"/>
  <c r="AF94" i="11" s="1"/>
  <c r="AG94" i="11" s="1"/>
  <c r="AG404" i="11"/>
  <c r="AG398" i="11"/>
  <c r="AG61" i="11"/>
  <c r="AG136" i="11"/>
  <c r="D61" i="11"/>
  <c r="AM62" i="1"/>
  <c r="D130" i="11"/>
  <c r="AM131" i="1"/>
  <c r="D81" i="11"/>
  <c r="AM82" i="1"/>
  <c r="D90" i="11"/>
  <c r="AM91" i="1"/>
  <c r="D180" i="11"/>
  <c r="AM181" i="1"/>
  <c r="D279" i="11"/>
  <c r="AM280" i="1"/>
  <c r="D220" i="11"/>
  <c r="AM221" i="1"/>
  <c r="D450" i="11"/>
  <c r="AM451" i="1"/>
  <c r="D460" i="11"/>
  <c r="AM461" i="1"/>
  <c r="D389" i="11"/>
  <c r="AM390" i="1"/>
  <c r="D379" i="11"/>
  <c r="AM380" i="1"/>
  <c r="D470" i="11"/>
  <c r="AM471" i="1"/>
  <c r="AC108" i="11"/>
  <c r="AE108" i="11" s="1"/>
  <c r="AD108" i="11"/>
  <c r="AF108" i="11" s="1"/>
  <c r="AE268" i="11"/>
  <c r="AG268" i="11" s="1"/>
  <c r="D70" i="11"/>
  <c r="AM71" i="1"/>
  <c r="D160" i="11"/>
  <c r="AM161" i="1"/>
  <c r="D171" i="11"/>
  <c r="AM172" i="1"/>
  <c r="D50" i="11"/>
  <c r="AM51" i="1"/>
  <c r="D121" i="11"/>
  <c r="AM122" i="1"/>
  <c r="D191" i="11"/>
  <c r="AM192" i="1"/>
  <c r="D330" i="11"/>
  <c r="AM331" i="1"/>
  <c r="D240" i="11"/>
  <c r="AM241" i="1"/>
  <c r="D289" i="11"/>
  <c r="AM290" i="1"/>
  <c r="D309" i="11"/>
  <c r="AM310" i="1"/>
  <c r="D299" i="11"/>
  <c r="AM300" i="1"/>
  <c r="D409" i="11"/>
  <c r="AM410" i="1"/>
  <c r="D419" i="11"/>
  <c r="AM420" i="1"/>
  <c r="D480" i="11"/>
  <c r="AM481" i="1"/>
  <c r="D399" i="11"/>
  <c r="AM400" i="1"/>
  <c r="D500" i="11"/>
  <c r="AM501" i="1"/>
  <c r="D111" i="11"/>
  <c r="AM112" i="1"/>
  <c r="D101" i="11"/>
  <c r="AM102" i="1"/>
  <c r="D200" i="11"/>
  <c r="AM201" i="1"/>
  <c r="D141" i="11"/>
  <c r="AM142" i="1"/>
  <c r="AG118" i="11"/>
  <c r="AG174" i="11"/>
  <c r="D269" i="11"/>
  <c r="AM270" i="1"/>
  <c r="D210" i="11"/>
  <c r="AM211" i="1"/>
  <c r="D230" i="11"/>
  <c r="AM231" i="1"/>
  <c r="D490" i="11"/>
  <c r="AM491" i="1"/>
  <c r="D440" i="11"/>
  <c r="AM441" i="1"/>
  <c r="AC128" i="11"/>
  <c r="AE128" i="11" s="1"/>
  <c r="AD128" i="11"/>
  <c r="AF128" i="11" s="1"/>
  <c r="AG215" i="11"/>
  <c r="AD166" i="11"/>
  <c r="AF166" i="11" s="1"/>
  <c r="AG182" i="11"/>
  <c r="AE478" i="11"/>
  <c r="AG478" i="11" s="1"/>
  <c r="AG59" i="11"/>
  <c r="AG438" i="11"/>
  <c r="AE288" i="11"/>
  <c r="AG288" i="11" s="1"/>
  <c r="AE506" i="11"/>
  <c r="AG506" i="11" s="1"/>
  <c r="AE222" i="11"/>
  <c r="AG222" i="11" s="1"/>
  <c r="AC120" i="11"/>
  <c r="AE120" i="11" s="1"/>
  <c r="AD196" i="11"/>
  <c r="AF196" i="11" s="1"/>
  <c r="AG196" i="11" s="1"/>
  <c r="AG465" i="11"/>
  <c r="AE366" i="11"/>
  <c r="AG366" i="11" s="1"/>
  <c r="AE188" i="11"/>
  <c r="AG188" i="11" s="1"/>
  <c r="AE348" i="11"/>
  <c r="AG348" i="11" s="1"/>
  <c r="AE422" i="11"/>
  <c r="AG422" i="11" s="1"/>
  <c r="AE473" i="11"/>
  <c r="AG473" i="11" s="1"/>
  <c r="AE428" i="11"/>
  <c r="AG428" i="11" s="1"/>
  <c r="AE455" i="11"/>
  <c r="AG455" i="11" s="1"/>
  <c r="AE246" i="11"/>
  <c r="AG246" i="11" s="1"/>
  <c r="AE210" i="11"/>
  <c r="AG210" i="11" s="1"/>
  <c r="AE213" i="11"/>
  <c r="AG213" i="11" s="1"/>
  <c r="AG194" i="11"/>
  <c r="D370" i="11"/>
  <c r="B370" i="1"/>
  <c r="AM370" i="1" s="1"/>
  <c r="AU371" i="1"/>
  <c r="D320" i="11"/>
  <c r="B320" i="1"/>
  <c r="AM320" i="1" s="1"/>
  <c r="AU321" i="1"/>
  <c r="B259" i="1"/>
  <c r="AM259" i="1" s="1"/>
  <c r="D259" i="11"/>
  <c r="AU260" i="1"/>
  <c r="D249" i="11"/>
  <c r="AU250" i="1"/>
  <c r="B249" i="1"/>
  <c r="AM249" i="1" s="1"/>
  <c r="D360" i="11"/>
  <c r="AU361" i="1"/>
  <c r="B360" i="1"/>
  <c r="AM360" i="1" s="1"/>
  <c r="D350" i="11"/>
  <c r="AU351" i="1"/>
  <c r="B350" i="1"/>
  <c r="AM350" i="1" s="1"/>
  <c r="D339" i="11"/>
  <c r="AU340" i="1"/>
  <c r="B339" i="1"/>
  <c r="AM339" i="1" s="1"/>
  <c r="D430" i="11"/>
  <c r="AU431" i="1"/>
  <c r="B430" i="1"/>
  <c r="AM430" i="1" s="1"/>
  <c r="AG209" i="11"/>
  <c r="AA505" i="11"/>
  <c r="Y506" i="11"/>
  <c r="AA506" i="11" s="1"/>
  <c r="AG414" i="11"/>
  <c r="Y306" i="11"/>
  <c r="AA306" i="11" s="1"/>
  <c r="AA305" i="11"/>
  <c r="AA435" i="11"/>
  <c r="Y436" i="11"/>
  <c r="AA436" i="11" s="1"/>
  <c r="Y386" i="11"/>
  <c r="AA386" i="11" s="1"/>
  <c r="AA385" i="11"/>
  <c r="AA285" i="11"/>
  <c r="Y286" i="11"/>
  <c r="AA286" i="11" s="1"/>
  <c r="AA265" i="11"/>
  <c r="Y266" i="11"/>
  <c r="AA266" i="11" s="1"/>
  <c r="AA245" i="11"/>
  <c r="Y246" i="11"/>
  <c r="AA246" i="11" s="1"/>
  <c r="AA365" i="11"/>
  <c r="Y366" i="11"/>
  <c r="AA366" i="11" s="1"/>
  <c r="AA345" i="11"/>
  <c r="Y346" i="11"/>
  <c r="AA346" i="11" s="1"/>
  <c r="AA325" i="11"/>
  <c r="Y326" i="11"/>
  <c r="AA326" i="11" s="1"/>
  <c r="A87" i="11"/>
  <c r="A78" i="11"/>
  <c r="A79" i="11" s="1"/>
  <c r="A80" i="11" s="1"/>
  <c r="A81" i="11" s="1"/>
  <c r="A82" i="11" s="1"/>
  <c r="A83" i="11" s="1"/>
  <c r="A84" i="11" s="1"/>
  <c r="A85" i="11" s="1"/>
  <c r="A86" i="11" s="1"/>
  <c r="B409" i="1"/>
  <c r="AU410" i="1"/>
  <c r="B419" i="1"/>
  <c r="AU420" i="1"/>
  <c r="B389" i="1"/>
  <c r="AU390" i="1"/>
  <c r="AU491" i="1"/>
  <c r="B490" i="1"/>
  <c r="AU380" i="1"/>
  <c r="B379" i="1"/>
  <c r="B500" i="1"/>
  <c r="AU501" i="1"/>
  <c r="B450" i="1"/>
  <c r="AU451" i="1"/>
  <c r="B460" i="1"/>
  <c r="AU461" i="1"/>
  <c r="B480" i="1"/>
  <c r="AU481" i="1"/>
  <c r="B399" i="1"/>
  <c r="AU400" i="1"/>
  <c r="B470" i="1"/>
  <c r="AU471" i="1"/>
  <c r="AU441" i="1"/>
  <c r="B440" i="1"/>
  <c r="AU270" i="1"/>
  <c r="B269" i="1"/>
  <c r="AU211" i="1"/>
  <c r="B210" i="1"/>
  <c r="B279" i="1"/>
  <c r="AU280" i="1"/>
  <c r="AU221" i="1"/>
  <c r="B220" i="1"/>
  <c r="B299" i="1"/>
  <c r="AU300" i="1"/>
  <c r="B330" i="1"/>
  <c r="AU331" i="1"/>
  <c r="B240" i="1"/>
  <c r="AU241" i="1"/>
  <c r="B289" i="1"/>
  <c r="AU290" i="1"/>
  <c r="B309" i="1"/>
  <c r="AU310" i="1"/>
  <c r="AU231" i="1"/>
  <c r="B230" i="1"/>
  <c r="AD169" i="11"/>
  <c r="AF169" i="11" s="1"/>
  <c r="AC169" i="11"/>
  <c r="AE169" i="11" s="1"/>
  <c r="AG189" i="11"/>
  <c r="AG191" i="11"/>
  <c r="AG201" i="11"/>
  <c r="AG190" i="11"/>
  <c r="AE158" i="11"/>
  <c r="AG158" i="11" s="1"/>
  <c r="AD150" i="11"/>
  <c r="AF150" i="11" s="1"/>
  <c r="AC150" i="11"/>
  <c r="AE150" i="11" s="1"/>
  <c r="AD183" i="11"/>
  <c r="AF183" i="11" s="1"/>
  <c r="AC183" i="11"/>
  <c r="AG48" i="11"/>
  <c r="AH48" i="11" s="1"/>
  <c r="AG75" i="11"/>
  <c r="AG74" i="11"/>
  <c r="AG66" i="11"/>
  <c r="AG70" i="11"/>
  <c r="AG62" i="11"/>
  <c r="AG91" i="11"/>
  <c r="AG106" i="11"/>
  <c r="AG202" i="11"/>
  <c r="AG203" i="11"/>
  <c r="AG138" i="11"/>
  <c r="AG68" i="11"/>
  <c r="AG92" i="11"/>
  <c r="AG86" i="11"/>
  <c r="AG110" i="11"/>
  <c r="AG113" i="11"/>
  <c r="AG125" i="11"/>
  <c r="AG170" i="11"/>
  <c r="AG180" i="11"/>
  <c r="AG69" i="11"/>
  <c r="AG64" i="11"/>
  <c r="AG81" i="11"/>
  <c r="AG95" i="11"/>
  <c r="AG100" i="11"/>
  <c r="AG104" i="11"/>
  <c r="AG109" i="11"/>
  <c r="AG112" i="11"/>
  <c r="AG124" i="11"/>
  <c r="AG119" i="11"/>
  <c r="AG133" i="11"/>
  <c r="AG126" i="11"/>
  <c r="AG155" i="11"/>
  <c r="AG145" i="11"/>
  <c r="AG175" i="11"/>
  <c r="AG162" i="11"/>
  <c r="AG186" i="11"/>
  <c r="AG195" i="11"/>
  <c r="AG199" i="11"/>
  <c r="AE88" i="11"/>
  <c r="AG88" i="11" s="1"/>
  <c r="AG148" i="11"/>
  <c r="AG205" i="11"/>
  <c r="AG206" i="11"/>
  <c r="AG192" i="11"/>
  <c r="Y186" i="11"/>
  <c r="AA186" i="11" s="1"/>
  <c r="AA185" i="11"/>
  <c r="AG159" i="11"/>
  <c r="AG171" i="11"/>
  <c r="AG160" i="11"/>
  <c r="AG163" i="11"/>
  <c r="AG173" i="11"/>
  <c r="AG166" i="11"/>
  <c r="AG172" i="11"/>
  <c r="AG164" i="11"/>
  <c r="AG176" i="11"/>
  <c r="AG140" i="11"/>
  <c r="AG146" i="11"/>
  <c r="AG143" i="11"/>
  <c r="AG151" i="11"/>
  <c r="Y126" i="11"/>
  <c r="AA126" i="11" s="1"/>
  <c r="AA125" i="11"/>
  <c r="AG120" i="11"/>
  <c r="AG121" i="11"/>
  <c r="AG134" i="11"/>
  <c r="AG122" i="11"/>
  <c r="AG131" i="11"/>
  <c r="AG102" i="11"/>
  <c r="AG111" i="11"/>
  <c r="AG115" i="11"/>
  <c r="AG103" i="11"/>
  <c r="Y106" i="11"/>
  <c r="AA106" i="11" s="1"/>
  <c r="AA105" i="11"/>
  <c r="AG116" i="11"/>
  <c r="AG84" i="11"/>
  <c r="AG85" i="11"/>
  <c r="Y86" i="11"/>
  <c r="AA86" i="11" s="1"/>
  <c r="AA85" i="11"/>
  <c r="AG96" i="11"/>
  <c r="AG89" i="11"/>
  <c r="AG80" i="11"/>
  <c r="AG79" i="11"/>
  <c r="AG82" i="11"/>
  <c r="AG93" i="11"/>
  <c r="Y95" i="11"/>
  <c r="AA94" i="11"/>
  <c r="AG63" i="11"/>
  <c r="Y66" i="11"/>
  <c r="AA66" i="11" s="1"/>
  <c r="AA65" i="11"/>
  <c r="AG71" i="11"/>
  <c r="AG60" i="11"/>
  <c r="Y75" i="11"/>
  <c r="AA74" i="11"/>
  <c r="AG39" i="11"/>
  <c r="AH39" i="11" s="1"/>
  <c r="AG50" i="11"/>
  <c r="AH50" i="11" s="1"/>
  <c r="AF38" i="11"/>
  <c r="AG38" i="11" s="1"/>
  <c r="AH38" i="11" s="1"/>
  <c r="AD54" i="11"/>
  <c r="AF54" i="11" s="1"/>
  <c r="AC54" i="11"/>
  <c r="AE54" i="11" s="1"/>
  <c r="AC51" i="11"/>
  <c r="AE51" i="11" s="1"/>
  <c r="AD51" i="11"/>
  <c r="AF51" i="11" s="1"/>
  <c r="AG49" i="11"/>
  <c r="AH49" i="11" s="1"/>
  <c r="AB53" i="11"/>
  <c r="AB52" i="11"/>
  <c r="AB55" i="11"/>
  <c r="AB56" i="11"/>
  <c r="AD46" i="11"/>
  <c r="AF46" i="11" s="1"/>
  <c r="AC46" i="11"/>
  <c r="AE46" i="11" s="1"/>
  <c r="AC45" i="11"/>
  <c r="AE45" i="11" s="1"/>
  <c r="AD45" i="11"/>
  <c r="AF45" i="11" s="1"/>
  <c r="AG40" i="11"/>
  <c r="AH40" i="11" s="1"/>
  <c r="AG41" i="11"/>
  <c r="AH41" i="11" s="1"/>
  <c r="AD44" i="11"/>
  <c r="AF44" i="11" s="1"/>
  <c r="AC44" i="11"/>
  <c r="AE44" i="11" s="1"/>
  <c r="AC43" i="11"/>
  <c r="AE43" i="11" s="1"/>
  <c r="AD43" i="11"/>
  <c r="AF43" i="11" s="1"/>
  <c r="AD42" i="11"/>
  <c r="AF42" i="11" s="1"/>
  <c r="AC42" i="11"/>
  <c r="AE42" i="11" s="1"/>
  <c r="B171" i="1"/>
  <c r="AU172" i="1"/>
  <c r="B81" i="1"/>
  <c r="AU82" i="1"/>
  <c r="B180" i="1"/>
  <c r="AU181" i="1"/>
  <c r="B61" i="1"/>
  <c r="AU62" i="1"/>
  <c r="B111" i="1"/>
  <c r="AU112" i="1"/>
  <c r="B70" i="1"/>
  <c r="AU71" i="1"/>
  <c r="B101" i="1"/>
  <c r="AU102" i="1"/>
  <c r="B160" i="1"/>
  <c r="AU161" i="1"/>
  <c r="B200" i="1"/>
  <c r="AU201" i="1"/>
  <c r="B130" i="1"/>
  <c r="AU131" i="1"/>
  <c r="B50" i="1"/>
  <c r="AU51" i="1"/>
  <c r="B121" i="1"/>
  <c r="AU122" i="1"/>
  <c r="B141" i="1"/>
  <c r="AU142" i="1"/>
  <c r="B191" i="1"/>
  <c r="AU192" i="1"/>
  <c r="B90" i="1"/>
  <c r="AU91" i="1"/>
  <c r="D150" i="11" l="1"/>
  <c r="B150" i="1"/>
  <c r="AM151" i="1"/>
  <c r="AU151" i="1"/>
  <c r="AM41" i="1"/>
  <c r="B40" i="1"/>
  <c r="AU41" i="1"/>
  <c r="D40" i="11"/>
  <c r="AG135" i="11"/>
  <c r="AG128" i="11"/>
  <c r="AG108" i="11"/>
  <c r="D308" i="11"/>
  <c r="AM309" i="1"/>
  <c r="D288" i="11"/>
  <c r="AM289" i="1"/>
  <c r="D239" i="11"/>
  <c r="AM240" i="1"/>
  <c r="D329" i="11"/>
  <c r="AM330" i="1"/>
  <c r="D298" i="11"/>
  <c r="AM299" i="1"/>
  <c r="D278" i="11"/>
  <c r="AM279" i="1"/>
  <c r="D469" i="11"/>
  <c r="AM470" i="1"/>
  <c r="D398" i="11"/>
  <c r="AM399" i="1"/>
  <c r="D479" i="11"/>
  <c r="AM480" i="1"/>
  <c r="D459" i="11"/>
  <c r="AM460" i="1"/>
  <c r="D449" i="11"/>
  <c r="AM450" i="1"/>
  <c r="D499" i="11"/>
  <c r="AM500" i="1"/>
  <c r="D388" i="11"/>
  <c r="AM389" i="1"/>
  <c r="D418" i="11"/>
  <c r="AM419" i="1"/>
  <c r="D408" i="11"/>
  <c r="AM409" i="1"/>
  <c r="D89" i="11"/>
  <c r="AM90" i="1"/>
  <c r="D190" i="11"/>
  <c r="AM191" i="1"/>
  <c r="D140" i="11"/>
  <c r="AM141" i="1"/>
  <c r="D120" i="11"/>
  <c r="AM121" i="1"/>
  <c r="D49" i="11"/>
  <c r="AM50" i="1"/>
  <c r="D129" i="11"/>
  <c r="AM130" i="1"/>
  <c r="D199" i="11"/>
  <c r="AM200" i="1"/>
  <c r="D159" i="11"/>
  <c r="AM160" i="1"/>
  <c r="D100" i="11"/>
  <c r="AM101" i="1"/>
  <c r="D69" i="11"/>
  <c r="AM70" i="1"/>
  <c r="D110" i="11"/>
  <c r="AM111" i="1"/>
  <c r="D60" i="11"/>
  <c r="AM61" i="1"/>
  <c r="D179" i="11"/>
  <c r="AM180" i="1"/>
  <c r="D80" i="11"/>
  <c r="AM81" i="1"/>
  <c r="D170" i="11"/>
  <c r="AM171" i="1"/>
  <c r="D229" i="11"/>
  <c r="AM230" i="1"/>
  <c r="D219" i="11"/>
  <c r="AM220" i="1"/>
  <c r="D209" i="11"/>
  <c r="AM210" i="1"/>
  <c r="D268" i="11"/>
  <c r="AM269" i="1"/>
  <c r="D439" i="11"/>
  <c r="AM440" i="1"/>
  <c r="D378" i="11"/>
  <c r="AM379" i="1"/>
  <c r="D489" i="11"/>
  <c r="AM490" i="1"/>
  <c r="D429" i="11"/>
  <c r="B429" i="1"/>
  <c r="AM429" i="1" s="1"/>
  <c r="AU430" i="1"/>
  <c r="D338" i="11"/>
  <c r="AU339" i="1"/>
  <c r="B338" i="1"/>
  <c r="AM338" i="1" s="1"/>
  <c r="D349" i="11"/>
  <c r="AU350" i="1"/>
  <c r="B349" i="1"/>
  <c r="AM349" i="1" s="1"/>
  <c r="D359" i="11"/>
  <c r="AU360" i="1"/>
  <c r="B359" i="1"/>
  <c r="AM359" i="1" s="1"/>
  <c r="D258" i="11"/>
  <c r="AU259" i="1"/>
  <c r="B258" i="1"/>
  <c r="AM258" i="1" s="1"/>
  <c r="D248" i="11"/>
  <c r="AU249" i="1"/>
  <c r="B248" i="1"/>
  <c r="AM248" i="1" s="1"/>
  <c r="D319" i="11"/>
  <c r="B319" i="1"/>
  <c r="AM319" i="1" s="1"/>
  <c r="AU320" i="1"/>
  <c r="D369" i="11"/>
  <c r="AU370" i="1"/>
  <c r="B369" i="1"/>
  <c r="AM369" i="1" s="1"/>
  <c r="A97" i="11"/>
  <c r="A88" i="11"/>
  <c r="A89" i="11" s="1"/>
  <c r="A90" i="11" s="1"/>
  <c r="A91" i="11" s="1"/>
  <c r="A92" i="11" s="1"/>
  <c r="A93" i="11" s="1"/>
  <c r="A94" i="11" s="1"/>
  <c r="A95" i="11" s="1"/>
  <c r="A96" i="11" s="1"/>
  <c r="B439" i="1"/>
  <c r="AU440" i="1"/>
  <c r="AU399" i="1"/>
  <c r="B398" i="1"/>
  <c r="AU460" i="1"/>
  <c r="B459" i="1"/>
  <c r="AU470" i="1"/>
  <c r="B469" i="1"/>
  <c r="AU480" i="1"/>
  <c r="B479" i="1"/>
  <c r="AU450" i="1"/>
  <c r="B449" i="1"/>
  <c r="AU500" i="1"/>
  <c r="B499" i="1"/>
  <c r="B489" i="1"/>
  <c r="AU490" i="1"/>
  <c r="AU419" i="1"/>
  <c r="B418" i="1"/>
  <c r="AU379" i="1"/>
  <c r="B378" i="1"/>
  <c r="AU389" i="1"/>
  <c r="B388" i="1"/>
  <c r="AU409" i="1"/>
  <c r="B408" i="1"/>
  <c r="AU309" i="1"/>
  <c r="B308" i="1"/>
  <c r="AU240" i="1"/>
  <c r="B239" i="1"/>
  <c r="AU299" i="1"/>
  <c r="B298" i="1"/>
  <c r="AU279" i="1"/>
  <c r="B278" i="1"/>
  <c r="B229" i="1"/>
  <c r="AU230" i="1"/>
  <c r="AU289" i="1"/>
  <c r="B288" i="1"/>
  <c r="AU330" i="1"/>
  <c r="B329" i="1"/>
  <c r="AU220" i="1"/>
  <c r="B219" i="1"/>
  <c r="AU210" i="1"/>
  <c r="B209" i="1"/>
  <c r="B268" i="1"/>
  <c r="AU269" i="1"/>
  <c r="AE183" i="11"/>
  <c r="AG183" i="11" s="1"/>
  <c r="AG150" i="11"/>
  <c r="AG169" i="11"/>
  <c r="AA95" i="11"/>
  <c r="Y96" i="11"/>
  <c r="AA96" i="11" s="1"/>
  <c r="AA75" i="11"/>
  <c r="Y76" i="11"/>
  <c r="AA76" i="11" s="1"/>
  <c r="AC55" i="11"/>
  <c r="AE55" i="11" s="1"/>
  <c r="AD55" i="11"/>
  <c r="AF55" i="11" s="1"/>
  <c r="AC53" i="11"/>
  <c r="AE53" i="11" s="1"/>
  <c r="AD53" i="11"/>
  <c r="AF53" i="11" s="1"/>
  <c r="AG51" i="11"/>
  <c r="AH51" i="11" s="1"/>
  <c r="AG54" i="11"/>
  <c r="AH54" i="11" s="1"/>
  <c r="AD56" i="11"/>
  <c r="AF56" i="11" s="1"/>
  <c r="AC56" i="11"/>
  <c r="AE56" i="11" s="1"/>
  <c r="AD52" i="11"/>
  <c r="AF52" i="11" s="1"/>
  <c r="AC52" i="11"/>
  <c r="AE52" i="11" s="1"/>
  <c r="AG42" i="11"/>
  <c r="AH42" i="11" s="1"/>
  <c r="AG43" i="11"/>
  <c r="AH43" i="11" s="1"/>
  <c r="AG44" i="11"/>
  <c r="AH44" i="11" s="1"/>
  <c r="AG45" i="11"/>
  <c r="AH45" i="11" s="1"/>
  <c r="AG46" i="11"/>
  <c r="AH46" i="11" s="1"/>
  <c r="B190" i="1"/>
  <c r="AU191" i="1"/>
  <c r="B120" i="1"/>
  <c r="AU121" i="1"/>
  <c r="AU200" i="1"/>
  <c r="B199" i="1"/>
  <c r="AU101" i="1"/>
  <c r="B100" i="1"/>
  <c r="AU111" i="1"/>
  <c r="B110" i="1"/>
  <c r="B89" i="1"/>
  <c r="AU90" i="1"/>
  <c r="AU141" i="1"/>
  <c r="B140" i="1"/>
  <c r="B49" i="1"/>
  <c r="AU50" i="1"/>
  <c r="B129" i="1"/>
  <c r="AU130" i="1"/>
  <c r="B159" i="1"/>
  <c r="AU160" i="1"/>
  <c r="B69" i="1"/>
  <c r="AU70" i="1"/>
  <c r="B60" i="1"/>
  <c r="AU61" i="1"/>
  <c r="B170" i="1"/>
  <c r="AU171" i="1"/>
  <c r="AU180" i="1"/>
  <c r="B179" i="1"/>
  <c r="B80" i="1"/>
  <c r="AU81" i="1"/>
  <c r="AM40" i="1" l="1"/>
  <c r="B39" i="1"/>
  <c r="AU40" i="1"/>
  <c r="D39" i="11"/>
  <c r="AU150" i="1"/>
  <c r="D149" i="11"/>
  <c r="B149" i="1"/>
  <c r="AM150" i="1"/>
  <c r="D139" i="11"/>
  <c r="AM140" i="1"/>
  <c r="D109" i="11"/>
  <c r="AM110" i="1"/>
  <c r="D99" i="11"/>
  <c r="AM100" i="1"/>
  <c r="D198" i="11"/>
  <c r="AM199" i="1"/>
  <c r="D208" i="11"/>
  <c r="AM209" i="1"/>
  <c r="D218" i="11"/>
  <c r="AM219" i="1"/>
  <c r="D328" i="11"/>
  <c r="AM329" i="1"/>
  <c r="D287" i="11"/>
  <c r="AM288" i="1"/>
  <c r="D277" i="11"/>
  <c r="AM278" i="1"/>
  <c r="D297" i="11"/>
  <c r="AM298" i="1"/>
  <c r="D238" i="11"/>
  <c r="AM239" i="1"/>
  <c r="D307" i="11"/>
  <c r="AM308" i="1"/>
  <c r="D407" i="11"/>
  <c r="AM408" i="1"/>
  <c r="D387" i="11"/>
  <c r="AM388" i="1"/>
  <c r="D377" i="11"/>
  <c r="AM378" i="1"/>
  <c r="D417" i="11"/>
  <c r="AM418" i="1"/>
  <c r="D498" i="11"/>
  <c r="AM499" i="1"/>
  <c r="D448" i="11"/>
  <c r="AM449" i="1"/>
  <c r="D478" i="11"/>
  <c r="AM479" i="1"/>
  <c r="D468" i="11"/>
  <c r="AM469" i="1"/>
  <c r="D458" i="11"/>
  <c r="AM459" i="1"/>
  <c r="D397" i="11"/>
  <c r="AM398" i="1"/>
  <c r="D178" i="11"/>
  <c r="AM179" i="1"/>
  <c r="D79" i="11"/>
  <c r="AM80" i="1"/>
  <c r="D169" i="11"/>
  <c r="AM170" i="1"/>
  <c r="D59" i="11"/>
  <c r="AM60" i="1"/>
  <c r="D68" i="11"/>
  <c r="AM69" i="1"/>
  <c r="D158" i="11"/>
  <c r="AM159" i="1"/>
  <c r="D128" i="11"/>
  <c r="AM129" i="1"/>
  <c r="D48" i="11"/>
  <c r="AM49" i="1"/>
  <c r="D88" i="11"/>
  <c r="AM89" i="1"/>
  <c r="D119" i="11"/>
  <c r="AM120" i="1"/>
  <c r="D189" i="11"/>
  <c r="AM190" i="1"/>
  <c r="D267" i="11"/>
  <c r="AM268" i="1"/>
  <c r="D228" i="11"/>
  <c r="AM229" i="1"/>
  <c r="D488" i="11"/>
  <c r="AM489" i="1"/>
  <c r="D438" i="11"/>
  <c r="AM439" i="1"/>
  <c r="D368" i="11"/>
  <c r="AU369" i="1"/>
  <c r="B368" i="1"/>
  <c r="AM368" i="1" s="1"/>
  <c r="D318" i="11"/>
  <c r="AU319" i="1"/>
  <c r="B318" i="1"/>
  <c r="AM318" i="1" s="1"/>
  <c r="D247" i="11"/>
  <c r="AU248" i="1"/>
  <c r="D257" i="11"/>
  <c r="AU258" i="1"/>
  <c r="D428" i="11"/>
  <c r="AU429" i="1"/>
  <c r="B428" i="1"/>
  <c r="AM428" i="1" s="1"/>
  <c r="D358" i="11"/>
  <c r="AU359" i="1"/>
  <c r="B358" i="1"/>
  <c r="AM358" i="1" s="1"/>
  <c r="D348" i="11"/>
  <c r="AU349" i="1"/>
  <c r="B348" i="1"/>
  <c r="AM348" i="1" s="1"/>
  <c r="D337" i="11"/>
  <c r="AU338" i="1"/>
  <c r="A107" i="11"/>
  <c r="A98" i="11"/>
  <c r="A99" i="11" s="1"/>
  <c r="A100" i="11" s="1"/>
  <c r="A101" i="11" s="1"/>
  <c r="A102" i="11" s="1"/>
  <c r="A103" i="11" s="1"/>
  <c r="A104" i="11" s="1"/>
  <c r="A105" i="11" s="1"/>
  <c r="A106" i="11" s="1"/>
  <c r="AU499" i="1"/>
  <c r="B498" i="1"/>
  <c r="AU479" i="1"/>
  <c r="B478" i="1"/>
  <c r="AU459" i="1"/>
  <c r="B458" i="1"/>
  <c r="AU408" i="1"/>
  <c r="AU378" i="1"/>
  <c r="AU489" i="1"/>
  <c r="B488" i="1"/>
  <c r="AU449" i="1"/>
  <c r="B448" i="1"/>
  <c r="AU469" i="1"/>
  <c r="B468" i="1"/>
  <c r="AU398" i="1"/>
  <c r="AU388" i="1"/>
  <c r="AU418" i="1"/>
  <c r="AU439" i="1"/>
  <c r="B438" i="1"/>
  <c r="AU268" i="1"/>
  <c r="AU209" i="1"/>
  <c r="B208" i="1"/>
  <c r="AU329" i="1"/>
  <c r="B328" i="1"/>
  <c r="AU219" i="1"/>
  <c r="B218" i="1"/>
  <c r="AU288" i="1"/>
  <c r="AU278" i="1"/>
  <c r="AU239" i="1"/>
  <c r="B238" i="1"/>
  <c r="AU229" i="1"/>
  <c r="B228" i="1"/>
  <c r="AU298" i="1"/>
  <c r="AU308" i="1"/>
  <c r="AG52" i="11"/>
  <c r="AH52" i="11" s="1"/>
  <c r="AG55" i="11"/>
  <c r="AH55" i="11" s="1"/>
  <c r="AG56" i="11"/>
  <c r="AH56" i="11" s="1"/>
  <c r="AG53" i="11"/>
  <c r="AH53" i="11" s="1"/>
  <c r="B59" i="1"/>
  <c r="AU60" i="1"/>
  <c r="B158" i="1"/>
  <c r="AU159" i="1"/>
  <c r="AU49" i="1"/>
  <c r="B48" i="1"/>
  <c r="AU140" i="1"/>
  <c r="B139" i="1"/>
  <c r="AU89" i="1"/>
  <c r="B88" i="1"/>
  <c r="B99" i="1"/>
  <c r="AU100" i="1"/>
  <c r="B119" i="1"/>
  <c r="AU120" i="1"/>
  <c r="B79" i="1"/>
  <c r="AU80" i="1"/>
  <c r="AU179" i="1"/>
  <c r="B178" i="1"/>
  <c r="B169" i="1"/>
  <c r="AU170" i="1"/>
  <c r="B68" i="1"/>
  <c r="AU69" i="1"/>
  <c r="B128" i="1"/>
  <c r="AU129" i="1"/>
  <c r="AU110" i="1"/>
  <c r="B109" i="1"/>
  <c r="AU199" i="1"/>
  <c r="B198" i="1"/>
  <c r="B189" i="1"/>
  <c r="AU190" i="1"/>
  <c r="AM149" i="1" l="1"/>
  <c r="AU149" i="1"/>
  <c r="D148" i="11"/>
  <c r="B148" i="1"/>
  <c r="AM39" i="1"/>
  <c r="B38" i="1"/>
  <c r="AU39" i="1"/>
  <c r="D38" i="11"/>
  <c r="D437" i="11"/>
  <c r="AM438" i="1"/>
  <c r="D188" i="11"/>
  <c r="AM189" i="1"/>
  <c r="D197" i="11"/>
  <c r="AM198" i="1"/>
  <c r="D108" i="11"/>
  <c r="AM109" i="1"/>
  <c r="D177" i="11"/>
  <c r="AM178" i="1"/>
  <c r="D157" i="11"/>
  <c r="AM158" i="1"/>
  <c r="D58" i="11"/>
  <c r="AM59" i="1"/>
  <c r="D127" i="11"/>
  <c r="AM128" i="1"/>
  <c r="D67" i="11"/>
  <c r="AM68" i="1"/>
  <c r="D168" i="11"/>
  <c r="AM169" i="1"/>
  <c r="D78" i="11"/>
  <c r="AM79" i="1"/>
  <c r="D118" i="11"/>
  <c r="AM119" i="1"/>
  <c r="D98" i="11"/>
  <c r="AM99" i="1"/>
  <c r="D87" i="11"/>
  <c r="AM88" i="1"/>
  <c r="D138" i="11"/>
  <c r="AM139" i="1"/>
  <c r="D47" i="11"/>
  <c r="AM48" i="1"/>
  <c r="D227" i="11"/>
  <c r="AM228" i="1"/>
  <c r="D237" i="11"/>
  <c r="AM238" i="1"/>
  <c r="D217" i="11"/>
  <c r="AM218" i="1"/>
  <c r="D327" i="11"/>
  <c r="AM328" i="1"/>
  <c r="D207" i="11"/>
  <c r="AM208" i="1"/>
  <c r="D467" i="11"/>
  <c r="AM468" i="1"/>
  <c r="D447" i="11"/>
  <c r="AM448" i="1"/>
  <c r="D487" i="11"/>
  <c r="AM488" i="1"/>
  <c r="D457" i="11"/>
  <c r="AM458" i="1"/>
  <c r="D477" i="11"/>
  <c r="AM478" i="1"/>
  <c r="D497" i="11"/>
  <c r="AM498" i="1"/>
  <c r="D347" i="11"/>
  <c r="AU348" i="1"/>
  <c r="D357" i="11"/>
  <c r="AU358" i="1"/>
  <c r="D427" i="11"/>
  <c r="AU428" i="1"/>
  <c r="D317" i="11"/>
  <c r="AU318" i="1"/>
  <c r="D367" i="11"/>
  <c r="AU368" i="1"/>
  <c r="A117" i="11"/>
  <c r="A108" i="11"/>
  <c r="A109" i="11" s="1"/>
  <c r="A110" i="11" s="1"/>
  <c r="A111" i="11" s="1"/>
  <c r="A112" i="11" s="1"/>
  <c r="A113" i="11" s="1"/>
  <c r="A114" i="11" s="1"/>
  <c r="A115" i="11" s="1"/>
  <c r="A116" i="11" s="1"/>
  <c r="AU438" i="1"/>
  <c r="AU448" i="1"/>
  <c r="AU458" i="1"/>
  <c r="AU498" i="1"/>
  <c r="AU468" i="1"/>
  <c r="AU488" i="1"/>
  <c r="AU478" i="1"/>
  <c r="AU228" i="1"/>
  <c r="AU238" i="1"/>
  <c r="AU328" i="1"/>
  <c r="AU218" i="1"/>
  <c r="AU208" i="1"/>
  <c r="AU109" i="1"/>
  <c r="B108" i="1"/>
  <c r="AU128" i="1"/>
  <c r="AU169" i="1"/>
  <c r="B168" i="1"/>
  <c r="AU178" i="1"/>
  <c r="B78" i="1"/>
  <c r="AU79" i="1"/>
  <c r="AU99" i="1"/>
  <c r="B98" i="1"/>
  <c r="AU88" i="1"/>
  <c r="AU48" i="1"/>
  <c r="AU158" i="1"/>
  <c r="AU189" i="1"/>
  <c r="B188" i="1"/>
  <c r="AU198" i="1"/>
  <c r="AU68" i="1"/>
  <c r="AU119" i="1"/>
  <c r="B118" i="1"/>
  <c r="AU139" i="1"/>
  <c r="B138" i="1"/>
  <c r="AU59" i="1"/>
  <c r="B58" i="1"/>
  <c r="AU148" i="1" l="1"/>
  <c r="AM148" i="1"/>
  <c r="D147" i="11"/>
  <c r="D37" i="11"/>
  <c r="AM38" i="1"/>
  <c r="AU38" i="1"/>
  <c r="D97" i="11"/>
  <c r="AM98" i="1"/>
  <c r="D107" i="11"/>
  <c r="AM108" i="1"/>
  <c r="D57" i="11"/>
  <c r="AM58" i="1"/>
  <c r="D137" i="11"/>
  <c r="AM138" i="1"/>
  <c r="D117" i="11"/>
  <c r="AM118" i="1"/>
  <c r="D187" i="11"/>
  <c r="AM188" i="1"/>
  <c r="D77" i="11"/>
  <c r="AM78" i="1"/>
  <c r="D167" i="11"/>
  <c r="AM168" i="1"/>
  <c r="A127" i="11"/>
  <c r="A118" i="11"/>
  <c r="A119" i="11" s="1"/>
  <c r="A120" i="11" s="1"/>
  <c r="A121" i="11" s="1"/>
  <c r="A122" i="11" s="1"/>
  <c r="A123" i="11" s="1"/>
  <c r="A124" i="11" s="1"/>
  <c r="A125" i="11" s="1"/>
  <c r="A126" i="11" s="1"/>
  <c r="AU138" i="1"/>
  <c r="AU188" i="1"/>
  <c r="AU108" i="1"/>
  <c r="AU58" i="1"/>
  <c r="AU118" i="1"/>
  <c r="AU98" i="1"/>
  <c r="AU78" i="1"/>
  <c r="AU168" i="1"/>
  <c r="A137" i="11" l="1"/>
  <c r="A128" i="11"/>
  <c r="A129" i="11" s="1"/>
  <c r="A130" i="11" s="1"/>
  <c r="A131" i="11" s="1"/>
  <c r="A132" i="11" s="1"/>
  <c r="A133" i="11" s="1"/>
  <c r="A134" i="11" s="1"/>
  <c r="A135" i="11" s="1"/>
  <c r="A136" i="11" s="1"/>
  <c r="AU37" i="1"/>
  <c r="AU27" i="1"/>
  <c r="AU17" i="1"/>
  <c r="A147" i="11" l="1"/>
  <c r="A138" i="11"/>
  <c r="A139" i="11" s="1"/>
  <c r="A140" i="11" s="1"/>
  <c r="A141" i="11" s="1"/>
  <c r="A142" i="11" s="1"/>
  <c r="A143" i="11" s="1"/>
  <c r="A144" i="11" s="1"/>
  <c r="A145" i="11" s="1"/>
  <c r="A146" i="11" s="1"/>
  <c r="U36" i="11"/>
  <c r="U35" i="11"/>
  <c r="U34" i="11"/>
  <c r="U33" i="11"/>
  <c r="U32" i="11"/>
  <c r="U31" i="11"/>
  <c r="U30" i="11"/>
  <c r="U29" i="11"/>
  <c r="U28" i="11"/>
  <c r="U27" i="11"/>
  <c r="U26" i="11"/>
  <c r="U25" i="11"/>
  <c r="U24" i="11"/>
  <c r="U23" i="11"/>
  <c r="U22" i="11"/>
  <c r="U21" i="11"/>
  <c r="U20" i="11"/>
  <c r="U19" i="11"/>
  <c r="U18" i="11"/>
  <c r="U17" i="11"/>
  <c r="U16" i="11"/>
  <c r="U15" i="11"/>
  <c r="U14" i="11"/>
  <c r="U13" i="11"/>
  <c r="U12" i="11"/>
  <c r="U11" i="11"/>
  <c r="U10" i="11"/>
  <c r="U9" i="11"/>
  <c r="U8" i="11"/>
  <c r="U7" i="11"/>
  <c r="AA28" i="11"/>
  <c r="AA27" i="11"/>
  <c r="AA18" i="11"/>
  <c r="AA17" i="11"/>
  <c r="AA8" i="11"/>
  <c r="AA7" i="11"/>
  <c r="Y29" i="11"/>
  <c r="Y30" i="11" s="1"/>
  <c r="Y19" i="11"/>
  <c r="Y20" i="11" s="1"/>
  <c r="Y9" i="11"/>
  <c r="Y10" i="11" s="1"/>
  <c r="A157" i="11" l="1"/>
  <c r="A148" i="11"/>
  <c r="A149" i="11" s="1"/>
  <c r="A150" i="11" s="1"/>
  <c r="A151" i="11" s="1"/>
  <c r="A152" i="11" s="1"/>
  <c r="A153" i="11" s="1"/>
  <c r="A154" i="11" s="1"/>
  <c r="A155" i="11" s="1"/>
  <c r="A156" i="11" s="1"/>
  <c r="Y11" i="11"/>
  <c r="AA10" i="11"/>
  <c r="Y31" i="11"/>
  <c r="AA30" i="11"/>
  <c r="Y21" i="11"/>
  <c r="AA20" i="11"/>
  <c r="AA9" i="11"/>
  <c r="AA19" i="11"/>
  <c r="AA29" i="11"/>
  <c r="AG8" i="1"/>
  <c r="AH8" i="1" s="1"/>
  <c r="AG9" i="1"/>
  <c r="AH9" i="1" s="1"/>
  <c r="AG10" i="1"/>
  <c r="AH10" i="1" s="1"/>
  <c r="AG11" i="1"/>
  <c r="AH11" i="1" s="1"/>
  <c r="AG12" i="1"/>
  <c r="AH12" i="1" s="1"/>
  <c r="AG13" i="1"/>
  <c r="AH13" i="1" s="1"/>
  <c r="A167" i="11" l="1"/>
  <c r="A158" i="11"/>
  <c r="A159" i="11" s="1"/>
  <c r="A160" i="11" s="1"/>
  <c r="A161" i="11" s="1"/>
  <c r="A162" i="11" s="1"/>
  <c r="A163" i="11" s="1"/>
  <c r="A164" i="11" s="1"/>
  <c r="A165" i="11" s="1"/>
  <c r="A166" i="11" s="1"/>
  <c r="Y22" i="11"/>
  <c r="AA21" i="11"/>
  <c r="Y32" i="11"/>
  <c r="AA31" i="11"/>
  <c r="Y12" i="11"/>
  <c r="AA11" i="11"/>
  <c r="AB27" i="11"/>
  <c r="AC27" i="11" s="1"/>
  <c r="AE27" i="11" s="1"/>
  <c r="AB17" i="11"/>
  <c r="AC17" i="11" s="1"/>
  <c r="AE17" i="11" s="1"/>
  <c r="AB7" i="11"/>
  <c r="A177" i="11" l="1"/>
  <c r="A168" i="11"/>
  <c r="A169" i="11" s="1"/>
  <c r="A170" i="11" s="1"/>
  <c r="A171" i="11" s="1"/>
  <c r="A172" i="11" s="1"/>
  <c r="A173" i="11" s="1"/>
  <c r="A174" i="11" s="1"/>
  <c r="A175" i="11" s="1"/>
  <c r="A176" i="11" s="1"/>
  <c r="Y13" i="11"/>
  <c r="AA12" i="11"/>
  <c r="Y33" i="11"/>
  <c r="AA32" i="11"/>
  <c r="Y23" i="11"/>
  <c r="AA22" i="11"/>
  <c r="T36" i="11"/>
  <c r="D36" i="11"/>
  <c r="C36" i="11"/>
  <c r="E36" i="11" s="1"/>
  <c r="T35" i="11"/>
  <c r="C35" i="11"/>
  <c r="E35" i="11" s="1"/>
  <c r="T34" i="11"/>
  <c r="C34" i="11"/>
  <c r="E34" i="11" s="1"/>
  <c r="T33" i="11"/>
  <c r="C33" i="11"/>
  <c r="E33" i="11" s="1"/>
  <c r="T32" i="11"/>
  <c r="C32" i="11"/>
  <c r="E32" i="11" s="1"/>
  <c r="T31" i="11"/>
  <c r="C31" i="11"/>
  <c r="E31" i="11" s="1"/>
  <c r="T30" i="11"/>
  <c r="C30" i="11"/>
  <c r="E30" i="11" s="1"/>
  <c r="T29" i="11"/>
  <c r="C29" i="11"/>
  <c r="E29" i="11" s="1"/>
  <c r="T28" i="11"/>
  <c r="C28" i="11"/>
  <c r="E28" i="11" s="1"/>
  <c r="T27" i="11"/>
  <c r="AD27" i="11"/>
  <c r="AF27" i="11" s="1"/>
  <c r="C27" i="11"/>
  <c r="E27" i="11" s="1"/>
  <c r="AG37" i="1"/>
  <c r="AH37" i="1" s="1"/>
  <c r="AG36" i="1"/>
  <c r="AH36" i="1" s="1"/>
  <c r="B36" i="1"/>
  <c r="AM36" i="1" s="1"/>
  <c r="AG35" i="1"/>
  <c r="AH35" i="1" s="1"/>
  <c r="AG34" i="1"/>
  <c r="AH34" i="1" s="1"/>
  <c r="AG33" i="1"/>
  <c r="AH33" i="1" s="1"/>
  <c r="AG32" i="1"/>
  <c r="AH32" i="1" s="1"/>
  <c r="AG31" i="1"/>
  <c r="AH31" i="1" s="1"/>
  <c r="AG30" i="1"/>
  <c r="AH30" i="1" s="1"/>
  <c r="AG29" i="1"/>
  <c r="AH29" i="1" s="1"/>
  <c r="AG28" i="1"/>
  <c r="AH28" i="1" s="1"/>
  <c r="AG27" i="1"/>
  <c r="AH27" i="1" s="1"/>
  <c r="AG26" i="1"/>
  <c r="AH26" i="1" s="1"/>
  <c r="B26" i="1"/>
  <c r="AM26" i="1" s="1"/>
  <c r="AG25" i="1"/>
  <c r="AG24" i="1"/>
  <c r="AH24" i="1" s="1"/>
  <c r="AG23" i="1"/>
  <c r="AG22" i="1"/>
  <c r="AH22" i="1" s="1"/>
  <c r="AG21" i="1"/>
  <c r="AH21" i="1" s="1"/>
  <c r="AG20" i="1"/>
  <c r="AH20" i="1" s="1"/>
  <c r="AG19" i="1"/>
  <c r="AG18" i="1"/>
  <c r="AH18" i="1" s="1"/>
  <c r="T26" i="11"/>
  <c r="D26" i="11"/>
  <c r="C26" i="11"/>
  <c r="E26" i="11" s="1"/>
  <c r="T25" i="11"/>
  <c r="C25" i="11"/>
  <c r="E25" i="11" s="1"/>
  <c r="T24" i="11"/>
  <c r="C24" i="11"/>
  <c r="E24" i="11" s="1"/>
  <c r="T23" i="11"/>
  <c r="C23" i="11"/>
  <c r="E23" i="11" s="1"/>
  <c r="T22" i="11"/>
  <c r="C22" i="11"/>
  <c r="E22" i="11" s="1"/>
  <c r="T21" i="11"/>
  <c r="C21" i="11"/>
  <c r="E21" i="11" s="1"/>
  <c r="T20" i="11"/>
  <c r="C20" i="11"/>
  <c r="E20" i="11" s="1"/>
  <c r="T19" i="11"/>
  <c r="C19" i="11"/>
  <c r="E19" i="11" s="1"/>
  <c r="T18" i="11"/>
  <c r="C18" i="11"/>
  <c r="E18" i="11" s="1"/>
  <c r="T17" i="11"/>
  <c r="AD17" i="11"/>
  <c r="AF17" i="11" s="1"/>
  <c r="C17" i="11"/>
  <c r="E17" i="11" s="1"/>
  <c r="B25" i="1" l="1"/>
  <c r="AM25" i="1" s="1"/>
  <c r="A178" i="11"/>
  <c r="A179" i="11" s="1"/>
  <c r="A180" i="11" s="1"/>
  <c r="A181" i="11" s="1"/>
  <c r="A182" i="11" s="1"/>
  <c r="A183" i="11" s="1"/>
  <c r="A184" i="11" s="1"/>
  <c r="A185" i="11" s="1"/>
  <c r="A186" i="11" s="1"/>
  <c r="A187" i="11"/>
  <c r="Y24" i="11"/>
  <c r="AA23" i="11"/>
  <c r="Y34" i="11"/>
  <c r="AA33" i="11"/>
  <c r="Y14" i="11"/>
  <c r="AA13" i="11"/>
  <c r="AU36" i="1"/>
  <c r="AU26" i="1"/>
  <c r="L32" i="11"/>
  <c r="L26" i="11"/>
  <c r="L28" i="11"/>
  <c r="D24" i="11"/>
  <c r="D25" i="11"/>
  <c r="B35" i="1"/>
  <c r="AM35" i="1" s="1"/>
  <c r="D35" i="11"/>
  <c r="AH19" i="1"/>
  <c r="AH23" i="1"/>
  <c r="AH25" i="1"/>
  <c r="T16" i="11"/>
  <c r="T15" i="11"/>
  <c r="T14" i="11"/>
  <c r="T13" i="11"/>
  <c r="T12" i="11"/>
  <c r="T11" i="11"/>
  <c r="T10" i="11"/>
  <c r="T9" i="11"/>
  <c r="T8" i="11"/>
  <c r="T7" i="11"/>
  <c r="AU25" i="1" l="1"/>
  <c r="B24" i="1"/>
  <c r="AM24" i="1" s="1"/>
  <c r="A188" i="11"/>
  <c r="A189" i="11" s="1"/>
  <c r="A190" i="11" s="1"/>
  <c r="A191" i="11" s="1"/>
  <c r="A192" i="11" s="1"/>
  <c r="A193" i="11" s="1"/>
  <c r="A194" i="11" s="1"/>
  <c r="A195" i="11" s="1"/>
  <c r="A196" i="11" s="1"/>
  <c r="A197" i="11"/>
  <c r="M28" i="11"/>
  <c r="V28" i="11" s="1"/>
  <c r="D23" i="11"/>
  <c r="N28" i="11"/>
  <c r="Y15" i="11"/>
  <c r="AA14" i="11"/>
  <c r="Y35" i="11"/>
  <c r="AA34" i="11"/>
  <c r="Y25" i="11"/>
  <c r="AA24" i="11"/>
  <c r="M26" i="11"/>
  <c r="O26" i="11" s="1"/>
  <c r="R26" i="11" s="1"/>
  <c r="L34" i="11"/>
  <c r="L22" i="11"/>
  <c r="L18" i="11"/>
  <c r="L36" i="11"/>
  <c r="M36" i="11" s="1"/>
  <c r="AU35" i="1"/>
  <c r="L30" i="11"/>
  <c r="AU24" i="1"/>
  <c r="B23" i="1"/>
  <c r="AM23" i="1" s="1"/>
  <c r="M32" i="11"/>
  <c r="V32" i="11" s="1"/>
  <c r="L24" i="11"/>
  <c r="L20" i="11"/>
  <c r="L27" i="11"/>
  <c r="M27" i="11"/>
  <c r="O27" i="11" s="1"/>
  <c r="R27" i="11" s="1"/>
  <c r="L23" i="11"/>
  <c r="L19" i="11"/>
  <c r="L29" i="11"/>
  <c r="L33" i="11"/>
  <c r="L25" i="11"/>
  <c r="L21" i="11"/>
  <c r="L17" i="11"/>
  <c r="M17" i="11" s="1"/>
  <c r="O17" i="11" s="1"/>
  <c r="R17" i="11" s="1"/>
  <c r="L35" i="11"/>
  <c r="L31" i="11"/>
  <c r="AG17" i="11"/>
  <c r="D34" i="11"/>
  <c r="B34" i="1"/>
  <c r="AM34" i="1" s="1"/>
  <c r="AG27" i="11"/>
  <c r="D16" i="11"/>
  <c r="C16" i="11"/>
  <c r="E16" i="11" s="1"/>
  <c r="C15" i="11"/>
  <c r="E15" i="11" s="1"/>
  <c r="C14" i="11"/>
  <c r="E14" i="11" s="1"/>
  <c r="C13" i="11"/>
  <c r="E13" i="11" s="1"/>
  <c r="C12" i="11"/>
  <c r="E12" i="11" s="1"/>
  <c r="C11" i="11"/>
  <c r="E11" i="11" s="1"/>
  <c r="C10" i="11"/>
  <c r="E10" i="11" s="1"/>
  <c r="C9" i="11"/>
  <c r="E9" i="11" s="1"/>
  <c r="C8" i="11"/>
  <c r="E8" i="11" s="1"/>
  <c r="A198" i="11" l="1"/>
  <c r="A199" i="11" s="1"/>
  <c r="A200" i="11" s="1"/>
  <c r="A201" i="11" s="1"/>
  <c r="A202" i="11" s="1"/>
  <c r="A203" i="11" s="1"/>
  <c r="A204" i="11" s="1"/>
  <c r="A205" i="11" s="1"/>
  <c r="A206" i="11" s="1"/>
  <c r="A207" i="11"/>
  <c r="B22" i="1"/>
  <c r="AM22" i="1" s="1"/>
  <c r="M34" i="11"/>
  <c r="N34" i="11" s="1"/>
  <c r="M31" i="11"/>
  <c r="V31" i="11" s="1"/>
  <c r="M29" i="11"/>
  <c r="V29" i="11" s="1"/>
  <c r="V36" i="11"/>
  <c r="X36" i="11" s="1"/>
  <c r="O28" i="11"/>
  <c r="R28" i="11" s="1"/>
  <c r="V26" i="11"/>
  <c r="X26" i="11" s="1"/>
  <c r="M35" i="11"/>
  <c r="O35" i="11" s="1"/>
  <c r="R35" i="11" s="1"/>
  <c r="M33" i="11"/>
  <c r="O33" i="11" s="1"/>
  <c r="R33" i="11" s="1"/>
  <c r="N26" i="11"/>
  <c r="D22" i="11"/>
  <c r="N31" i="11"/>
  <c r="N29" i="11"/>
  <c r="N27" i="11"/>
  <c r="AH27" i="11" s="1"/>
  <c r="M30" i="11"/>
  <c r="V30" i="11" s="1"/>
  <c r="Y26" i="11"/>
  <c r="AA26" i="11" s="1"/>
  <c r="AA25" i="11"/>
  <c r="Y36" i="11"/>
  <c r="AA36" i="11" s="1"/>
  <c r="AA35" i="11"/>
  <c r="Y16" i="11"/>
  <c r="AA16" i="11" s="1"/>
  <c r="AA15" i="11"/>
  <c r="M25" i="11"/>
  <c r="O25" i="11" s="1"/>
  <c r="R25" i="11" s="1"/>
  <c r="M19" i="11"/>
  <c r="O19" i="11" s="1"/>
  <c r="R19" i="11" s="1"/>
  <c r="M20" i="11"/>
  <c r="O20" i="11" s="1"/>
  <c r="R20" i="11" s="1"/>
  <c r="M22" i="11"/>
  <c r="O22" i="11" s="1"/>
  <c r="R22" i="11" s="1"/>
  <c r="M23" i="11"/>
  <c r="O23" i="11" s="1"/>
  <c r="R23" i="11" s="1"/>
  <c r="M24" i="11"/>
  <c r="O24" i="11" s="1"/>
  <c r="R24" i="11" s="1"/>
  <c r="M18" i="11"/>
  <c r="O18" i="11" s="1"/>
  <c r="R18" i="11" s="1"/>
  <c r="O36" i="11"/>
  <c r="R36" i="11" s="1"/>
  <c r="N36" i="11"/>
  <c r="O32" i="11"/>
  <c r="R32" i="11" s="1"/>
  <c r="N32" i="11"/>
  <c r="N17" i="11"/>
  <c r="AH17" i="11" s="1"/>
  <c r="AU22" i="1"/>
  <c r="AU34" i="1"/>
  <c r="AU23" i="1"/>
  <c r="M21" i="11"/>
  <c r="V21" i="11" s="1"/>
  <c r="X27" i="11"/>
  <c r="AB28" i="11" s="1"/>
  <c r="AC28" i="11" s="1"/>
  <c r="AE28" i="11" s="1"/>
  <c r="D33" i="11"/>
  <c r="B33" i="1"/>
  <c r="AM33" i="1" s="1"/>
  <c r="D21" i="11"/>
  <c r="B21" i="1"/>
  <c r="AM21" i="1" s="1"/>
  <c r="N24" i="11" l="1"/>
  <c r="N25" i="11"/>
  <c r="N33" i="11"/>
  <c r="O34" i="11"/>
  <c r="R34" i="11" s="1"/>
  <c r="O29" i="11"/>
  <c r="R29" i="11" s="1"/>
  <c r="V33" i="11"/>
  <c r="A208" i="11"/>
  <c r="A209" i="11" s="1"/>
  <c r="A210" i="11" s="1"/>
  <c r="A211" i="11" s="1"/>
  <c r="A212" i="11" s="1"/>
  <c r="A213" i="11" s="1"/>
  <c r="A214" i="11" s="1"/>
  <c r="A215" i="11" s="1"/>
  <c r="A216" i="11" s="1"/>
  <c r="A217" i="11"/>
  <c r="O31" i="11"/>
  <c r="R31" i="11" s="1"/>
  <c r="V25" i="11"/>
  <c r="X25" i="11" s="1"/>
  <c r="N35" i="11"/>
  <c r="V19" i="11"/>
  <c r="V35" i="11"/>
  <c r="X35" i="11" s="1"/>
  <c r="V22" i="11"/>
  <c r="V23" i="11"/>
  <c r="V34" i="11"/>
  <c r="X33" i="11" s="1"/>
  <c r="V18" i="11"/>
  <c r="V24" i="11"/>
  <c r="X24" i="11" s="1"/>
  <c r="V20" i="11"/>
  <c r="O30" i="11"/>
  <c r="R30" i="11" s="1"/>
  <c r="N30" i="11"/>
  <c r="X29" i="11"/>
  <c r="N23" i="11"/>
  <c r="X28" i="11"/>
  <c r="N18" i="11"/>
  <c r="N20" i="11"/>
  <c r="X17" i="11"/>
  <c r="AB18" i="11" s="1"/>
  <c r="AC18" i="11" s="1"/>
  <c r="AE18" i="11" s="1"/>
  <c r="X32" i="11"/>
  <c r="N22" i="11"/>
  <c r="N19" i="11"/>
  <c r="O21" i="11"/>
  <c r="R21" i="11" s="1"/>
  <c r="N21" i="11"/>
  <c r="AU21" i="1"/>
  <c r="AU33" i="1"/>
  <c r="X31" i="11"/>
  <c r="D32" i="11"/>
  <c r="B32" i="1"/>
  <c r="AM32" i="1" s="1"/>
  <c r="AB31" i="11"/>
  <c r="AC31" i="11" s="1"/>
  <c r="AE31" i="11" s="1"/>
  <c r="AB29" i="11"/>
  <c r="AC29" i="11" s="1"/>
  <c r="AE29" i="11" s="1"/>
  <c r="B20" i="1"/>
  <c r="AM20" i="1" s="1"/>
  <c r="D20" i="11"/>
  <c r="A218" i="11" l="1"/>
  <c r="A219" i="11" s="1"/>
  <c r="A220" i="11" s="1"/>
  <c r="A221" i="11" s="1"/>
  <c r="A222" i="11" s="1"/>
  <c r="A223" i="11" s="1"/>
  <c r="A224" i="11" s="1"/>
  <c r="A225" i="11" s="1"/>
  <c r="A226" i="11" s="1"/>
  <c r="A227" i="11"/>
  <c r="X34" i="11"/>
  <c r="X22" i="11"/>
  <c r="AB30" i="11"/>
  <c r="AC30" i="11" s="1"/>
  <c r="AE30" i="11" s="1"/>
  <c r="AB34" i="11"/>
  <c r="AC34" i="11" s="1"/>
  <c r="AE34" i="11" s="1"/>
  <c r="X30" i="11"/>
  <c r="AB35" i="11" s="1"/>
  <c r="AC35" i="11" s="1"/>
  <c r="AE35" i="11" s="1"/>
  <c r="X23" i="11"/>
  <c r="AB36" i="11"/>
  <c r="AC36" i="11" s="1"/>
  <c r="AE36" i="11" s="1"/>
  <c r="X19" i="11"/>
  <c r="X18" i="11"/>
  <c r="AU20" i="1"/>
  <c r="AU32" i="1"/>
  <c r="X21" i="11"/>
  <c r="X20" i="11"/>
  <c r="B31" i="1"/>
  <c r="AM31" i="1" s="1"/>
  <c r="D31" i="11"/>
  <c r="D19" i="11"/>
  <c r="B19" i="1"/>
  <c r="AM19" i="1" s="1"/>
  <c r="A228" i="11" l="1"/>
  <c r="A229" i="11" s="1"/>
  <c r="A230" i="11" s="1"/>
  <c r="A231" i="11" s="1"/>
  <c r="A232" i="11" s="1"/>
  <c r="A233" i="11" s="1"/>
  <c r="A234" i="11" s="1"/>
  <c r="A235" i="11" s="1"/>
  <c r="A236" i="11" s="1"/>
  <c r="A237" i="11"/>
  <c r="AB33" i="11"/>
  <c r="AC33" i="11" s="1"/>
  <c r="AE33" i="11" s="1"/>
  <c r="AB32" i="11"/>
  <c r="AC32" i="11" s="1"/>
  <c r="AE32" i="11" s="1"/>
  <c r="AB20" i="11"/>
  <c r="AC20" i="11" s="1"/>
  <c r="AE20" i="11" s="1"/>
  <c r="AB19" i="11"/>
  <c r="AC19" i="11" s="1"/>
  <c r="AE19" i="11" s="1"/>
  <c r="AU19" i="1"/>
  <c r="AU31" i="1"/>
  <c r="AB22" i="11"/>
  <c r="AC22" i="11" s="1"/>
  <c r="AE22" i="11" s="1"/>
  <c r="AB21" i="11"/>
  <c r="AC21" i="11" s="1"/>
  <c r="AE21" i="11" s="1"/>
  <c r="AB26" i="11"/>
  <c r="AC26" i="11" s="1"/>
  <c r="AE26" i="11" s="1"/>
  <c r="AB24" i="11"/>
  <c r="AC24" i="11" s="1"/>
  <c r="AE24" i="11" s="1"/>
  <c r="AB23" i="11"/>
  <c r="AC23" i="11" s="1"/>
  <c r="AE23" i="11" s="1"/>
  <c r="AB25" i="11"/>
  <c r="AC25" i="11" s="1"/>
  <c r="AE25" i="11" s="1"/>
  <c r="D30" i="11"/>
  <c r="B30" i="1"/>
  <c r="AM30" i="1" s="1"/>
  <c r="B18" i="1"/>
  <c r="AM18" i="1" s="1"/>
  <c r="D18" i="11"/>
  <c r="A238" i="11" l="1"/>
  <c r="A239" i="11" s="1"/>
  <c r="A240" i="11" s="1"/>
  <c r="A241" i="11" s="1"/>
  <c r="A242" i="11" s="1"/>
  <c r="A243" i="11" s="1"/>
  <c r="A244" i="11" s="1"/>
  <c r="A245" i="11" s="1"/>
  <c r="A246" i="11" s="1"/>
  <c r="A247" i="11"/>
  <c r="AU30" i="1"/>
  <c r="AU18" i="1"/>
  <c r="D29" i="11"/>
  <c r="B29" i="1"/>
  <c r="AM29" i="1" s="1"/>
  <c r="D17" i="11"/>
  <c r="A248" i="11" l="1"/>
  <c r="A249" i="11" s="1"/>
  <c r="A250" i="11" s="1"/>
  <c r="A251" i="11" s="1"/>
  <c r="A252" i="11" s="1"/>
  <c r="A253" i="11" s="1"/>
  <c r="A254" i="11" s="1"/>
  <c r="A255" i="11" s="1"/>
  <c r="A256" i="11" s="1"/>
  <c r="A257" i="11"/>
  <c r="AU29" i="1"/>
  <c r="D28" i="11"/>
  <c r="B28" i="1"/>
  <c r="AM28" i="1" s="1"/>
  <c r="A258" i="11" l="1"/>
  <c r="A259" i="11" s="1"/>
  <c r="A260" i="11" s="1"/>
  <c r="A261" i="11" s="1"/>
  <c r="A262" i="11" s="1"/>
  <c r="A263" i="11" s="1"/>
  <c r="A264" i="11" s="1"/>
  <c r="A265" i="11" s="1"/>
  <c r="A266" i="11" s="1"/>
  <c r="A267" i="11"/>
  <c r="AU28" i="1"/>
  <c r="D27" i="11"/>
  <c r="AG17" i="1"/>
  <c r="AG16" i="1"/>
  <c r="AG15" i="1"/>
  <c r="AG14" i="1"/>
  <c r="B16" i="1"/>
  <c r="AM16" i="1" s="1"/>
  <c r="A268" i="11" l="1"/>
  <c r="A269" i="11" s="1"/>
  <c r="A270" i="11" s="1"/>
  <c r="A271" i="11" s="1"/>
  <c r="A272" i="11" s="1"/>
  <c r="A273" i="11" s="1"/>
  <c r="A274" i="11" s="1"/>
  <c r="A275" i="11" s="1"/>
  <c r="A276" i="11" s="1"/>
  <c r="A277" i="11"/>
  <c r="AU16" i="1"/>
  <c r="D15" i="11"/>
  <c r="AH14" i="1"/>
  <c r="AH16" i="1"/>
  <c r="B15" i="1"/>
  <c r="AM15" i="1" s="1"/>
  <c r="AH15" i="1"/>
  <c r="AH17" i="1"/>
  <c r="A278" i="11" l="1"/>
  <c r="A279" i="11" s="1"/>
  <c r="A280" i="11" s="1"/>
  <c r="A281" i="11" s="1"/>
  <c r="A282" i="11" s="1"/>
  <c r="A283" i="11" s="1"/>
  <c r="A284" i="11" s="1"/>
  <c r="A285" i="11" s="1"/>
  <c r="A286" i="11" s="1"/>
  <c r="A287" i="11"/>
  <c r="AU15" i="1"/>
  <c r="D14" i="11"/>
  <c r="B14" i="1"/>
  <c r="AM14" i="1" s="1"/>
  <c r="A288" i="11" l="1"/>
  <c r="A289" i="11" s="1"/>
  <c r="A290" i="11" s="1"/>
  <c r="A291" i="11" s="1"/>
  <c r="A292" i="11" s="1"/>
  <c r="A293" i="11" s="1"/>
  <c r="A294" i="11" s="1"/>
  <c r="A295" i="11" s="1"/>
  <c r="A296" i="11" s="1"/>
  <c r="A297" i="11"/>
  <c r="AU14" i="1"/>
  <c r="D13" i="11"/>
  <c r="B13" i="1"/>
  <c r="AM13" i="1" s="1"/>
  <c r="A298" i="11" l="1"/>
  <c r="A299" i="11" s="1"/>
  <c r="A300" i="11" s="1"/>
  <c r="A301" i="11" s="1"/>
  <c r="A302" i="11" s="1"/>
  <c r="A303" i="11" s="1"/>
  <c r="A304" i="11" s="1"/>
  <c r="A305" i="11" s="1"/>
  <c r="A306" i="11" s="1"/>
  <c r="A307" i="11"/>
  <c r="AU13" i="1"/>
  <c r="D12" i="11"/>
  <c r="B12" i="1"/>
  <c r="AM12" i="1" s="1"/>
  <c r="A308" i="11" l="1"/>
  <c r="A309" i="11" s="1"/>
  <c r="A310" i="11" s="1"/>
  <c r="A311" i="11" s="1"/>
  <c r="A312" i="11" s="1"/>
  <c r="A313" i="11" s="1"/>
  <c r="A314" i="11" s="1"/>
  <c r="A315" i="11" s="1"/>
  <c r="A316" i="11" s="1"/>
  <c r="A317" i="11"/>
  <c r="AU12" i="1"/>
  <c r="D11" i="11"/>
  <c r="B11" i="1"/>
  <c r="AM11" i="1" s="1"/>
  <c r="A318" i="11" l="1"/>
  <c r="A319" i="11" s="1"/>
  <c r="A320" i="11" s="1"/>
  <c r="A321" i="11" s="1"/>
  <c r="A322" i="11" s="1"/>
  <c r="A323" i="11" s="1"/>
  <c r="A324" i="11" s="1"/>
  <c r="A325" i="11" s="1"/>
  <c r="A326" i="11" s="1"/>
  <c r="A327" i="11"/>
  <c r="AU11" i="1"/>
  <c r="D10" i="11"/>
  <c r="B10" i="1"/>
  <c r="AM10" i="1" s="1"/>
  <c r="A337" i="11" l="1"/>
  <c r="A328" i="11"/>
  <c r="A329" i="11" s="1"/>
  <c r="A330" i="11" s="1"/>
  <c r="A331" i="11" s="1"/>
  <c r="A332" i="11" s="1"/>
  <c r="A333" i="11" s="1"/>
  <c r="A334" i="11" s="1"/>
  <c r="A335" i="11" s="1"/>
  <c r="A336" i="11" s="1"/>
  <c r="AU10" i="1"/>
  <c r="D9" i="11"/>
  <c r="B9" i="1"/>
  <c r="AM9" i="1" s="1"/>
  <c r="A347" i="11" l="1"/>
  <c r="A338" i="11"/>
  <c r="A339" i="11" s="1"/>
  <c r="A340" i="11" s="1"/>
  <c r="A341" i="11" s="1"/>
  <c r="A342" i="11" s="1"/>
  <c r="A343" i="11" s="1"/>
  <c r="A344" i="11" s="1"/>
  <c r="A345" i="11" s="1"/>
  <c r="A346" i="11" s="1"/>
  <c r="AU9" i="1"/>
  <c r="D8" i="11"/>
  <c r="B8" i="1"/>
  <c r="AM8" i="1" s="1"/>
  <c r="A348" i="11" l="1"/>
  <c r="A349" i="11" s="1"/>
  <c r="A350" i="11" s="1"/>
  <c r="A351" i="11" s="1"/>
  <c r="A352" i="11" s="1"/>
  <c r="A353" i="11" s="1"/>
  <c r="A354" i="11" s="1"/>
  <c r="A355" i="11" s="1"/>
  <c r="A356" i="11" s="1"/>
  <c r="A357" i="11"/>
  <c r="AU8" i="1"/>
  <c r="D7" i="11"/>
  <c r="A358" i="11" l="1"/>
  <c r="A359" i="11" s="1"/>
  <c r="A360" i="11" s="1"/>
  <c r="A361" i="11" s="1"/>
  <c r="A362" i="11" s="1"/>
  <c r="A363" i="11" s="1"/>
  <c r="A364" i="11" s="1"/>
  <c r="A365" i="11" s="1"/>
  <c r="A366" i="11" s="1"/>
  <c r="A367" i="11"/>
  <c r="L16" i="11"/>
  <c r="L11" i="11"/>
  <c r="A368" i="11" l="1"/>
  <c r="A369" i="11" s="1"/>
  <c r="A370" i="11" s="1"/>
  <c r="A371" i="11" s="1"/>
  <c r="A372" i="11" s="1"/>
  <c r="A373" i="11" s="1"/>
  <c r="A374" i="11" s="1"/>
  <c r="A375" i="11" s="1"/>
  <c r="A376" i="11" s="1"/>
  <c r="A377" i="11"/>
  <c r="M16" i="11"/>
  <c r="O16" i="11" s="1"/>
  <c r="R16" i="11" s="1"/>
  <c r="M11" i="11"/>
  <c r="O11" i="11" s="1"/>
  <c r="R11" i="11" s="1"/>
  <c r="L8" i="11"/>
  <c r="L9" i="11"/>
  <c r="L12" i="11"/>
  <c r="L14" i="11"/>
  <c r="A378" i="11" l="1"/>
  <c r="A379" i="11" s="1"/>
  <c r="A380" i="11" s="1"/>
  <c r="A381" i="11" s="1"/>
  <c r="A382" i="11" s="1"/>
  <c r="A383" i="11" s="1"/>
  <c r="A384" i="11" s="1"/>
  <c r="A385" i="11" s="1"/>
  <c r="A386" i="11" s="1"/>
  <c r="A387" i="11"/>
  <c r="V16" i="11"/>
  <c r="V11" i="11"/>
  <c r="N16" i="11"/>
  <c r="N11" i="11"/>
  <c r="M14" i="11"/>
  <c r="O14" i="11" s="1"/>
  <c r="R14" i="11" s="1"/>
  <c r="M12" i="11"/>
  <c r="O12" i="11" s="1"/>
  <c r="R12" i="11" s="1"/>
  <c r="M9" i="11"/>
  <c r="O9" i="11" s="1"/>
  <c r="R9" i="11" s="1"/>
  <c r="M8" i="11"/>
  <c r="O8" i="11" s="1"/>
  <c r="R8" i="11" s="1"/>
  <c r="L15" i="11"/>
  <c r="L7" i="11"/>
  <c r="M7" i="11" s="1"/>
  <c r="O7" i="11" s="1"/>
  <c r="R7" i="11" s="1"/>
  <c r="L13" i="11"/>
  <c r="L10" i="11"/>
  <c r="X11" i="11"/>
  <c r="X16" i="11"/>
  <c r="X7" i="11"/>
  <c r="A388" i="11" l="1"/>
  <c r="A389" i="11" s="1"/>
  <c r="A390" i="11" s="1"/>
  <c r="A391" i="11" s="1"/>
  <c r="A392" i="11" s="1"/>
  <c r="A393" i="11" s="1"/>
  <c r="A394" i="11" s="1"/>
  <c r="A395" i="11" s="1"/>
  <c r="A396" i="11" s="1"/>
  <c r="A397" i="11"/>
  <c r="V14" i="11"/>
  <c r="V9" i="11"/>
  <c r="V12" i="11"/>
  <c r="N9" i="11"/>
  <c r="N14" i="11"/>
  <c r="N12" i="11"/>
  <c r="N8" i="11"/>
  <c r="V8" i="11"/>
  <c r="AB8" i="11" s="1"/>
  <c r="M13" i="11"/>
  <c r="O13" i="11" s="1"/>
  <c r="R13" i="11" s="1"/>
  <c r="M15" i="11"/>
  <c r="O15" i="11" s="1"/>
  <c r="R15" i="11" s="1"/>
  <c r="N7" i="11"/>
  <c r="X15" i="11"/>
  <c r="X14" i="11"/>
  <c r="X13" i="11"/>
  <c r="M10" i="11"/>
  <c r="V10" i="11" s="1"/>
  <c r="X8" i="11"/>
  <c r="AD7" i="11"/>
  <c r="AF7" i="11" s="1"/>
  <c r="A398" i="11" l="1"/>
  <c r="A399" i="11" s="1"/>
  <c r="A400" i="11" s="1"/>
  <c r="A401" i="11" s="1"/>
  <c r="A402" i="11" s="1"/>
  <c r="A403" i="11" s="1"/>
  <c r="A404" i="11" s="1"/>
  <c r="A405" i="11" s="1"/>
  <c r="A406" i="11" s="1"/>
  <c r="A407" i="11"/>
  <c r="V15" i="11"/>
  <c r="V13" i="11"/>
  <c r="AB9" i="11"/>
  <c r="AD9" i="11" s="1"/>
  <c r="AF9" i="11" s="1"/>
  <c r="N15" i="11"/>
  <c r="N13" i="11"/>
  <c r="O10" i="11"/>
  <c r="R10" i="11" s="1"/>
  <c r="N10" i="11"/>
  <c r="X12" i="11"/>
  <c r="AD22" i="11"/>
  <c r="AF22" i="11" s="1"/>
  <c r="AC8" i="11"/>
  <c r="AE8" i="11" s="1"/>
  <c r="AD8" i="11"/>
  <c r="AF8" i="11" s="1"/>
  <c r="AC7" i="11"/>
  <c r="AE7" i="11" s="1"/>
  <c r="A408" i="11" l="1"/>
  <c r="A409" i="11" s="1"/>
  <c r="A410" i="11" s="1"/>
  <c r="A411" i="11" s="1"/>
  <c r="A412" i="11" s="1"/>
  <c r="A413" i="11" s="1"/>
  <c r="A414" i="11" s="1"/>
  <c r="A415" i="11" s="1"/>
  <c r="A416" i="11" s="1"/>
  <c r="A417" i="11"/>
  <c r="AC9" i="11"/>
  <c r="AE9" i="11" s="1"/>
  <c r="AG9" i="11" s="1"/>
  <c r="AH9" i="11" s="1"/>
  <c r="X10" i="11"/>
  <c r="X9" i="11"/>
  <c r="AD18" i="11"/>
  <c r="AF18" i="11" s="1"/>
  <c r="AD25" i="11"/>
  <c r="AF25" i="11" s="1"/>
  <c r="AD34" i="11"/>
  <c r="AF34" i="11" s="1"/>
  <c r="AD35" i="11"/>
  <c r="AF35" i="11" s="1"/>
  <c r="AD26" i="11"/>
  <c r="AF26" i="11" s="1"/>
  <c r="AD24" i="11"/>
  <c r="AF24" i="11" s="1"/>
  <c r="AD30" i="11"/>
  <c r="AF30" i="11" s="1"/>
  <c r="AD31" i="11"/>
  <c r="AF31" i="11" s="1"/>
  <c r="AD23" i="11"/>
  <c r="AF23" i="11" s="1"/>
  <c r="AD29" i="11"/>
  <c r="AF29" i="11" s="1"/>
  <c r="AD20" i="11"/>
  <c r="AF20" i="11" s="1"/>
  <c r="AD36" i="11"/>
  <c r="AF36" i="11" s="1"/>
  <c r="AD28" i="11"/>
  <c r="AF28" i="11" s="1"/>
  <c r="AD19" i="11"/>
  <c r="AF19" i="11" s="1"/>
  <c r="AD21" i="11"/>
  <c r="AF21" i="11" s="1"/>
  <c r="AD33" i="11"/>
  <c r="AF33" i="11" s="1"/>
  <c r="AD32" i="11"/>
  <c r="AF32" i="11" s="1"/>
  <c r="AG22" i="11"/>
  <c r="AH22" i="11" s="1"/>
  <c r="AG8" i="11"/>
  <c r="AH8" i="11" s="1"/>
  <c r="AG7" i="11"/>
  <c r="AH7" i="11" s="1"/>
  <c r="A418" i="11" l="1"/>
  <c r="A419" i="11" s="1"/>
  <c r="A420" i="11" s="1"/>
  <c r="A421" i="11" s="1"/>
  <c r="A422" i="11" s="1"/>
  <c r="A423" i="11" s="1"/>
  <c r="A424" i="11" s="1"/>
  <c r="A425" i="11" s="1"/>
  <c r="A426" i="11" s="1"/>
  <c r="A427" i="11"/>
  <c r="AB11" i="11"/>
  <c r="AB12" i="11"/>
  <c r="AB13" i="11"/>
  <c r="AB16" i="11"/>
  <c r="AB10" i="11"/>
  <c r="AB14" i="11"/>
  <c r="AB15" i="11"/>
  <c r="AG31" i="11"/>
  <c r="AH31" i="11" s="1"/>
  <c r="AG35" i="11"/>
  <c r="AH35" i="11" s="1"/>
  <c r="AG19" i="11"/>
  <c r="AH19" i="11" s="1"/>
  <c r="AG33" i="11"/>
  <c r="AH33" i="11" s="1"/>
  <c r="AG32" i="11"/>
  <c r="AH32" i="11" s="1"/>
  <c r="AG20" i="11"/>
  <c r="AH20" i="11" s="1"/>
  <c r="AG24" i="11"/>
  <c r="AH24" i="11" s="1"/>
  <c r="AG25" i="11"/>
  <c r="AH25" i="11" s="1"/>
  <c r="AG18" i="11"/>
  <c r="AH18" i="11" s="1"/>
  <c r="AG21" i="11"/>
  <c r="AH21" i="11" s="1"/>
  <c r="AG28" i="11"/>
  <c r="AH28" i="11" s="1"/>
  <c r="AG36" i="11"/>
  <c r="AH36" i="11" s="1"/>
  <c r="AG29" i="11"/>
  <c r="AH29" i="11" s="1"/>
  <c r="AG23" i="11"/>
  <c r="AH23" i="11" s="1"/>
  <c r="AG30" i="11"/>
  <c r="AH30" i="11" s="1"/>
  <c r="AG26" i="11"/>
  <c r="AH26" i="11" s="1"/>
  <c r="AG34" i="11"/>
  <c r="AH34" i="11" s="1"/>
  <c r="A428" i="11" l="1"/>
  <c r="A429" i="11" s="1"/>
  <c r="A430" i="11" s="1"/>
  <c r="A431" i="11" s="1"/>
  <c r="A432" i="11" s="1"/>
  <c r="A433" i="11" s="1"/>
  <c r="A434" i="11" s="1"/>
  <c r="A435" i="11" s="1"/>
  <c r="A436" i="11" s="1"/>
  <c r="A437" i="11"/>
  <c r="AC14" i="11"/>
  <c r="AE14" i="11" s="1"/>
  <c r="AD14" i="11"/>
  <c r="AF14" i="11" s="1"/>
  <c r="AC16" i="11"/>
  <c r="AE16" i="11" s="1"/>
  <c r="AD16" i="11"/>
  <c r="AF16" i="11" s="1"/>
  <c r="AC12" i="11"/>
  <c r="AE12" i="11" s="1"/>
  <c r="AD12" i="11"/>
  <c r="AF12" i="11" s="1"/>
  <c r="AD15" i="11"/>
  <c r="AF15" i="11" s="1"/>
  <c r="AC15" i="11"/>
  <c r="AE15" i="11" s="1"/>
  <c r="AD10" i="11"/>
  <c r="AF10" i="11" s="1"/>
  <c r="AC10" i="11"/>
  <c r="AE10" i="11" s="1"/>
  <c r="AD13" i="11"/>
  <c r="AF13" i="11" s="1"/>
  <c r="AC13" i="11"/>
  <c r="AE13" i="11" s="1"/>
  <c r="AC11" i="11"/>
  <c r="AE11" i="11" s="1"/>
  <c r="AD11" i="11"/>
  <c r="AF11" i="11" s="1"/>
  <c r="A438" i="11" l="1"/>
  <c r="A439" i="11" s="1"/>
  <c r="A440" i="11" s="1"/>
  <c r="A441" i="11" s="1"/>
  <c r="A442" i="11" s="1"/>
  <c r="A443" i="11" s="1"/>
  <c r="A444" i="11" s="1"/>
  <c r="A445" i="11" s="1"/>
  <c r="A446" i="11" s="1"/>
  <c r="A447" i="11"/>
  <c r="AG11" i="11"/>
  <c r="AH11" i="11" s="1"/>
  <c r="AG14" i="11"/>
  <c r="AH14" i="11" s="1"/>
  <c r="AG10" i="11"/>
  <c r="AH10" i="11" s="1"/>
  <c r="AG16" i="11"/>
  <c r="AH16" i="11" s="1"/>
  <c r="AG13" i="11"/>
  <c r="AH13" i="11" s="1"/>
  <c r="AG15" i="11"/>
  <c r="AH15" i="11" s="1"/>
  <c r="AG12" i="11"/>
  <c r="AH12" i="11" s="1"/>
  <c r="A448" i="11" l="1"/>
  <c r="A449" i="11" s="1"/>
  <c r="A450" i="11" s="1"/>
  <c r="A451" i="11" s="1"/>
  <c r="A452" i="11" s="1"/>
  <c r="A453" i="11" s="1"/>
  <c r="A454" i="11" s="1"/>
  <c r="A455" i="11" s="1"/>
  <c r="A456" i="11" s="1"/>
  <c r="A457" i="11"/>
  <c r="A458" i="11" l="1"/>
  <c r="A459" i="11" s="1"/>
  <c r="A460" i="11" s="1"/>
  <c r="A461" i="11" s="1"/>
  <c r="A462" i="11" s="1"/>
  <c r="A463" i="11" s="1"/>
  <c r="A464" i="11" s="1"/>
  <c r="A465" i="11" s="1"/>
  <c r="A466" i="11" s="1"/>
  <c r="A467" i="11"/>
  <c r="A468" i="11" l="1"/>
  <c r="A469" i="11" s="1"/>
  <c r="A470" i="11" s="1"/>
  <c r="A471" i="11" s="1"/>
  <c r="A472" i="11" s="1"/>
  <c r="A473" i="11" s="1"/>
  <c r="A474" i="11" s="1"/>
  <c r="A475" i="11" s="1"/>
  <c r="A476" i="11" s="1"/>
  <c r="A477" i="11"/>
  <c r="A478" i="11" l="1"/>
  <c r="A479" i="11" s="1"/>
  <c r="A480" i="11" s="1"/>
  <c r="A481" i="11" s="1"/>
  <c r="A482" i="11" s="1"/>
  <c r="A483" i="11" s="1"/>
  <c r="A484" i="11" s="1"/>
  <c r="A485" i="11" s="1"/>
  <c r="A486" i="11" s="1"/>
  <c r="A487" i="11"/>
  <c r="A488" i="11" l="1"/>
  <c r="A489" i="11" s="1"/>
  <c r="A490" i="11" s="1"/>
  <c r="A491" i="11" s="1"/>
  <c r="A492" i="11" s="1"/>
  <c r="A493" i="11" s="1"/>
  <c r="A494" i="11" s="1"/>
  <c r="A495" i="11" s="1"/>
  <c r="A496" i="11" s="1"/>
  <c r="A497" i="11"/>
  <c r="A498" i="11" s="1"/>
  <c r="A499" i="11" s="1"/>
  <c r="A500" i="11" s="1"/>
  <c r="A501" i="11" s="1"/>
  <c r="A502" i="11" s="1"/>
  <c r="A503" i="11" s="1"/>
  <c r="A504" i="11" s="1"/>
  <c r="A505" i="11" s="1"/>
  <c r="A506" i="11" s="1"/>
</calcChain>
</file>

<file path=xl/sharedStrings.xml><?xml version="1.0" encoding="utf-8"?>
<sst xmlns="http://schemas.openxmlformats.org/spreadsheetml/2006/main" count="3589" uniqueCount="493">
  <si>
    <t>Currency</t>
  </si>
  <si>
    <t>AY</t>
  </si>
  <si>
    <t>Gross/Net</t>
  </si>
  <si>
    <t>Paid1</t>
  </si>
  <si>
    <t>Paid2</t>
  </si>
  <si>
    <t>Paid3</t>
  </si>
  <si>
    <t>Paid4</t>
  </si>
  <si>
    <t>Paid5</t>
  </si>
  <si>
    <t>Paid6</t>
  </si>
  <si>
    <t>Paid7</t>
  </si>
  <si>
    <t>Paid8</t>
  </si>
  <si>
    <t>Paid9</t>
  </si>
  <si>
    <t>Ult1</t>
  </si>
  <si>
    <t>Ult2</t>
  </si>
  <si>
    <t>Ult3</t>
  </si>
  <si>
    <t>Ult4</t>
  </si>
  <si>
    <t>Ult5</t>
  </si>
  <si>
    <t>Ult6</t>
  </si>
  <si>
    <t>Ult7</t>
  </si>
  <si>
    <t>Ult8</t>
  </si>
  <si>
    <t>Ult9</t>
  </si>
  <si>
    <t>Paid10</t>
  </si>
  <si>
    <t>Ult10</t>
  </si>
  <si>
    <t>Net</t>
  </si>
  <si>
    <t>Notes:</t>
  </si>
  <si>
    <t>Earned Premium</t>
  </si>
  <si>
    <t>Region</t>
  </si>
  <si>
    <t>Name of Segment</t>
  </si>
  <si>
    <t>Written Premium</t>
  </si>
  <si>
    <t>Year</t>
  </si>
  <si>
    <t>AY/PY</t>
  </si>
  <si>
    <t>Name company would use to describe segment</t>
  </si>
  <si>
    <t>This is the AY (or PY if AY data not available)</t>
  </si>
  <si>
    <t>Implied Ult Loss+LAE (Non-Cat)</t>
  </si>
  <si>
    <t>Ult Loss+LAE (Other Cats)</t>
  </si>
  <si>
    <t>Will be blank if breakdown is not available</t>
  </si>
  <si>
    <t>Optional if PY is used</t>
  </si>
  <si>
    <t>Cat/non-cat breakdown available?</t>
  </si>
  <si>
    <t>Not Material</t>
  </si>
  <si>
    <t>Not Available</t>
  </si>
  <si>
    <t>Optional if AY is used.</t>
  </si>
  <si>
    <t>Paid Diagonal</t>
  </si>
  <si>
    <t>Be careful pasting down</t>
  </si>
  <si>
    <t>Ult Diagonal</t>
  </si>
  <si>
    <t>Total Paid</t>
  </si>
  <si>
    <t>Other payments</t>
  </si>
  <si>
    <t>Other Unpaid Amounts</t>
  </si>
  <si>
    <t>% Paid (incremental at time t)</t>
  </si>
  <si>
    <t>Avg Time of Payment</t>
  </si>
  <si>
    <t>Assumed to be 100% at last year.</t>
  </si>
  <si>
    <t>Total Net LR</t>
  </si>
  <si>
    <t>Work Comp</t>
  </si>
  <si>
    <t>Approx E(Time to Payment)</t>
  </si>
  <si>
    <t>E(Time to Payment) Rounded Down</t>
  </si>
  <si>
    <t>E(Time to Payment) Rounded Up</t>
  </si>
  <si>
    <t>#</t>
  </si>
  <si>
    <t>Australia Dollars</t>
  </si>
  <si>
    <t>Brazil Reais</t>
  </si>
  <si>
    <t>Canada Dollars</t>
  </si>
  <si>
    <t>Switzerland Francs</t>
  </si>
  <si>
    <t>Chile Pesos</t>
  </si>
  <si>
    <t>China Yuan Renminbi</t>
  </si>
  <si>
    <t>Colombia Pesos</t>
  </si>
  <si>
    <t>Czech Republic Koruny</t>
  </si>
  <si>
    <t>Denmark Kroner</t>
  </si>
  <si>
    <t>Euro</t>
  </si>
  <si>
    <t>United Kingdom Pounds</t>
  </si>
  <si>
    <t>Hong Kong Dollars</t>
  </si>
  <si>
    <t>Hungary Forint</t>
  </si>
  <si>
    <t>Indonesian Rupiah</t>
  </si>
  <si>
    <t>Israeli new shekel</t>
  </si>
  <si>
    <t>India Rupees</t>
  </si>
  <si>
    <t>Japan Yen</t>
  </si>
  <si>
    <t>South Korea Won</t>
  </si>
  <si>
    <t>Mexico Pesos</t>
  </si>
  <si>
    <t>Malaysia Ringgits</t>
  </si>
  <si>
    <t>Norway Kroner</t>
  </si>
  <si>
    <t>New Zealand Dollars</t>
  </si>
  <si>
    <t>Peruvian Nuevo Sol</t>
  </si>
  <si>
    <t>Philipine Peso</t>
  </si>
  <si>
    <t>Poland Zlotych</t>
  </si>
  <si>
    <t>Romania New Lei</t>
  </si>
  <si>
    <t>Russia Rubles</t>
  </si>
  <si>
    <t>Saudi Arabian Riyal</t>
  </si>
  <si>
    <t>Sweden Kronor</t>
  </si>
  <si>
    <t>Singapore Dollars</t>
  </si>
  <si>
    <t>Thailand Baht</t>
  </si>
  <si>
    <t>Turkey Lira</t>
  </si>
  <si>
    <t>Taiwan New Dollars</t>
  </si>
  <si>
    <t>United States Dollars</t>
  </si>
  <si>
    <t>South Africa Rand</t>
  </si>
  <si>
    <t>AUD</t>
  </si>
  <si>
    <t>BRL</t>
  </si>
  <si>
    <t>CAD</t>
  </si>
  <si>
    <t>CHF</t>
  </si>
  <si>
    <t>CLP</t>
  </si>
  <si>
    <t>CNY</t>
  </si>
  <si>
    <t>COP</t>
  </si>
  <si>
    <t>CZK</t>
  </si>
  <si>
    <t>DKK</t>
  </si>
  <si>
    <t>EUR</t>
  </si>
  <si>
    <t>GBP</t>
  </si>
  <si>
    <t>HKD</t>
  </si>
  <si>
    <t>HUF</t>
  </si>
  <si>
    <t>IDR</t>
  </si>
  <si>
    <t>ILS</t>
  </si>
  <si>
    <t>INR</t>
  </si>
  <si>
    <t>JPY</t>
  </si>
  <si>
    <t>KRW</t>
  </si>
  <si>
    <t>MXN</t>
  </si>
  <si>
    <t>MYR</t>
  </si>
  <si>
    <t>NOK</t>
  </si>
  <si>
    <t>NZD</t>
  </si>
  <si>
    <t>PEN</t>
  </si>
  <si>
    <t>PHP</t>
  </si>
  <si>
    <t>PLN</t>
  </si>
  <si>
    <t>RON</t>
  </si>
  <si>
    <t>RUB</t>
  </si>
  <si>
    <t>SAR</t>
  </si>
  <si>
    <t>SEK</t>
  </si>
  <si>
    <t>SGD</t>
  </si>
  <si>
    <t>THB</t>
  </si>
  <si>
    <t>TRY</t>
  </si>
  <si>
    <t>TWD</t>
  </si>
  <si>
    <t>USD</t>
  </si>
  <si>
    <t>ZAR</t>
  </si>
  <si>
    <t>Yield Curves from 2015 FT; can be updated with 2016FT curves when available.</t>
  </si>
  <si>
    <t>Input is in blue</t>
  </si>
  <si>
    <t>Discount Rounded Down</t>
  </si>
  <si>
    <t>Discount Rounded Up</t>
  </si>
  <si>
    <t>Wtd Average Discount</t>
  </si>
  <si>
    <t>Calculated cells are in white; note that many of these formulas are approximations.</t>
  </si>
  <si>
    <t>Approx Disc Unpaid Loss</t>
  </si>
  <si>
    <t xml:space="preserve">Assume payments are mid-year and that all payments after ten years happen at 15 years. </t>
  </si>
  <si>
    <t>Discounted Current Estimate Using Approximate Payment Pattern</t>
  </si>
  <si>
    <t>Discount Estimated by Company</t>
  </si>
  <si>
    <t>Total Unpaid (all years)</t>
  </si>
  <si>
    <t>includes losses from before 2006.</t>
  </si>
  <si>
    <t>CE for claims Using Company Discount Rate</t>
  </si>
  <si>
    <t>Can be compared to CE for claims.</t>
  </si>
  <si>
    <t>Can be compared to CE for claims</t>
  </si>
  <si>
    <t>This meant to demonstrate possible connection from the data submitted to factor calibration and the ICS balance sheet.</t>
  </si>
  <si>
    <t>The data on this tab would be very valuable -- particularly in terms of improving reporting within ICS -- but should be given a lower priority than the Experience Data.</t>
  </si>
  <si>
    <t>FY</t>
  </si>
  <si>
    <t>Marked as FY instead as following data is about reserves -- across many AY/PY -- as evaluated at specific financial years.</t>
  </si>
  <si>
    <t>Ultimate Loss+LAE</t>
  </si>
  <si>
    <t>Private Passenger Auto</t>
  </si>
  <si>
    <t>Reinsurance Non Proport Property</t>
  </si>
  <si>
    <t>Calculated and hardcoded cells are in white</t>
  </si>
  <si>
    <t>Development Year</t>
  </si>
  <si>
    <t>Do not overwrite formulas below. Enter on 'Experience Data' tab.</t>
  </si>
  <si>
    <t>Unpaid on Prior Years</t>
  </si>
  <si>
    <t>Total Ultimate (Excluding Prior Years)</t>
  </si>
  <si>
    <t>Ult Loss+LAE (Natural Catastrophe)</t>
  </si>
  <si>
    <t>Cumulative by Development year; should include catastrophe losses. If data is not available for part of an AY, then leave out entire year.</t>
  </si>
  <si>
    <t>If possible, enter figures on AY basis. If not, use PY. Unless noted otherwise, other formulas in sheet assume AY though, at least for approximation purposes, should work reasonably well for PY.</t>
  </si>
  <si>
    <t>Be careful pasting down. Discounted to beginning of FY; not discounted to present.</t>
  </si>
  <si>
    <t>Cumulative Payment Pattern</t>
  </si>
  <si>
    <t>% Paid (Cumulative -- for Payment Pattern Approx)</t>
  </si>
  <si>
    <t>% Paid (Cumulative --Entered by company)</t>
  </si>
  <si>
    <t>Avg Time of Payment (Entered by Company)</t>
  </si>
  <si>
    <t>Use?</t>
  </si>
  <si>
    <t>Paid To Date</t>
  </si>
  <si>
    <t>Gross Written Premium</t>
  </si>
  <si>
    <t>Gross Earned Premium</t>
  </si>
  <si>
    <t>Gross Ultimate L+LAE</t>
  </si>
  <si>
    <t>LOWER PRIORITY ITEMS -- PROVIDE IF EASY TO DO SO; LEAVE BLANK OTHERWISE</t>
  </si>
  <si>
    <t>Gross Ultimate L+LAE (Non-Cat)</t>
  </si>
  <si>
    <t>Gross Paid to Date</t>
  </si>
  <si>
    <t>Gross (i.e. direct plus assumed) data will be used for comparison purposes</t>
  </si>
  <si>
    <t>Currency Multiple</t>
  </si>
  <si>
    <t>Volunteer Name</t>
  </si>
  <si>
    <t>Segment ID</t>
  </si>
  <si>
    <t>Segment Currency</t>
  </si>
  <si>
    <t>Currency in Which Segment is Reported</t>
  </si>
  <si>
    <t>&lt;Select a Currency&gt;</t>
  </si>
  <si>
    <t>Put in Region which is most appropriate. Insofar as there are difficulties in mapping, put in comments to the right.</t>
  </si>
  <si>
    <t>Regional Detail (optional)</t>
  </si>
  <si>
    <t>Segment</t>
  </si>
  <si>
    <t>EEA &amp; Switzerland</t>
  </si>
  <si>
    <t>Medical expense insurance</t>
  </si>
  <si>
    <t>Income protection</t>
  </si>
  <si>
    <t>Workers' Compensation</t>
  </si>
  <si>
    <t>Motor vehicle liability - Motor third party liability</t>
  </si>
  <si>
    <t>Motor, other classes</t>
  </si>
  <si>
    <t>Marine, aviation and transport</t>
  </si>
  <si>
    <t>Fire and other damage</t>
  </si>
  <si>
    <t>General liability - third party liability</t>
  </si>
  <si>
    <t>Credit and suretyship</t>
  </si>
  <si>
    <t>Legal expenses</t>
  </si>
  <si>
    <t>Assistance</t>
  </si>
  <si>
    <t>Miscellaneous financial loss</t>
  </si>
  <si>
    <t>Non-proportional health reinsurance</t>
  </si>
  <si>
    <t>Non-Proportional Casualty reinsurance</t>
  </si>
  <si>
    <t>Non-proportional marine, aviation and transport reinsurance</t>
  </si>
  <si>
    <t>Non-Proportional property reinsurance</t>
  </si>
  <si>
    <t>Canada</t>
  </si>
  <si>
    <t>Property - personal</t>
  </si>
  <si>
    <t>Home Warranty</t>
  </si>
  <si>
    <t>Product Warranty</t>
  </si>
  <si>
    <t>Property - commercial</t>
  </si>
  <si>
    <t>Aircraft</t>
  </si>
  <si>
    <t>Automobile - liability/personal accident</t>
  </si>
  <si>
    <t>Automobile - other</t>
  </si>
  <si>
    <t>Boiler and Machinery</t>
  </si>
  <si>
    <t>Equipment Warranty</t>
  </si>
  <si>
    <t>Credit Insurance</t>
  </si>
  <si>
    <t>Credit Protection</t>
  </si>
  <si>
    <t>Fidelity</t>
  </si>
  <si>
    <t>Hail</t>
  </si>
  <si>
    <t>Legal Expenses</t>
  </si>
  <si>
    <t>Liability</t>
  </si>
  <si>
    <t>Mortgage</t>
  </si>
  <si>
    <t>Surety</t>
  </si>
  <si>
    <t>Title</t>
  </si>
  <si>
    <t>Marine</t>
  </si>
  <si>
    <t>Accident and Sickness</t>
  </si>
  <si>
    <t>Other Approved Products</t>
  </si>
  <si>
    <t>US</t>
  </si>
  <si>
    <t>Auto physical damage</t>
  </si>
  <si>
    <t>Homeowners/Farmowners</t>
  </si>
  <si>
    <t>Special property</t>
  </si>
  <si>
    <t>Private passenger auto liability/medical</t>
  </si>
  <si>
    <t>Commercial auto/truck liability/medical</t>
  </si>
  <si>
    <t>Worker's compensation</t>
  </si>
  <si>
    <t>Commercial multi-peril (liability)</t>
  </si>
  <si>
    <t>Commercial multi-peril (property)</t>
  </si>
  <si>
    <t>Medical professional liability (occ + claims made)</t>
  </si>
  <si>
    <t>Other Liability–Occurrence</t>
  </si>
  <si>
    <t>Other Liability – Claims-Made</t>
  </si>
  <si>
    <t>Products liability</t>
  </si>
  <si>
    <t>Reinsurance - nonproportional assumed property</t>
  </si>
  <si>
    <t>Reinsurance - nonproportional assumed liability</t>
  </si>
  <si>
    <t>Special liability</t>
  </si>
  <si>
    <t>Mortgage insurance</t>
  </si>
  <si>
    <t>Fidelity/surety</t>
  </si>
  <si>
    <t>Financial Guaranty</t>
  </si>
  <si>
    <t>Other</t>
  </si>
  <si>
    <t>Other non-traditional non-life insurance</t>
  </si>
  <si>
    <t>Reinsurance - nonproportional assumed financial lines</t>
  </si>
  <si>
    <t>Japan</t>
  </si>
  <si>
    <t>Fire</t>
  </si>
  <si>
    <t>Hull</t>
  </si>
  <si>
    <t>Cargo</t>
  </si>
  <si>
    <t>Transit</t>
  </si>
  <si>
    <t>Personal Accident</t>
  </si>
  <si>
    <t>Automobile</t>
  </si>
  <si>
    <t>Aviation</t>
  </si>
  <si>
    <t>Guarantee Ins.</t>
  </si>
  <si>
    <t>Machinery</t>
  </si>
  <si>
    <t>General Liability</t>
  </si>
  <si>
    <t>Contractor's All Risks</t>
  </si>
  <si>
    <t>Movables All Risks</t>
  </si>
  <si>
    <t>Worker's Compensation</t>
  </si>
  <si>
    <t>Misc. Pecuniary Loss</t>
  </si>
  <si>
    <t>Nursing Care Ins.</t>
  </si>
  <si>
    <t>Others</t>
  </si>
  <si>
    <t>China</t>
  </si>
  <si>
    <t>Motor</t>
  </si>
  <si>
    <t>Property, including commercial, personal and engineering</t>
  </si>
  <si>
    <t>Marine and Special</t>
  </si>
  <si>
    <t>Agriculture</t>
  </si>
  <si>
    <t>Credit</t>
  </si>
  <si>
    <t>Short-term Accident</t>
  </si>
  <si>
    <t>Short-term Health</t>
  </si>
  <si>
    <t>Short-term Life</t>
  </si>
  <si>
    <t>Australia &amp; New Zealand</t>
  </si>
  <si>
    <t>Householders</t>
  </si>
  <si>
    <t>Commercial Motor</t>
  </si>
  <si>
    <t>Domestic Motor</t>
  </si>
  <si>
    <t>Other type A</t>
  </si>
  <si>
    <t>Travel</t>
  </si>
  <si>
    <t>Fire and ISR</t>
  </si>
  <si>
    <t>Marine and Aviation</t>
  </si>
  <si>
    <t>Consumer Credit</t>
  </si>
  <si>
    <t>Other Accident</t>
  </si>
  <si>
    <t>Other type B</t>
  </si>
  <si>
    <t>CTP</t>
  </si>
  <si>
    <t>Public and Product Liability</t>
  </si>
  <si>
    <t>Professional Indemnity</t>
  </si>
  <si>
    <t>Employers’ Liability</t>
  </si>
  <si>
    <t>Other type C</t>
  </si>
  <si>
    <t>Other prop reins type C</t>
  </si>
  <si>
    <t>Householders - non-prop reins</t>
  </si>
  <si>
    <t>Commercial Motor - non-prop reins</t>
  </si>
  <si>
    <t>Domestic Motor - non-prop reins</t>
  </si>
  <si>
    <t>Other non-prop reins type A</t>
  </si>
  <si>
    <t>Travel - non-prop reins</t>
  </si>
  <si>
    <t>Fire and ISR - non-prop reins</t>
  </si>
  <si>
    <t>Marine and Aviation - non-prop reins</t>
  </si>
  <si>
    <t>Consumer Credit - non-prop reins</t>
  </si>
  <si>
    <t>Other Accident - non-prop reins</t>
  </si>
  <si>
    <t>Other non-prop reins type B</t>
  </si>
  <si>
    <t>Mortgage - non-prop reins</t>
  </si>
  <si>
    <t>CTP - non-prop reins</t>
  </si>
  <si>
    <t>Public and Product Liability - non-prop reins</t>
  </si>
  <si>
    <t>Professional Indemnity - non-prop reins</t>
  </si>
  <si>
    <t>Employers’ Liability - non-prop reins</t>
  </si>
  <si>
    <t>Other non-prop reins type C</t>
  </si>
  <si>
    <t>Hong Kong SAR</t>
  </si>
  <si>
    <t>Accident and health</t>
  </si>
  <si>
    <t>Motor vehicle, damage and liability</t>
  </si>
  <si>
    <t>Aircraft, damage and liability</t>
  </si>
  <si>
    <t xml:space="preserve">Ships, damage and liability </t>
  </si>
  <si>
    <t>Goods in transit</t>
  </si>
  <si>
    <t>Fire and Property damage</t>
  </si>
  <si>
    <t>General liability</t>
  </si>
  <si>
    <t>Pecuniary loss</t>
  </si>
  <si>
    <t>Non-proportional treaty reinsurance</t>
  </si>
  <si>
    <t>Proportional treaty reinsurance</t>
  </si>
  <si>
    <t>Korea</t>
  </si>
  <si>
    <t>Fire, technology, overseas</t>
  </si>
  <si>
    <t>Package</t>
  </si>
  <si>
    <t>Maritime</t>
  </si>
  <si>
    <t>Personal injury</t>
  </si>
  <si>
    <t>Workers accident, liability</t>
  </si>
  <si>
    <t>Foreigners</t>
  </si>
  <si>
    <t>Advance payment refund guarantee</t>
  </si>
  <si>
    <t>Other non life</t>
  </si>
  <si>
    <t>Private vehicle(personal injury)</t>
  </si>
  <si>
    <t>Private vehicle(property, vehicles damage)</t>
  </si>
  <si>
    <t>Vehicle for commercial or business purpose(personal injury)</t>
  </si>
  <si>
    <t>Vehicle for commercial or business purpose(property, vehicles)</t>
  </si>
  <si>
    <t>Other motor</t>
  </si>
  <si>
    <t>Singapore</t>
  </si>
  <si>
    <t>Health</t>
  </si>
  <si>
    <t>Marine and Aviation - Cargo</t>
  </si>
  <si>
    <t>Work Injury Compensation</t>
  </si>
  <si>
    <t>Bonds</t>
  </si>
  <si>
    <t>Engineering Construction</t>
  </si>
  <si>
    <t>Others- non liability class</t>
  </si>
  <si>
    <t>Marine and Aviation - Hull</t>
  </si>
  <si>
    <t>Professional indemnity</t>
  </si>
  <si>
    <t>Public liability</t>
  </si>
  <si>
    <t>Others- liability class</t>
  </si>
  <si>
    <t>Chinese Taipei</t>
  </si>
  <si>
    <t>Fire - short residence</t>
  </si>
  <si>
    <t>Fire - long residence</t>
  </si>
  <si>
    <t>Fire - short commercial</t>
  </si>
  <si>
    <t>Fire - long commercial</t>
  </si>
  <si>
    <t>Marine - inland cargo</t>
  </si>
  <si>
    <t>Marine - overseas cargo</t>
  </si>
  <si>
    <t>Marine - hull</t>
  </si>
  <si>
    <t>Marine - fish boat</t>
  </si>
  <si>
    <t>Marine - aircraft</t>
  </si>
  <si>
    <t>Motor - personal vehicle</t>
  </si>
  <si>
    <t>Motor - commercial vehicle</t>
  </si>
  <si>
    <t>Motor - personal liability</t>
  </si>
  <si>
    <t>Motor - commercial liability</t>
  </si>
  <si>
    <t>Liability - public, employer, product, etc.</t>
  </si>
  <si>
    <t>Liability - professional</t>
  </si>
  <si>
    <t>Engineering</t>
  </si>
  <si>
    <t>Nuclear power station</t>
  </si>
  <si>
    <t>Guarantee - surety, fidelity</t>
  </si>
  <si>
    <t>Other property damage</t>
  </si>
  <si>
    <t>Accident</t>
  </si>
  <si>
    <t>Property Damage - commercial earthquake</t>
  </si>
  <si>
    <t>Comprehensive - personal property and liability</t>
  </si>
  <si>
    <t>Comprehensive - commercial property and liability</t>
  </si>
  <si>
    <t>Property damage - typhoon and flood</t>
  </si>
  <si>
    <t>Property damage - compulsory earthquake</t>
  </si>
  <si>
    <t>Other developed markets</t>
  </si>
  <si>
    <t>Property damage</t>
  </si>
  <si>
    <t>Accident, protection and health (APH)</t>
  </si>
  <si>
    <t>Other short tail</t>
  </si>
  <si>
    <t>Marine, Air, Transport (MAT)</t>
  </si>
  <si>
    <t>Other medium tail</t>
  </si>
  <si>
    <t>Workers' compensation</t>
  </si>
  <si>
    <t>Product liability</t>
  </si>
  <si>
    <t>Other liability</t>
  </si>
  <si>
    <t>Other long tail</t>
  </si>
  <si>
    <t>Non-proportional motor, property damage and APH</t>
  </si>
  <si>
    <t>Catastrophe reinsurance</t>
  </si>
  <si>
    <t>Non-proportional MAT</t>
  </si>
  <si>
    <t>Non-proportional public liability</t>
  </si>
  <si>
    <t>Non-proportional product liability</t>
  </si>
  <si>
    <t>Non-proportional professional indemnity</t>
  </si>
  <si>
    <t>Non-proportional other liability</t>
  </si>
  <si>
    <t>Commercial credit insurance</t>
  </si>
  <si>
    <t>Other non-traditional</t>
  </si>
  <si>
    <t>Other emerging markets</t>
  </si>
  <si>
    <t>&lt;Select Region&gt;</t>
  </si>
  <si>
    <t>&lt;Select ICS Segment&gt;</t>
  </si>
  <si>
    <t>If there is a more specific place or region name that you think is appropriate, please provide below. Some examples: "United Kingdom", "Central America", "Southeast Asia", "India", "Mexico". Feel free to leave blank.</t>
  </si>
  <si>
    <t>ICS Segment Mapping</t>
  </si>
  <si>
    <t>Approx Avg Time of Payment</t>
  </si>
  <si>
    <t>General Comments</t>
  </si>
  <si>
    <t>Default setting is midyear payments and all payments after 10 years happen at 15 years.</t>
  </si>
  <si>
    <t>(i) if a breakdown is available, put in an amount using your best definition of catastrophe; this amount could be zero (ii) if there are catastrophe losses but no breakdown , then put in "Not available" (iii) if no breakdown is available as catastrophe exposure is not thought to be material for this segment, then enter "Not material".</t>
  </si>
  <si>
    <t>Basic Data</t>
  </si>
  <si>
    <t>Paid L+LAE Triangle</t>
  </si>
  <si>
    <t>Ultimate L+LAE Triangle</t>
  </si>
  <si>
    <t>For Use In Comparing to Net Current Estimate</t>
  </si>
  <si>
    <t>For demonstration purposes. Formula provided to explain what is being asked for by formulas to left.</t>
  </si>
  <si>
    <t>Definition of losses and expenses should be consistent with triangles; should be same as diagonal.</t>
  </si>
  <si>
    <t xml:space="preserve"> Unpaid Loss for All Accident Years at Beginning of FY</t>
  </si>
  <si>
    <t>The word "Connection" is used as there will likely not be an exact correspondence. This is for improving understanding and identifying issues.</t>
  </si>
  <si>
    <t>XYZ Co.</t>
  </si>
  <si>
    <t>Cumulative by Development year; should include catastrophe losses. "Ultimate" here includes losses that are paid and unpaid (case reserve, incurred but not reported, etc). Data may not be available for all years -- where not available enter "Not Available". DO NOT SMOOTH OR INTERPOLATE.</t>
  </si>
  <si>
    <t>Cashflows that would have been included in current estimate that are not already in triangles. Examples could include ULAE, Salvage and Subrogation, etc. Enter undiscounted by year. Do not include any cashflows relating to the expense ratio in later column.</t>
  </si>
  <si>
    <t>Cashflows that are included in current estimate that are not in triangles. Examples could include ULAE, Salvage and Subrogation, etc. Enter undiscounted by year.Do not include any cashflows relating to the expense ratio in later column.</t>
  </si>
  <si>
    <t>Leaving blank is fine. But if the loss ratio that was expected at beginning of year is known, then enter below. Do not enter the actual (i.e. realized) loss ratio or try to estimate what Expected LR would have been.</t>
  </si>
  <si>
    <t>ID</t>
  </si>
  <si>
    <t>Template can accommodate up to 50 segments. If this is not enough, submitting multiple templates is fine.</t>
  </si>
  <si>
    <t>We would like Net Data. Only report gross if (1) net is not available or (2) you think that gross would be useful for us to have and are also providing a net triangle. For (2), net and gross should be reported on separate lines.</t>
  </si>
  <si>
    <t>Orange means outputs that, with appropriate adjustments, could lead to better understanding of connection to net current estimates</t>
  </si>
  <si>
    <t xml:space="preserve">Enter discounted CE as % of undiscounted CE. Should vary by year; if not available, an approximation can be found to the right. </t>
  </si>
  <si>
    <t>Put in segment is most appropriate. It is fine to report data a more granular level than the ICS. Insofar as there are difficulties in mapping, put in comments to the right.</t>
  </si>
  <si>
    <t>Default is, arbitrarily, set at 30%. Please replace with something more realistic. Be careful not to doublecount with 'Other Payment' and 'Other Unpaid Amounts' entries. Check the resulting Combined Ratio for reasonableness.</t>
  </si>
  <si>
    <t>UW Expenses Not Already Included (if no input from company)</t>
  </si>
  <si>
    <t>UW Expenses Not Already Included(input by company)</t>
  </si>
  <si>
    <t xml:space="preserve"> If definition is unclear, see columns to the right. Include as many years as are easily available -- if not available, just leave blank. Note this will require data beyond what is available in the triangle. </t>
  </si>
  <si>
    <t>Paid11</t>
  </si>
  <si>
    <t>Paid12</t>
  </si>
  <si>
    <t>Paid13</t>
  </si>
  <si>
    <t>Paid14</t>
  </si>
  <si>
    <t>Paid15</t>
  </si>
  <si>
    <t>Paid16</t>
  </si>
  <si>
    <t>Paid17</t>
  </si>
  <si>
    <t>Paid18</t>
  </si>
  <si>
    <t>Paid19</t>
  </si>
  <si>
    <t>Paid20</t>
  </si>
  <si>
    <t>Paid21</t>
  </si>
  <si>
    <t>Paid22</t>
  </si>
  <si>
    <t>Paid23</t>
  </si>
  <si>
    <t>Paid24</t>
  </si>
  <si>
    <t>Paid25</t>
  </si>
  <si>
    <t>Paid26</t>
  </si>
  <si>
    <t>Paid27</t>
  </si>
  <si>
    <t>Paid28</t>
  </si>
  <si>
    <t>Paid29</t>
  </si>
  <si>
    <t>Paid30</t>
  </si>
  <si>
    <t>Unpaid on 4 Previous AY at beginning of FY</t>
  </si>
  <si>
    <t>One Year Development on 4 Previous AY</t>
  </si>
  <si>
    <t>Definition of losses and expenses should be consistent with paid loss triangles and information in 'Experience Data' tab.</t>
  </si>
  <si>
    <t>Definition of losses and expenses should be consistent with triangles and information in 'Experience Data' tab.; should be same as diagonal.</t>
  </si>
  <si>
    <t>MAIN DATA REQUEST -- GIVE THESE COLUMNS HIGHER PRIORITY. LOWER PRIORITY ITEMS ARE IN COLUMNS TO THE RIGHT AND ON OTHER TABS.</t>
  </si>
  <si>
    <t>Name company would use to describe segment. Do not need to provide 30 years experience for all segments -- just those where you think it is most relevant.</t>
  </si>
  <si>
    <t>Undiscounted; note that this may be based on (i.e. arbitrarily selected) expense ratio of 30%. This figure has a connection to the CE for UPP/Preclaims.</t>
  </si>
  <si>
    <t>Only enter if other data is on net basis.</t>
  </si>
  <si>
    <t>Risk Region</t>
  </si>
  <si>
    <t>ICS Segment to Map To</t>
  </si>
  <si>
    <t>Currency Multiplier</t>
  </si>
  <si>
    <t>Brief Description of Segment</t>
  </si>
  <si>
    <t>Further Information / Issues of Note (Optional Section)</t>
  </si>
  <si>
    <t xml:space="preserve">Do not feel compelled to fill in every cell below. It is expected that many of the cells below will be left blank. </t>
  </si>
  <si>
    <t>No paid loss detail needed; place unpaid on prior AY/PY before 2006 into the 2006 row.</t>
  </si>
  <si>
    <t>Actual One Year Reserve Development on All Accident Years During This FY</t>
  </si>
  <si>
    <t>Premiums earned over course of year.</t>
  </si>
  <si>
    <t>Premiums written by year.</t>
  </si>
  <si>
    <t>Paid Loss+LAE</t>
  </si>
  <si>
    <t>Catastrophe Breakdown (Do Not Leave Cells Blank -- Enter an Amount, "Not Available" or "Not Material")</t>
  </si>
  <si>
    <t>Definition of Catastrophe</t>
  </si>
  <si>
    <t>Triangle should be cumulative by development year; should include catastrophe losses. Data may not be available for all cells -- where not available enter "Not Available".</t>
  </si>
  <si>
    <t>Expected Undiscounted Net Loss Ratio (non-cat only)</t>
  </si>
  <si>
    <t>For calibration work</t>
  </si>
  <si>
    <t>Expected Undiscounted Net+LAE Loss Ratio</t>
  </si>
  <si>
    <t>Actual Loss+LAE Ratio</t>
  </si>
  <si>
    <t>Actual L+LAE Ratio at End of One Year</t>
  </si>
  <si>
    <t>Give priority to filling out the Experience Data tab over the 'Connections to NCE' and '30 Year Experience' tabs.</t>
  </si>
  <si>
    <t>Discounted Net Combined Ratio by AY</t>
  </si>
  <si>
    <t>Net Combined Ratio by AY</t>
  </si>
  <si>
    <t>Data Issues</t>
  </si>
  <si>
    <t>The tables below include dummy data to provide some guidance as to what is expected</t>
  </si>
  <si>
    <t>Reporting units</t>
  </si>
  <si>
    <t>Reporting phases</t>
  </si>
  <si>
    <t>Reporting dates</t>
  </si>
  <si>
    <t>Specific currencies for which discounting curves are provided</t>
  </si>
  <si>
    <t>Participant information</t>
  </si>
  <si>
    <t>-</t>
  </si>
  <si>
    <t>Phase 1</t>
  </si>
  <si>
    <t>Phase 2</t>
  </si>
  <si>
    <t>Phase 2+</t>
  </si>
  <si>
    <t>IDENTIFICATION OF IAIS FIELD TESTING 2016 PARTICIPANT</t>
  </si>
  <si>
    <t>Name of IAIG</t>
  </si>
  <si>
    <t>Legal Entity Identifier (if available) - ISO 17442</t>
  </si>
  <si>
    <t>GAAP used for financial reporting purposes</t>
  </si>
  <si>
    <t>Top 35 traded currencies (see page 12 of http://www.bis.org/publ/rpfx13fx.pdf)</t>
  </si>
  <si>
    <t>Reporting date</t>
  </si>
  <si>
    <t>Reporting phase</t>
  </si>
  <si>
    <t>Version of reporting (1 for initial, 2, 3, … for successive)</t>
  </si>
  <si>
    <t>Reporting currency (ISO Code)</t>
  </si>
  <si>
    <t>Currency Unit (1000, 1000000, 1000000000)</t>
  </si>
  <si>
    <t>Primary contact person for queries about data</t>
  </si>
  <si>
    <t>Contact Phone Number 1</t>
  </si>
  <si>
    <t>Contact Phone Number 2</t>
  </si>
  <si>
    <t>E-mail address 1</t>
  </si>
  <si>
    <t>E-mail address 2</t>
  </si>
  <si>
    <t>Net Data is preferred. Only report gross if (1) net is not available or (2) you think that gross would be useful for us to have and are also providing a net triangle. For (2), net and gross should be reported on separate lines.</t>
  </si>
  <si>
    <t>(i.e. if triangles are in millions of US Dollars then put in 1,000,000)</t>
  </si>
  <si>
    <r>
      <rPr>
        <b/>
        <sz val="10"/>
        <color theme="1"/>
        <rFont val="Arial"/>
        <family val="2"/>
      </rPr>
      <t>PUBLIC</t>
    </r>
    <r>
      <rPr>
        <sz val="11"/>
        <color theme="1"/>
        <rFont val="Calibri"/>
        <family val="2"/>
        <scheme val="minor"/>
      </rPr>
      <t xml:space="preserve">
This is an IAIS working document used for 2016 Field Testing purposes. It does not purport to represent or prejudge the final proposals of the IAIS on ICS.
This document must be read in conjunction with the associated 2016 Field Testing Technical Specifications, Templates, Questionnaires and Yield curve documentation to provide an accurate and up-to-date understanding of the Field Testing exercise.</t>
    </r>
  </si>
  <si>
    <t>This spreadsheet supports IAIS Field Testing for 2016</t>
  </si>
  <si>
    <t>2016 IAIS Field Testing Supplementary Template - Non-Life risks</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</si>
</sst>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
    <numFmt numFmtId="165" formatCode="0.000%"/>
    <numFmt numFmtId="166" formatCode="#,##0.0"/>
    <numFmt numFmtId="167" formatCode="\#0"/>
    <numFmt numFmtId="168" formatCode="\[0\]"/>
    <numFmt numFmtId="169" formatCode="[$-F800]dddd\,\ mmmm\ dd\,\ yyyy"/>
    <numFmt numFmtId="170" formatCode="\T0"/>
  </numFmts>
  <fonts count="25">
    <font>
      <sz val="11"/>
      <color theme="1"/>
      <name val="Calibri"/>
      <family val="2"/>
      <scheme val="minor"/>
    </font>
    <font>
      <sz val="11"/>
      <color theme="1"/>
      <name val="Arial"/>
      <family val="2"/>
    </font>
    <font>
      <sz val="11"/>
      <color theme="1"/>
      <name val="Arial"/>
      <family val="2"/>
    </font>
    <font>
      <b/>
      <sz val="11"/>
      <color theme="1"/>
      <name val="Calibri"/>
      <family val="2"/>
      <scheme val="minor"/>
    </font>
    <font>
      <sz val="11"/>
      <color theme="1"/>
      <name val="Calibri"/>
      <family val="2"/>
      <scheme val="minor"/>
    </font>
    <font>
      <sz val="11"/>
      <color theme="0"/>
      <name val="Calibri"/>
      <family val="2"/>
      <scheme val="minor"/>
    </font>
    <font>
      <b/>
      <i/>
      <sz val="11"/>
      <color theme="1"/>
      <name val="Calibri"/>
      <family val="2"/>
      <scheme val="minor"/>
    </font>
    <font>
      <sz val="11"/>
      <color theme="1"/>
      <name val="Arial"/>
      <family val="2"/>
    </font>
    <font>
      <sz val="8"/>
      <color theme="1"/>
      <name val="Arial"/>
      <family val="2"/>
    </font>
    <font>
      <b/>
      <sz val="10"/>
      <color theme="1"/>
      <name val="Calibri"/>
      <family val="2"/>
      <scheme val="minor"/>
    </font>
    <font>
      <b/>
      <sz val="14"/>
      <color theme="1"/>
      <name val="Calibri"/>
      <family val="2"/>
      <scheme val="minor"/>
    </font>
    <font>
      <sz val="10"/>
      <color theme="1"/>
      <name val="Calibri"/>
      <family val="2"/>
      <scheme val="minor"/>
    </font>
    <font>
      <sz val="9"/>
      <color theme="1"/>
      <name val="Arial"/>
      <family val="2"/>
    </font>
    <font>
      <sz val="10"/>
      <color theme="1"/>
      <name val="Arial"/>
      <family val="2"/>
    </font>
    <font>
      <b/>
      <sz val="11"/>
      <color theme="1"/>
      <name val="Arial"/>
      <family val="2"/>
    </font>
    <font>
      <sz val="11"/>
      <name val="Calibri"/>
      <family val="2"/>
      <scheme val="minor"/>
    </font>
    <font>
      <b/>
      <sz val="20"/>
      <color theme="1"/>
      <name val="Calibri"/>
      <family val="2"/>
      <scheme val="minor"/>
    </font>
    <font>
      <u/>
      <sz val="8"/>
      <color theme="1"/>
      <name val="Arial"/>
      <family val="2"/>
    </font>
    <font>
      <sz val="11"/>
      <color theme="1"/>
      <name val="Calibri"/>
      <family val="2"/>
      <charset val="128"/>
      <scheme val="minor"/>
    </font>
    <font>
      <sz val="8"/>
      <name val="Arial Narrow"/>
      <family val="2"/>
    </font>
    <font>
      <b/>
      <i/>
      <sz val="8"/>
      <name val="Arial Narrow"/>
      <family val="2"/>
    </font>
    <font>
      <sz val="8"/>
      <color theme="1"/>
      <name val="Arial Narrow"/>
      <family val="2"/>
    </font>
    <font>
      <sz val="10"/>
      <name val="Arial"/>
      <family val="2"/>
    </font>
    <font>
      <i/>
      <sz val="11"/>
      <color theme="1"/>
      <name val="Arial"/>
      <family val="2"/>
    </font>
    <font>
      <b/>
      <sz val="10"/>
      <color theme="1"/>
      <name val="Arial"/>
      <family val="2"/>
    </font>
  </fonts>
  <fills count="18">
    <fill>
      <patternFill patternType="none"/>
    </fill>
    <fill>
      <patternFill patternType="gray125"/>
    </fill>
    <fill>
      <patternFill patternType="solid">
        <fgColor theme="4" tint="-0.249977111117893"/>
        <bgColor indexed="64"/>
      </patternFill>
    </fill>
    <fill>
      <patternFill patternType="solid">
        <fgColor theme="4" tint="0.59999389629810485"/>
        <bgColor indexed="64"/>
      </patternFill>
    </fill>
    <fill>
      <patternFill patternType="solid">
        <fgColor theme="7" tint="0.39997558519241921"/>
        <bgColor indexed="64"/>
      </patternFill>
    </fill>
    <fill>
      <patternFill patternType="solid">
        <fgColor theme="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0" tint="-0.14996795556505021"/>
        <bgColor indexed="64"/>
      </patternFill>
    </fill>
    <fill>
      <patternFill patternType="solid">
        <fgColor theme="2" tint="-0.24994659260841701"/>
        <bgColor indexed="64"/>
      </patternFill>
    </fill>
    <fill>
      <patternFill patternType="solid">
        <fgColor rgb="FFFF0000"/>
        <bgColor indexed="64"/>
      </patternFill>
    </fill>
    <fill>
      <patternFill patternType="solid">
        <fgColor rgb="FF00B0F0"/>
        <bgColor indexed="64"/>
      </patternFill>
    </fill>
    <fill>
      <patternFill patternType="solid">
        <fgColor theme="2" tint="-9.9948118533890809E-2"/>
        <bgColor indexed="64"/>
      </patternFill>
    </fill>
    <fill>
      <patternFill patternType="solid">
        <fgColor theme="4" tint="0.59996337778862885"/>
        <bgColor indexed="64"/>
      </patternFill>
    </fill>
    <fill>
      <patternFill patternType="gray0625">
        <bgColor theme="0" tint="-0.14996795556505021"/>
      </patternFill>
    </fill>
    <fill>
      <patternFill patternType="solid">
        <fgColor theme="8" tint="0.59999389629810485"/>
        <bgColor indexed="64"/>
      </patternFill>
    </fill>
  </fills>
  <borders count="45">
    <border>
      <left/>
      <right/>
      <top/>
      <bottom/>
      <diagonal/>
    </border>
    <border>
      <left/>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hair">
        <color indexed="64"/>
      </top>
      <bottom/>
      <diagonal/>
    </border>
    <border>
      <left style="thin">
        <color indexed="64"/>
      </left>
      <right/>
      <top/>
      <bottom/>
      <diagonal/>
    </border>
    <border>
      <left style="thin">
        <color indexed="64"/>
      </left>
      <right/>
      <top style="hair">
        <color indexed="64"/>
      </top>
      <bottom/>
      <diagonal/>
    </border>
    <border>
      <left style="hair">
        <color auto="1"/>
      </left>
      <right style="hair">
        <color auto="1"/>
      </right>
      <top style="hair">
        <color auto="1"/>
      </top>
      <bottom style="hair">
        <color auto="1"/>
      </bottom>
      <diagonal/>
    </border>
    <border>
      <left style="thin">
        <color indexed="64"/>
      </left>
      <right style="hair">
        <color auto="1"/>
      </right>
      <top style="hair">
        <color auto="1"/>
      </top>
      <bottom style="hair">
        <color auto="1"/>
      </bottom>
      <diagonal/>
    </border>
    <border>
      <left style="hair">
        <color auto="1"/>
      </left>
      <right style="thin">
        <color indexed="64"/>
      </right>
      <top style="hair">
        <color auto="1"/>
      </top>
      <bottom style="hair">
        <color auto="1"/>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hair">
        <color auto="1"/>
      </left>
      <right/>
      <top style="hair">
        <color auto="1"/>
      </top>
      <bottom style="hair">
        <color auto="1"/>
      </bottom>
      <diagonal/>
    </border>
    <border>
      <left/>
      <right style="thin">
        <color indexed="64"/>
      </right>
      <top style="hair">
        <color indexed="64"/>
      </top>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style="dashDot">
        <color indexed="64"/>
      </bottom>
      <diagonal/>
    </border>
    <border>
      <left/>
      <right/>
      <top style="hair">
        <color indexed="64"/>
      </top>
      <bottom style="dashDot">
        <color indexed="64"/>
      </bottom>
      <diagonal/>
    </border>
    <border>
      <left/>
      <right style="thin">
        <color indexed="64"/>
      </right>
      <top style="hair">
        <color indexed="64"/>
      </top>
      <bottom style="dashDot">
        <color indexed="64"/>
      </bottom>
      <diagonal/>
    </border>
    <border>
      <left/>
      <right/>
      <top/>
      <bottom style="thin">
        <color indexed="64"/>
      </bottom>
      <diagonal/>
    </border>
    <border>
      <left/>
      <right style="thin">
        <color indexed="64"/>
      </right>
      <top/>
      <bottom style="thin">
        <color indexed="64"/>
      </bottom>
      <diagonal/>
    </border>
    <border>
      <left/>
      <right style="hair">
        <color auto="1"/>
      </right>
      <top style="hair">
        <color auto="1"/>
      </top>
      <bottom style="hair">
        <color auto="1"/>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2">
    <xf numFmtId="0" fontId="0" fillId="0" borderId="0"/>
    <xf numFmtId="9" fontId="4" fillId="0" borderId="0" applyFont="0" applyFill="0" applyBorder="0" applyAlignment="0" applyProtection="0"/>
    <xf numFmtId="0" fontId="7" fillId="6" borderId="0">
      <alignment horizontal="center" vertical="center"/>
    </xf>
    <xf numFmtId="164" fontId="8" fillId="7" borderId="14" applyNumberFormat="0" applyBorder="0">
      <alignment vertical="center"/>
    </xf>
    <xf numFmtId="0" fontId="7" fillId="0" borderId="0" applyNumberFormat="0" applyFont="0" applyFill="0" applyBorder="0" applyAlignment="0" applyProtection="0"/>
    <xf numFmtId="0" fontId="7" fillId="11" borderId="24" applyBorder="0" applyAlignment="0">
      <alignment horizontal="left" indent="1"/>
    </xf>
    <xf numFmtId="0" fontId="2" fillId="14" borderId="24" applyFont="0" applyBorder="0" applyAlignment="0">
      <alignment horizontal="left" indent="1"/>
    </xf>
    <xf numFmtId="0" fontId="13" fillId="0" borderId="0"/>
    <xf numFmtId="0" fontId="2" fillId="6" borderId="0">
      <alignment horizontal="center" vertical="center"/>
    </xf>
    <xf numFmtId="0" fontId="2" fillId="0" borderId="0" applyNumberFormat="0" applyFont="0" applyFill="0" applyBorder="0" applyAlignment="0" applyProtection="0"/>
    <xf numFmtId="0" fontId="18" fillId="0" borderId="0">
      <alignment vertical="center"/>
    </xf>
    <xf numFmtId="169" fontId="2" fillId="9" borderId="23" applyFont="0" applyBorder="0">
      <alignment vertical="center"/>
      <protection locked="0"/>
    </xf>
    <xf numFmtId="170" fontId="19" fillId="7" borderId="13">
      <alignment horizontal="center" vertical="center"/>
    </xf>
    <xf numFmtId="168" fontId="20" fillId="7" borderId="14">
      <alignment horizontal="center" vertical="center"/>
    </xf>
    <xf numFmtId="168" fontId="21" fillId="10" borderId="0" applyBorder="0">
      <alignment horizontal="center" vertical="center"/>
    </xf>
    <xf numFmtId="166" fontId="13" fillId="15" borderId="0" applyNumberFormat="0" applyFont="0" applyBorder="0">
      <alignment vertical="center"/>
      <protection locked="0"/>
    </xf>
    <xf numFmtId="0" fontId="22" fillId="16" borderId="30" applyNumberFormat="0" applyFont="0" applyBorder="0" applyAlignment="0"/>
    <xf numFmtId="169" fontId="2" fillId="9" borderId="23" applyFont="0" applyBorder="0">
      <alignment vertical="center"/>
      <protection locked="0"/>
    </xf>
    <xf numFmtId="0" fontId="13" fillId="17" borderId="0" applyFont="0" applyBorder="0">
      <alignment horizontal="center" vertical="center"/>
      <protection locked="0"/>
    </xf>
    <xf numFmtId="166" fontId="13" fillId="17" borderId="0" applyBorder="0">
      <alignment vertical="center"/>
      <protection locked="0"/>
    </xf>
    <xf numFmtId="0" fontId="1" fillId="0" borderId="0" applyNumberFormat="0" applyFont="0" applyFill="0" applyBorder="0" applyAlignment="0" applyProtection="0"/>
    <xf numFmtId="0" fontId="4" fillId="0" borderId="0"/>
  </cellStyleXfs>
  <cellXfs count="252">
    <xf numFmtId="0" fontId="0" fillId="0" borderId="0" xfId="0"/>
    <xf numFmtId="9" fontId="0" fillId="0" borderId="1" xfId="1" applyNumberFormat="1" applyFont="1" applyBorder="1" applyAlignment="1">
      <alignment horizontal="center"/>
    </xf>
    <xf numFmtId="4" fontId="0" fillId="3" borderId="1" xfId="0" applyNumberFormat="1" applyFill="1" applyBorder="1" applyAlignment="1">
      <alignment horizontal="center" vertical="center"/>
    </xf>
    <xf numFmtId="4" fontId="0" fillId="3" borderId="11" xfId="0" applyNumberFormat="1" applyFill="1" applyBorder="1" applyAlignment="1">
      <alignment horizontal="center" vertical="center"/>
    </xf>
    <xf numFmtId="4" fontId="0" fillId="0" borderId="1" xfId="0" applyNumberFormat="1" applyFill="1" applyBorder="1" applyAlignment="1">
      <alignment horizontal="center" vertical="center"/>
    </xf>
    <xf numFmtId="4" fontId="0" fillId="0" borderId="11" xfId="0" applyNumberFormat="1" applyFill="1" applyBorder="1" applyAlignment="1">
      <alignment horizontal="center" vertical="center"/>
    </xf>
    <xf numFmtId="0" fontId="0" fillId="0" borderId="0" xfId="0" applyAlignment="1">
      <alignment wrapText="1"/>
    </xf>
    <xf numFmtId="0" fontId="0" fillId="0" borderId="0" xfId="0" applyAlignment="1">
      <alignment vertical="center" wrapText="1"/>
    </xf>
    <xf numFmtId="0" fontId="0" fillId="0" borderId="0" xfId="0" applyAlignment="1">
      <alignment horizontal="center"/>
    </xf>
    <xf numFmtId="9" fontId="0" fillId="0" borderId="1" xfId="1" applyFont="1" applyFill="1" applyBorder="1" applyAlignment="1">
      <alignment horizontal="center" vertical="center"/>
    </xf>
    <xf numFmtId="49" fontId="0" fillId="0" borderId="1" xfId="1" applyNumberFormat="1" applyFont="1" applyFill="1" applyBorder="1" applyAlignment="1">
      <alignment horizontal="center"/>
    </xf>
    <xf numFmtId="9" fontId="0" fillId="3" borderId="1" xfId="1" applyFont="1" applyFill="1" applyBorder="1" applyAlignment="1">
      <alignment horizontal="center" vertical="center"/>
    </xf>
    <xf numFmtId="4" fontId="5" fillId="0" borderId="9" xfId="0" applyNumberFormat="1" applyFont="1" applyBorder="1" applyAlignment="1">
      <alignment horizontal="center" vertical="center"/>
    </xf>
    <xf numFmtId="4" fontId="5" fillId="0" borderId="12" xfId="0" applyNumberFormat="1" applyFont="1" applyBorder="1" applyAlignment="1">
      <alignment horizontal="center" vertical="center"/>
    </xf>
    <xf numFmtId="4" fontId="5" fillId="0" borderId="1" xfId="0" applyNumberFormat="1" applyFont="1" applyBorder="1" applyAlignment="1">
      <alignment horizontal="center" vertical="center"/>
    </xf>
    <xf numFmtId="4" fontId="5" fillId="0" borderId="11" xfId="0" applyNumberFormat="1" applyFont="1" applyBorder="1" applyAlignment="1">
      <alignment horizontal="center" vertical="center"/>
    </xf>
    <xf numFmtId="49" fontId="0" fillId="0" borderId="11" xfId="1" applyNumberFormat="1" applyFont="1" applyFill="1" applyBorder="1" applyAlignment="1">
      <alignment horizontal="center"/>
    </xf>
    <xf numFmtId="9" fontId="0" fillId="0" borderId="11" xfId="1" applyNumberFormat="1" applyFont="1" applyBorder="1" applyAlignment="1">
      <alignment horizontal="center"/>
    </xf>
    <xf numFmtId="9" fontId="0" fillId="0" borderId="8" xfId="1" applyNumberFormat="1" applyFont="1" applyBorder="1" applyAlignment="1">
      <alignment horizontal="center"/>
    </xf>
    <xf numFmtId="9" fontId="0" fillId="0" borderId="10" xfId="1" applyNumberFormat="1" applyFont="1" applyBorder="1" applyAlignment="1">
      <alignment horizontal="center"/>
    </xf>
    <xf numFmtId="9" fontId="0" fillId="3" borderId="11" xfId="1" applyFont="1" applyFill="1" applyBorder="1" applyAlignment="1">
      <alignment horizontal="center" vertical="center"/>
    </xf>
    <xf numFmtId="49" fontId="0" fillId="0" borderId="6" xfId="1" applyNumberFormat="1" applyFont="1" applyFill="1" applyBorder="1" applyAlignment="1">
      <alignment horizontal="center"/>
    </xf>
    <xf numFmtId="4" fontId="0" fillId="0" borderId="6" xfId="0" applyNumberFormat="1" applyFill="1" applyBorder="1" applyAlignment="1">
      <alignment horizontal="center" vertical="center"/>
    </xf>
    <xf numFmtId="4" fontId="0" fillId="3" borderId="6" xfId="0" applyNumberFormat="1" applyFill="1" applyBorder="1" applyAlignment="1">
      <alignment horizontal="center" vertical="center"/>
    </xf>
    <xf numFmtId="9" fontId="0" fillId="0" borderId="6" xfId="1" applyNumberFormat="1" applyFont="1" applyBorder="1" applyAlignment="1">
      <alignment horizontal="center"/>
    </xf>
    <xf numFmtId="0" fontId="0" fillId="3" borderId="2" xfId="0" applyFill="1" applyBorder="1"/>
    <xf numFmtId="0" fontId="0" fillId="3" borderId="3" xfId="0" applyFill="1" applyBorder="1"/>
    <xf numFmtId="0" fontId="0" fillId="3" borderId="4" xfId="0" applyFill="1" applyBorder="1"/>
    <xf numFmtId="0" fontId="0" fillId="5" borderId="2" xfId="0" applyFill="1" applyBorder="1"/>
    <xf numFmtId="0" fontId="0" fillId="5" borderId="3" xfId="0" applyFill="1" applyBorder="1"/>
    <xf numFmtId="0" fontId="0" fillId="4" borderId="2" xfId="0" applyFill="1" applyBorder="1"/>
    <xf numFmtId="0" fontId="0" fillId="4" borderId="3" xfId="0" applyFill="1" applyBorder="1"/>
    <xf numFmtId="0" fontId="7" fillId="6" borderId="0" xfId="2">
      <alignment horizontal="center" vertical="center"/>
    </xf>
    <xf numFmtId="0" fontId="8" fillId="7" borderId="0" xfId="3" applyNumberFormat="1" applyBorder="1">
      <alignment vertical="center"/>
    </xf>
    <xf numFmtId="165" fontId="8" fillId="7" borderId="0" xfId="3" applyNumberFormat="1" applyBorder="1">
      <alignment vertical="center"/>
    </xf>
    <xf numFmtId="4" fontId="0" fillId="5" borderId="1" xfId="0" applyNumberFormat="1" applyFill="1" applyBorder="1" applyAlignment="1">
      <alignment horizontal="center" vertical="center"/>
    </xf>
    <xf numFmtId="4" fontId="0" fillId="5" borderId="11" xfId="0" applyNumberFormat="1" applyFill="1" applyBorder="1" applyAlignment="1">
      <alignment horizontal="center" vertical="center"/>
    </xf>
    <xf numFmtId="9" fontId="0" fillId="4" borderId="1" xfId="1" applyFont="1" applyFill="1" applyBorder="1" applyAlignment="1">
      <alignment horizontal="center" vertical="center"/>
    </xf>
    <xf numFmtId="9" fontId="0" fillId="3" borderId="8" xfId="1" applyFont="1" applyFill="1" applyBorder="1" applyAlignment="1">
      <alignment horizontal="center" vertical="center"/>
    </xf>
    <xf numFmtId="9" fontId="0" fillId="3" borderId="10" xfId="1" applyFont="1" applyFill="1" applyBorder="1" applyAlignment="1">
      <alignment horizontal="center" vertical="center"/>
    </xf>
    <xf numFmtId="3" fontId="0" fillId="0" borderId="1" xfId="0" applyNumberFormat="1" applyFill="1" applyBorder="1" applyAlignment="1">
      <alignment horizontal="center" vertical="center"/>
    </xf>
    <xf numFmtId="3" fontId="0" fillId="4" borderId="9" xfId="0" applyNumberFormat="1" applyFill="1" applyBorder="1" applyAlignment="1">
      <alignment horizontal="center" vertical="center"/>
    </xf>
    <xf numFmtId="3" fontId="0" fillId="4" borderId="12" xfId="0" applyNumberFormat="1" applyFill="1" applyBorder="1" applyAlignment="1">
      <alignment horizontal="center" vertical="center"/>
    </xf>
    <xf numFmtId="4" fontId="0" fillId="5" borderId="8" xfId="0" applyNumberFormat="1" applyFill="1" applyBorder="1" applyAlignment="1">
      <alignment horizontal="center" vertical="center"/>
    </xf>
    <xf numFmtId="4" fontId="0" fillId="5" borderId="10" xfId="0" applyNumberFormat="1" applyFill="1" applyBorder="1" applyAlignment="1">
      <alignment horizontal="center" vertical="center"/>
    </xf>
    <xf numFmtId="3" fontId="0" fillId="0" borderId="11" xfId="0" applyNumberFormat="1" applyFill="1" applyBorder="1" applyAlignment="1">
      <alignment horizontal="center" vertical="center"/>
    </xf>
    <xf numFmtId="9" fontId="0" fillId="0" borderId="11" xfId="1" applyFont="1" applyFill="1" applyBorder="1" applyAlignment="1">
      <alignment horizontal="center" vertical="center"/>
    </xf>
    <xf numFmtId="9" fontId="0" fillId="4" borderId="11" xfId="1" applyFont="1" applyFill="1" applyBorder="1" applyAlignment="1">
      <alignment horizontal="center" vertical="center"/>
    </xf>
    <xf numFmtId="4" fontId="0" fillId="5" borderId="5" xfId="0" applyNumberFormat="1" applyFill="1" applyBorder="1" applyAlignment="1">
      <alignment horizontal="center" vertical="center"/>
    </xf>
    <xf numFmtId="3" fontId="0" fillId="0" borderId="6" xfId="0" applyNumberFormat="1" applyFill="1" applyBorder="1" applyAlignment="1">
      <alignment horizontal="center" vertical="center"/>
    </xf>
    <xf numFmtId="9" fontId="0" fillId="3" borderId="6" xfId="1" applyFont="1" applyFill="1" applyBorder="1" applyAlignment="1">
      <alignment horizontal="center" vertical="center"/>
    </xf>
    <xf numFmtId="9" fontId="0" fillId="0" borderId="6" xfId="1" applyFont="1" applyFill="1" applyBorder="1" applyAlignment="1">
      <alignment horizontal="center" vertical="center"/>
    </xf>
    <xf numFmtId="9" fontId="0" fillId="4" borderId="6" xfId="1" applyFont="1" applyFill="1" applyBorder="1" applyAlignment="1">
      <alignment horizontal="center" vertical="center"/>
    </xf>
    <xf numFmtId="9" fontId="6" fillId="0" borderId="5" xfId="1" applyNumberFormat="1" applyFont="1" applyBorder="1" applyAlignment="1">
      <alignment horizontal="center"/>
    </xf>
    <xf numFmtId="3" fontId="0" fillId="4" borderId="7" xfId="0" applyNumberFormat="1" applyFill="1" applyBorder="1" applyAlignment="1">
      <alignment horizontal="center" vertical="center"/>
    </xf>
    <xf numFmtId="9" fontId="0" fillId="3" borderId="5" xfId="1" applyFont="1" applyFill="1" applyBorder="1" applyAlignment="1">
      <alignment horizontal="center" vertical="center"/>
    </xf>
    <xf numFmtId="0" fontId="3" fillId="0" borderId="0" xfId="0" applyFont="1"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0" fillId="4" borderId="3" xfId="0" applyFill="1" applyBorder="1" applyAlignment="1">
      <alignment horizontal="center" vertical="center"/>
    </xf>
    <xf numFmtId="0" fontId="0" fillId="4" borderId="4" xfId="0" applyFill="1" applyBorder="1" applyAlignment="1">
      <alignment horizontal="center" vertical="center"/>
    </xf>
    <xf numFmtId="0" fontId="0" fillId="0" borderId="0" xfId="0" applyAlignment="1">
      <alignment horizontal="center" vertical="center"/>
    </xf>
    <xf numFmtId="0" fontId="0" fillId="0" borderId="16" xfId="0" applyFont="1" applyBorder="1"/>
    <xf numFmtId="0" fontId="3" fillId="0" borderId="16" xfId="0" applyFont="1" applyBorder="1"/>
    <xf numFmtId="0" fontId="3" fillId="0" borderId="16" xfId="0" applyFont="1" applyBorder="1" applyAlignment="1">
      <alignment horizontal="center"/>
    </xf>
    <xf numFmtId="4" fontId="0" fillId="0" borderId="6" xfId="0" applyNumberFormat="1" applyBorder="1" applyAlignment="1">
      <alignment horizontal="center"/>
    </xf>
    <xf numFmtId="4" fontId="0" fillId="3" borderId="7" xfId="0" applyNumberFormat="1" applyFill="1" applyBorder="1" applyAlignment="1">
      <alignment horizontal="center" vertical="center"/>
    </xf>
    <xf numFmtId="4" fontId="10" fillId="0" borderId="2" xfId="0" applyNumberFormat="1" applyFont="1" applyFill="1" applyBorder="1" applyAlignment="1">
      <alignment horizontal="center" vertical="center" wrapText="1"/>
    </xf>
    <xf numFmtId="4" fontId="10" fillId="0" borderId="3" xfId="0" applyNumberFormat="1" applyFont="1" applyFill="1" applyBorder="1" applyAlignment="1">
      <alignment horizontal="center" vertical="center" wrapText="1"/>
    </xf>
    <xf numFmtId="4" fontId="10" fillId="0" borderId="4" xfId="0" applyNumberFormat="1" applyFont="1" applyFill="1" applyBorder="1" applyAlignment="1">
      <alignment horizontal="center" vertical="center" wrapText="1"/>
    </xf>
    <xf numFmtId="0" fontId="11" fillId="0" borderId="0" xfId="0" applyFont="1" applyAlignment="1">
      <alignment vertical="center" wrapText="1"/>
    </xf>
    <xf numFmtId="0" fontId="11" fillId="0" borderId="1" xfId="0" applyFont="1" applyBorder="1" applyAlignment="1">
      <alignment vertical="center" wrapText="1"/>
    </xf>
    <xf numFmtId="0" fontId="9" fillId="0" borderId="1" xfId="0" applyFont="1" applyBorder="1" applyAlignment="1">
      <alignment vertical="center" wrapText="1"/>
    </xf>
    <xf numFmtId="0" fontId="11" fillId="0" borderId="8"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9" xfId="0" applyFont="1" applyBorder="1" applyAlignment="1">
      <alignment horizontal="center" vertical="center" wrapText="1"/>
    </xf>
    <xf numFmtId="9" fontId="0" fillId="2" borderId="1" xfId="1" applyFont="1" applyFill="1" applyBorder="1" applyAlignment="1">
      <alignment horizontal="center" vertical="center"/>
    </xf>
    <xf numFmtId="9" fontId="0" fillId="2" borderId="6" xfId="1" applyFont="1" applyFill="1" applyBorder="1" applyAlignment="1">
      <alignment horizontal="center" vertical="center"/>
    </xf>
    <xf numFmtId="9" fontId="0" fillId="2" borderId="11" xfId="1" applyFont="1" applyFill="1" applyBorder="1" applyAlignment="1">
      <alignment horizontal="center" vertical="center"/>
    </xf>
    <xf numFmtId="0" fontId="11" fillId="0" borderId="1" xfId="0" applyFont="1" applyBorder="1" applyAlignment="1">
      <alignment horizontal="center" vertical="center" wrapText="1"/>
    </xf>
    <xf numFmtId="0" fontId="10" fillId="0" borderId="2" xfId="0" applyNumberFormat="1" applyFont="1" applyFill="1" applyBorder="1" applyAlignment="1">
      <alignment horizontal="center" vertical="center" wrapText="1"/>
    </xf>
    <xf numFmtId="0" fontId="11" fillId="0" borderId="8" xfId="0" applyNumberFormat="1" applyFont="1" applyFill="1" applyBorder="1" applyAlignment="1">
      <alignment vertical="center" wrapText="1"/>
    </xf>
    <xf numFmtId="0" fontId="0" fillId="0" borderId="18" xfId="0" applyNumberFormat="1" applyFont="1" applyFill="1" applyBorder="1"/>
    <xf numFmtId="0" fontId="0" fillId="0" borderId="5" xfId="0" applyNumberFormat="1" applyFill="1" applyBorder="1" applyAlignment="1">
      <alignment horizontal="center" vertical="center"/>
    </xf>
    <xf numFmtId="0" fontId="0" fillId="0" borderId="8" xfId="0" applyNumberFormat="1" applyFill="1" applyBorder="1" applyAlignment="1">
      <alignment horizontal="center" vertical="center"/>
    </xf>
    <xf numFmtId="0" fontId="0" fillId="0" borderId="10" xfId="0" applyNumberFormat="1" applyFill="1" applyBorder="1" applyAlignment="1">
      <alignment horizontal="center" vertical="center"/>
    </xf>
    <xf numFmtId="0" fontId="11" fillId="0" borderId="9" xfId="0" applyFont="1" applyBorder="1" applyAlignment="1">
      <alignment vertical="center" wrapText="1"/>
    </xf>
    <xf numFmtId="0" fontId="11" fillId="0" borderId="1" xfId="0" applyFont="1" applyBorder="1" applyAlignment="1">
      <alignment horizontal="center" vertical="center" wrapText="1"/>
    </xf>
    <xf numFmtId="166" fontId="0" fillId="0" borderId="6" xfId="0" applyNumberFormat="1" applyFill="1" applyBorder="1" applyAlignment="1">
      <alignment horizontal="center" vertical="center"/>
    </xf>
    <xf numFmtId="166" fontId="0" fillId="0" borderId="1" xfId="0" applyNumberFormat="1" applyFill="1" applyBorder="1" applyAlignment="1">
      <alignment horizontal="center" vertical="center"/>
    </xf>
    <xf numFmtId="166" fontId="0" fillId="0" borderId="11" xfId="0" applyNumberFormat="1" applyFill="1" applyBorder="1" applyAlignment="1">
      <alignment horizontal="center" vertical="center"/>
    </xf>
    <xf numFmtId="4" fontId="0" fillId="4" borderId="6" xfId="0" applyNumberFormat="1" applyFill="1" applyBorder="1" applyAlignment="1">
      <alignment horizontal="center" vertical="center"/>
    </xf>
    <xf numFmtId="4" fontId="0" fillId="4" borderId="1" xfId="0" applyNumberFormat="1" applyFill="1" applyBorder="1" applyAlignment="1">
      <alignment horizontal="center" vertical="center"/>
    </xf>
    <xf numFmtId="4" fontId="0" fillId="4" borderId="11" xfId="0" applyNumberFormat="1" applyFill="1" applyBorder="1" applyAlignment="1">
      <alignment horizontal="center" vertical="center"/>
    </xf>
    <xf numFmtId="0" fontId="11" fillId="0" borderId="1" xfId="0" applyFont="1" applyBorder="1" applyAlignment="1">
      <alignment horizontal="center" vertical="center" wrapText="1"/>
    </xf>
    <xf numFmtId="9" fontId="0" fillId="0" borderId="5" xfId="1" applyFont="1" applyFill="1" applyBorder="1" applyAlignment="1">
      <alignment horizontal="center" vertical="center"/>
    </xf>
    <xf numFmtId="9" fontId="6" fillId="0" borderId="11" xfId="1" applyNumberFormat="1" applyFont="1" applyBorder="1" applyAlignment="1">
      <alignment horizontal="center"/>
    </xf>
    <xf numFmtId="0" fontId="0" fillId="0" borderId="0" xfId="0" applyAlignment="1">
      <alignment horizontal="center" vertical="center" wrapText="1"/>
    </xf>
    <xf numFmtId="9" fontId="0" fillId="3" borderId="22" xfId="1" applyFont="1" applyFill="1" applyBorder="1" applyAlignment="1">
      <alignment horizontal="center" vertical="center"/>
    </xf>
    <xf numFmtId="167" fontId="8" fillId="10" borderId="23" xfId="4" applyNumberFormat="1" applyFont="1" applyFill="1" applyBorder="1" applyAlignment="1">
      <alignment horizontal="center" vertical="center"/>
    </xf>
    <xf numFmtId="0" fontId="12" fillId="0" borderId="4" xfId="4" applyFont="1" applyBorder="1"/>
    <xf numFmtId="168" fontId="8" fillId="10" borderId="0" xfId="4" applyNumberFormat="1" applyFont="1" applyFill="1" applyAlignment="1">
      <alignment horizontal="center" vertical="center"/>
    </xf>
    <xf numFmtId="0" fontId="13" fillId="0" borderId="0" xfId="4" applyFont="1" applyAlignment="1">
      <alignment horizontal="left" indent="1"/>
    </xf>
    <xf numFmtId="0" fontId="14" fillId="11" borderId="25" xfId="5" applyFont="1" applyBorder="1" applyAlignment="1">
      <alignment horizontal="left"/>
    </xf>
    <xf numFmtId="0" fontId="14" fillId="11" borderId="26" xfId="5" applyFont="1" applyBorder="1" applyAlignment="1">
      <alignment horizontal="left"/>
    </xf>
    <xf numFmtId="0" fontId="13" fillId="11" borderId="17" xfId="5" applyFont="1" applyBorder="1" applyAlignment="1">
      <alignment horizontal="left"/>
    </xf>
    <xf numFmtId="0" fontId="13" fillId="11" borderId="25" xfId="5" applyFont="1" applyBorder="1" applyAlignment="1">
      <alignment horizontal="left"/>
    </xf>
    <xf numFmtId="0" fontId="14" fillId="11" borderId="25" xfId="5" applyFont="1" applyBorder="1" applyAlignment="1">
      <alignment horizontal="center"/>
    </xf>
    <xf numFmtId="0" fontId="13" fillId="11" borderId="17" xfId="5" applyFont="1" applyBorder="1" applyAlignment="1">
      <alignment horizontal="center"/>
    </xf>
    <xf numFmtId="4" fontId="0" fillId="3" borderId="19" xfId="0" applyNumberFormat="1" applyFill="1" applyBorder="1" applyAlignment="1">
      <alignment horizontal="center" vertical="center"/>
    </xf>
    <xf numFmtId="3" fontId="0" fillId="3" borderId="19" xfId="0" applyNumberFormat="1" applyFill="1" applyBorder="1" applyAlignment="1">
      <alignment horizontal="center" vertical="center"/>
    </xf>
    <xf numFmtId="4" fontId="0" fillId="9" borderId="19" xfId="0" applyNumberFormat="1" applyFill="1" applyBorder="1" applyAlignment="1">
      <alignment horizontal="center" vertical="center"/>
    </xf>
    <xf numFmtId="4" fontId="0" fillId="3" borderId="27" xfId="0" applyNumberFormat="1" applyFill="1" applyBorder="1" applyAlignment="1">
      <alignment horizontal="center" vertical="center"/>
    </xf>
    <xf numFmtId="0" fontId="0" fillId="0" borderId="18" xfId="0" applyFont="1" applyBorder="1"/>
    <xf numFmtId="0" fontId="0" fillId="0" borderId="28" xfId="0" applyFont="1" applyBorder="1"/>
    <xf numFmtId="4" fontId="0" fillId="9" borderId="20" xfId="0" applyNumberFormat="1" applyFill="1" applyBorder="1" applyAlignment="1">
      <alignment horizontal="center" vertical="center"/>
    </xf>
    <xf numFmtId="4" fontId="0" fillId="9" borderId="21" xfId="0" applyNumberFormat="1" applyFill="1" applyBorder="1" applyAlignment="1">
      <alignment horizontal="center" vertical="center"/>
    </xf>
    <xf numFmtId="4" fontId="0" fillId="3" borderId="5" xfId="0" applyNumberFormat="1" applyFill="1" applyBorder="1" applyAlignment="1">
      <alignment horizontal="center" vertical="center"/>
    </xf>
    <xf numFmtId="4" fontId="0" fillId="0" borderId="7" xfId="0" applyNumberFormat="1" applyBorder="1" applyAlignment="1">
      <alignment horizontal="center"/>
    </xf>
    <xf numFmtId="4" fontId="0" fillId="3" borderId="8" xfId="0" applyNumberFormat="1" applyFill="1" applyBorder="1" applyAlignment="1">
      <alignment horizontal="center" vertical="center"/>
    </xf>
    <xf numFmtId="4" fontId="0" fillId="0" borderId="9" xfId="0" applyNumberFormat="1" applyBorder="1" applyAlignment="1">
      <alignment horizontal="center"/>
    </xf>
    <xf numFmtId="4" fontId="0" fillId="3" borderId="10" xfId="0" applyNumberFormat="1" applyFill="1" applyBorder="1" applyAlignment="1">
      <alignment horizontal="center" vertical="center"/>
    </xf>
    <xf numFmtId="4" fontId="0" fillId="0" borderId="12" xfId="0" applyNumberFormat="1" applyBorder="1" applyAlignment="1">
      <alignment horizontal="center"/>
    </xf>
    <xf numFmtId="0" fontId="0" fillId="5" borderId="15" xfId="0" applyFill="1" applyBorder="1"/>
    <xf numFmtId="0" fontId="3" fillId="0" borderId="28" xfId="0" applyFont="1" applyBorder="1"/>
    <xf numFmtId="4" fontId="0" fillId="3" borderId="9" xfId="0" applyNumberFormat="1" applyFill="1" applyBorder="1" applyAlignment="1">
      <alignment horizontal="center" vertical="center"/>
    </xf>
    <xf numFmtId="4" fontId="0" fillId="3" borderId="12" xfId="0" applyNumberFormat="1" applyFill="1" applyBorder="1" applyAlignment="1">
      <alignment horizontal="center" vertical="center"/>
    </xf>
    <xf numFmtId="0" fontId="0" fillId="0" borderId="18" xfId="0" applyFont="1" applyBorder="1" applyAlignment="1">
      <alignment horizontal="center"/>
    </xf>
    <xf numFmtId="0" fontId="3" fillId="0" borderId="28" xfId="0" applyFont="1" applyBorder="1" applyAlignment="1">
      <alignment horizontal="center"/>
    </xf>
    <xf numFmtId="4" fontId="15" fillId="0" borderId="6" xfId="0" applyNumberFormat="1" applyFont="1" applyFill="1" applyBorder="1" applyAlignment="1">
      <alignment horizontal="center" vertical="center"/>
    </xf>
    <xf numFmtId="4" fontId="15" fillId="0" borderId="1" xfId="0" applyNumberFormat="1" applyFont="1" applyFill="1" applyBorder="1" applyAlignment="1">
      <alignment horizontal="center" vertical="center"/>
    </xf>
    <xf numFmtId="4" fontId="15" fillId="0" borderId="11" xfId="0" applyNumberFormat="1" applyFont="1" applyFill="1" applyBorder="1" applyAlignment="1">
      <alignment horizontal="center" vertical="center"/>
    </xf>
    <xf numFmtId="0" fontId="0" fillId="0" borderId="0" xfId="0" applyAlignment="1">
      <alignment horizontal="center" wrapText="1"/>
    </xf>
    <xf numFmtId="4" fontId="0" fillId="5" borderId="7" xfId="0" applyNumberFormat="1" applyFill="1" applyBorder="1" applyAlignment="1">
      <alignment horizontal="center" vertical="center"/>
    </xf>
    <xf numFmtId="4" fontId="0" fillId="5" borderId="9" xfId="0" applyNumberFormat="1" applyFill="1" applyBorder="1" applyAlignment="1">
      <alignment horizontal="center" vertical="center"/>
    </xf>
    <xf numFmtId="4" fontId="0" fillId="5" borderId="12" xfId="0" applyNumberFormat="1" applyFill="1" applyBorder="1" applyAlignment="1">
      <alignment horizontal="center" vertical="center"/>
    </xf>
    <xf numFmtId="0" fontId="0" fillId="0" borderId="29" xfId="0" applyBorder="1" applyAlignment="1">
      <alignment horizontal="center"/>
    </xf>
    <xf numFmtId="0" fontId="0" fillId="0" borderId="24" xfId="0" applyBorder="1" applyAlignment="1">
      <alignment horizontal="center"/>
    </xf>
    <xf numFmtId="0" fontId="0" fillId="0" borderId="26" xfId="0" applyBorder="1" applyAlignment="1">
      <alignment horizontal="center"/>
    </xf>
    <xf numFmtId="0" fontId="9" fillId="0" borderId="1" xfId="0" applyFont="1" applyBorder="1" applyAlignment="1">
      <alignment horizontal="center" vertical="center" wrapText="1"/>
    </xf>
    <xf numFmtId="4" fontId="0" fillId="3" borderId="22" xfId="0" applyNumberFormat="1" applyFill="1" applyBorder="1" applyAlignment="1">
      <alignment horizontal="center" vertical="center"/>
    </xf>
    <xf numFmtId="0" fontId="0" fillId="0" borderId="0" xfId="0" applyBorder="1"/>
    <xf numFmtId="0" fontId="0" fillId="0" borderId="30" xfId="0" applyBorder="1"/>
    <xf numFmtId="4" fontId="0" fillId="3" borderId="31" xfId="0" applyNumberFormat="1" applyFill="1" applyBorder="1" applyAlignment="1">
      <alignment horizontal="center" vertical="center"/>
    </xf>
    <xf numFmtId="4" fontId="5" fillId="0" borderId="22" xfId="0" applyNumberFormat="1" applyFont="1" applyBorder="1" applyAlignment="1">
      <alignment horizontal="center" vertical="center"/>
    </xf>
    <xf numFmtId="4" fontId="5" fillId="0" borderId="32" xfId="0" applyNumberFormat="1" applyFont="1" applyBorder="1" applyAlignment="1">
      <alignment horizontal="center" vertical="center"/>
    </xf>
    <xf numFmtId="0" fontId="0" fillId="0" borderId="31" xfId="0" applyNumberFormat="1" applyFill="1" applyBorder="1" applyAlignment="1">
      <alignment horizontal="center" vertical="center"/>
    </xf>
    <xf numFmtId="4" fontId="0" fillId="3" borderId="32" xfId="0" applyNumberFormat="1" applyFill="1" applyBorder="1" applyAlignment="1">
      <alignment horizontal="center" vertical="center"/>
    </xf>
    <xf numFmtId="0" fontId="0" fillId="0" borderId="33" xfId="0" applyNumberFormat="1" applyFill="1" applyBorder="1" applyAlignment="1">
      <alignment horizontal="center" vertical="center"/>
    </xf>
    <xf numFmtId="4" fontId="0" fillId="3" borderId="34" xfId="0" applyNumberFormat="1" applyFill="1" applyBorder="1" applyAlignment="1">
      <alignment horizontal="center" vertical="center"/>
    </xf>
    <xf numFmtId="4" fontId="0" fillId="3" borderId="33" xfId="0" applyNumberFormat="1" applyFill="1" applyBorder="1" applyAlignment="1">
      <alignment horizontal="center" vertical="center"/>
    </xf>
    <xf numFmtId="4" fontId="0" fillId="3" borderId="35" xfId="0" applyNumberFormat="1" applyFill="1" applyBorder="1" applyAlignment="1">
      <alignment horizontal="center" vertical="center"/>
    </xf>
    <xf numFmtId="4" fontId="5" fillId="0" borderId="34" xfId="0" applyNumberFormat="1" applyFont="1" applyBorder="1" applyAlignment="1">
      <alignment horizontal="center" vertical="center"/>
    </xf>
    <xf numFmtId="4" fontId="5" fillId="0" borderId="35" xfId="0" applyNumberFormat="1" applyFont="1" applyBorder="1" applyAlignment="1">
      <alignment horizontal="center" vertical="center"/>
    </xf>
    <xf numFmtId="0" fontId="0" fillId="5" borderId="0" xfId="0" applyFill="1" applyBorder="1"/>
    <xf numFmtId="4" fontId="0" fillId="9" borderId="38" xfId="0" applyNumberFormat="1" applyFill="1" applyBorder="1" applyAlignment="1">
      <alignment horizontal="center" vertical="center"/>
    </xf>
    <xf numFmtId="4" fontId="0" fillId="9" borderId="27" xfId="0" applyNumberFormat="1" applyFill="1" applyBorder="1" applyAlignment="1">
      <alignment horizontal="center" vertical="center"/>
    </xf>
    <xf numFmtId="0" fontId="0" fillId="0" borderId="6" xfId="0" applyNumberFormat="1" applyFill="1" applyBorder="1" applyAlignment="1">
      <alignment horizontal="center" vertical="center"/>
    </xf>
    <xf numFmtId="0" fontId="0" fillId="0" borderId="1" xfId="0" applyNumberFormat="1" applyFill="1" applyBorder="1" applyAlignment="1">
      <alignment horizontal="center" vertical="center"/>
    </xf>
    <xf numFmtId="0" fontId="0" fillId="0" borderId="11" xfId="0" applyNumberFormat="1" applyFill="1" applyBorder="1" applyAlignment="1">
      <alignment horizontal="center" vertical="center"/>
    </xf>
    <xf numFmtId="4" fontId="10" fillId="0" borderId="23" xfId="0" applyNumberFormat="1" applyFont="1" applyFill="1" applyBorder="1" applyAlignment="1">
      <alignment horizontal="center" vertical="center" wrapText="1"/>
    </xf>
    <xf numFmtId="0" fontId="0" fillId="0" borderId="24" xfId="0" applyBorder="1"/>
    <xf numFmtId="9" fontId="0" fillId="3" borderId="40" xfId="1" applyFont="1" applyFill="1" applyBorder="1" applyAlignment="1">
      <alignment horizontal="center" vertical="center"/>
    </xf>
    <xf numFmtId="9" fontId="0" fillId="3" borderId="39" xfId="1" applyFont="1" applyFill="1" applyBorder="1" applyAlignment="1">
      <alignment horizontal="center" vertical="center"/>
    </xf>
    <xf numFmtId="9" fontId="0" fillId="3" borderId="41" xfId="1" applyFont="1" applyFill="1" applyBorder="1" applyAlignment="1">
      <alignment horizontal="center" vertical="center"/>
    </xf>
    <xf numFmtId="0" fontId="0" fillId="0" borderId="30" xfId="0" applyFont="1" applyBorder="1"/>
    <xf numFmtId="0" fontId="3" fillId="0" borderId="3" xfId="0" applyFont="1" applyBorder="1" applyAlignment="1">
      <alignment horizontal="center" wrapText="1"/>
    </xf>
    <xf numFmtId="0" fontId="11" fillId="0" borderId="22" xfId="0" applyFont="1" applyBorder="1" applyAlignment="1">
      <alignment vertical="center" wrapText="1"/>
    </xf>
    <xf numFmtId="9" fontId="0" fillId="0" borderId="7" xfId="1" applyFont="1" applyBorder="1" applyAlignment="1">
      <alignment horizontal="center"/>
    </xf>
    <xf numFmtId="9" fontId="0" fillId="0" borderId="9" xfId="1" applyFont="1" applyBorder="1" applyAlignment="1">
      <alignment horizontal="center"/>
    </xf>
    <xf numFmtId="9" fontId="0" fillId="0" borderId="12" xfId="1" applyFont="1" applyBorder="1" applyAlignment="1">
      <alignment horizontal="center"/>
    </xf>
    <xf numFmtId="9" fontId="0" fillId="0" borderId="32" xfId="1" applyFont="1" applyBorder="1" applyAlignment="1">
      <alignment horizontal="center"/>
    </xf>
    <xf numFmtId="0" fontId="16" fillId="0" borderId="0" xfId="0" applyFont="1"/>
    <xf numFmtId="0" fontId="0" fillId="14" borderId="13" xfId="6" applyFont="1" applyBorder="1" applyAlignment="1"/>
    <xf numFmtId="0" fontId="0" fillId="14" borderId="14" xfId="6" applyFont="1" applyBorder="1" applyAlignment="1"/>
    <xf numFmtId="0" fontId="17" fillId="14" borderId="15" xfId="6" applyFont="1" applyBorder="1" applyAlignment="1">
      <alignment horizontal="right"/>
    </xf>
    <xf numFmtId="0" fontId="13" fillId="0" borderId="0" xfId="7"/>
    <xf numFmtId="0" fontId="2" fillId="6" borderId="0" xfId="8">
      <alignment horizontal="center" vertical="center"/>
    </xf>
    <xf numFmtId="0" fontId="12" fillId="0" borderId="23" xfId="9" applyFont="1" applyBorder="1"/>
    <xf numFmtId="0" fontId="12" fillId="0" borderId="2" xfId="9" applyFont="1" applyBorder="1"/>
    <xf numFmtId="0" fontId="18" fillId="0" borderId="29" xfId="10" applyBorder="1" applyAlignment="1"/>
    <xf numFmtId="0" fontId="13" fillId="14" borderId="25" xfId="6" applyFont="1" applyBorder="1" applyAlignment="1"/>
    <xf numFmtId="0" fontId="14" fillId="14" borderId="36" xfId="6" applyFont="1" applyBorder="1" applyAlignment="1"/>
    <xf numFmtId="0" fontId="0" fillId="14" borderId="36" xfId="6" applyFont="1" applyBorder="1" applyAlignment="1"/>
    <xf numFmtId="14" fontId="8" fillId="14" borderId="37" xfId="6" applyNumberFormat="1" applyFont="1" applyBorder="1" applyAlignment="1">
      <alignment horizontal="right"/>
    </xf>
    <xf numFmtId="0" fontId="0" fillId="0" borderId="24" xfId="9" applyFont="1" applyBorder="1"/>
    <xf numFmtId="0" fontId="0" fillId="0" borderId="17" xfId="9" applyFont="1" applyBorder="1"/>
    <xf numFmtId="169" fontId="4" fillId="9" borderId="23" xfId="11" applyFont="1" applyBorder="1">
      <alignment vertical="center"/>
      <protection locked="0"/>
    </xf>
    <xf numFmtId="0" fontId="13" fillId="0" borderId="24" xfId="9" applyFont="1" applyBorder="1" applyAlignment="1">
      <alignment horizontal="left"/>
    </xf>
    <xf numFmtId="3" fontId="0" fillId="0" borderId="24" xfId="9" applyNumberFormat="1" applyFont="1" applyBorder="1"/>
    <xf numFmtId="3" fontId="0" fillId="0" borderId="17" xfId="9" applyNumberFormat="1" applyFont="1" applyBorder="1"/>
    <xf numFmtId="3" fontId="0" fillId="0" borderId="26" xfId="9" applyNumberFormat="1" applyFont="1" applyBorder="1"/>
    <xf numFmtId="0" fontId="0" fillId="14" borderId="3" xfId="6" applyFont="1" applyBorder="1" applyAlignment="1"/>
    <xf numFmtId="0" fontId="0" fillId="14" borderId="4" xfId="6" applyFont="1" applyBorder="1" applyAlignment="1"/>
    <xf numFmtId="0" fontId="0" fillId="14" borderId="26" xfId="6" applyFont="1" applyBorder="1" applyAlignment="1"/>
    <xf numFmtId="170" fontId="19" fillId="7" borderId="13" xfId="12">
      <alignment horizontal="center" vertical="center"/>
    </xf>
    <xf numFmtId="168" fontId="20" fillId="7" borderId="14" xfId="13" applyBorder="1">
      <alignment horizontal="center" vertical="center"/>
    </xf>
    <xf numFmtId="168" fontId="20" fillId="7" borderId="15" xfId="13" applyBorder="1">
      <alignment horizontal="center" vertical="center"/>
    </xf>
    <xf numFmtId="0" fontId="2" fillId="14" borderId="29" xfId="6" applyFont="1" applyBorder="1" applyAlignment="1"/>
    <xf numFmtId="168" fontId="21" fillId="10" borderId="17" xfId="14" applyBorder="1" applyAlignment="1">
      <alignment horizontal="center" vertical="center"/>
    </xf>
    <xf numFmtId="0" fontId="2" fillId="14" borderId="24" xfId="6" applyFont="1" applyBorder="1" applyAlignment="1"/>
    <xf numFmtId="0" fontId="13" fillId="15" borderId="26" xfId="15" applyNumberFormat="1" applyFont="1" applyBorder="1">
      <alignment vertical="center"/>
      <protection locked="0"/>
    </xf>
    <xf numFmtId="0" fontId="0" fillId="16" borderId="30" xfId="16" applyFont="1" applyBorder="1"/>
    <xf numFmtId="0" fontId="0" fillId="0" borderId="0" xfId="9" applyFont="1"/>
    <xf numFmtId="169" fontId="13" fillId="9" borderId="23" xfId="17" applyFont="1" applyBorder="1">
      <alignment vertical="center"/>
      <protection locked="0"/>
    </xf>
    <xf numFmtId="0" fontId="13" fillId="17" borderId="23" xfId="18" applyFont="1" applyBorder="1">
      <alignment horizontal="center" vertical="center"/>
      <protection locked="0"/>
    </xf>
    <xf numFmtId="0" fontId="23" fillId="14" borderId="24" xfId="6" applyFont="1" applyBorder="1" applyAlignment="1"/>
    <xf numFmtId="3" fontId="13" fillId="17" borderId="23" xfId="19" applyNumberFormat="1" applyBorder="1" applyAlignment="1">
      <alignment horizontal="center" vertical="center"/>
      <protection locked="0"/>
    </xf>
    <xf numFmtId="3" fontId="13" fillId="17" borderId="29" xfId="19" applyNumberFormat="1" applyBorder="1" applyAlignment="1">
      <alignment horizontal="center" vertical="center"/>
      <protection locked="0"/>
    </xf>
    <xf numFmtId="168" fontId="21" fillId="10" borderId="24" xfId="14" applyBorder="1" applyAlignment="1">
      <alignment horizontal="center" vertical="center"/>
    </xf>
    <xf numFmtId="0" fontId="2" fillId="14" borderId="26" xfId="6" applyFont="1" applyBorder="1" applyAlignment="1"/>
    <xf numFmtId="168" fontId="21" fillId="10" borderId="25" xfId="14" applyBorder="1" applyAlignment="1">
      <alignment horizontal="center" vertical="center"/>
    </xf>
    <xf numFmtId="0" fontId="13" fillId="0" borderId="26" xfId="9" applyFont="1" applyBorder="1" applyAlignment="1">
      <alignment horizontal="left"/>
    </xf>
    <xf numFmtId="0" fontId="8" fillId="0" borderId="0" xfId="20" applyFont="1" applyAlignment="1">
      <alignment horizontal="left"/>
    </xf>
    <xf numFmtId="0" fontId="4" fillId="0" borderId="0" xfId="21"/>
    <xf numFmtId="0" fontId="4" fillId="0" borderId="42" xfId="21" applyBorder="1" applyAlignment="1">
      <alignment horizontal="left" wrapText="1"/>
    </xf>
    <xf numFmtId="0" fontId="4" fillId="0" borderId="43" xfId="21" applyBorder="1" applyAlignment="1">
      <alignment horizontal="left" wrapText="1"/>
    </xf>
    <xf numFmtId="0" fontId="4" fillId="0" borderId="44" xfId="21" applyBorder="1" applyAlignment="1">
      <alignment horizontal="left" wrapText="1"/>
    </xf>
    <xf numFmtId="0" fontId="13" fillId="15" borderId="2" xfId="15" applyNumberFormat="1" applyFont="1" applyBorder="1" applyAlignment="1">
      <alignment horizontal="left" vertical="center"/>
      <protection locked="0"/>
    </xf>
    <xf numFmtId="0" fontId="0" fillId="15" borderId="4" xfId="15" applyNumberFormat="1" applyFont="1" applyBorder="1" applyAlignment="1">
      <alignment horizontal="left" vertical="center"/>
      <protection locked="0"/>
    </xf>
    <xf numFmtId="0" fontId="13" fillId="15" borderId="4" xfId="15" applyNumberFormat="1" applyFont="1" applyBorder="1" applyAlignment="1">
      <alignment horizontal="left" vertical="center"/>
      <protection locked="0"/>
    </xf>
    <xf numFmtId="0" fontId="3" fillId="8" borderId="2" xfId="0" applyFont="1" applyFill="1" applyBorder="1" applyAlignment="1">
      <alignment horizontal="center" vertical="center" wrapText="1"/>
    </xf>
    <xf numFmtId="0" fontId="3" fillId="8" borderId="3" xfId="0" applyFont="1" applyFill="1" applyBorder="1" applyAlignment="1">
      <alignment horizontal="center" vertical="center" wrapText="1"/>
    </xf>
    <xf numFmtId="0" fontId="3" fillId="8" borderId="4" xfId="0" applyFont="1" applyFill="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3" fillId="0" borderId="2" xfId="0" applyFont="1" applyBorder="1" applyAlignment="1">
      <alignment horizontal="center" wrapText="1"/>
    </xf>
    <xf numFmtId="0" fontId="3" fillId="0" borderId="3" xfId="0" applyFont="1" applyBorder="1" applyAlignment="1">
      <alignment horizontal="center" wrapText="1"/>
    </xf>
    <xf numFmtId="0" fontId="3" fillId="0" borderId="2" xfId="0" applyFont="1" applyBorder="1" applyAlignment="1">
      <alignment horizontal="center"/>
    </xf>
    <xf numFmtId="0" fontId="3" fillId="0" borderId="3" xfId="0" applyFont="1" applyBorder="1" applyAlignment="1">
      <alignment horizontal="center"/>
    </xf>
    <xf numFmtId="0" fontId="3" fillId="0" borderId="4" xfId="0" applyFont="1" applyBorder="1" applyAlignment="1">
      <alignment horizontal="center"/>
    </xf>
    <xf numFmtId="0" fontId="3" fillId="13" borderId="36" xfId="0" applyFont="1" applyFill="1" applyBorder="1" applyAlignment="1">
      <alignment horizontal="center"/>
    </xf>
    <xf numFmtId="0" fontId="3" fillId="13" borderId="37" xfId="0" applyFont="1" applyFill="1" applyBorder="1" applyAlignment="1">
      <alignment horizontal="center"/>
    </xf>
    <xf numFmtId="0" fontId="3" fillId="12" borderId="25" xfId="0" applyFont="1" applyFill="1" applyBorder="1" applyAlignment="1">
      <alignment horizontal="center"/>
    </xf>
    <xf numFmtId="0" fontId="3" fillId="12" borderId="36" xfId="0" applyFont="1" applyFill="1" applyBorder="1" applyAlignment="1">
      <alignment horizontal="center"/>
    </xf>
    <xf numFmtId="0" fontId="11" fillId="0" borderId="8" xfId="0" applyFont="1" applyBorder="1" applyAlignment="1">
      <alignment horizontal="center" vertical="center" wrapText="1"/>
    </xf>
    <xf numFmtId="0" fontId="9" fillId="0" borderId="1" xfId="0" applyFont="1" applyBorder="1" applyAlignment="1">
      <alignment horizontal="center" vertical="center" wrapText="1"/>
    </xf>
    <xf numFmtId="0" fontId="9" fillId="0" borderId="9" xfId="0" applyFont="1" applyBorder="1" applyAlignment="1">
      <alignment horizontal="center" vertical="center" wrapText="1"/>
    </xf>
    <xf numFmtId="0" fontId="3" fillId="0" borderId="13" xfId="0" applyFont="1" applyBorder="1" applyAlignment="1">
      <alignment horizontal="center"/>
    </xf>
    <xf numFmtId="0" fontId="3" fillId="0" borderId="14" xfId="0" applyFont="1" applyBorder="1" applyAlignment="1">
      <alignment horizontal="center"/>
    </xf>
    <xf numFmtId="0" fontId="3" fillId="0" borderId="15" xfId="0" applyFont="1" applyBorder="1" applyAlignment="1">
      <alignment horizontal="center"/>
    </xf>
    <xf numFmtId="0" fontId="11" fillId="0" borderId="13" xfId="0" applyFont="1" applyBorder="1" applyAlignment="1">
      <alignment horizontal="center" vertical="center" wrapText="1"/>
    </xf>
    <xf numFmtId="0" fontId="11" fillId="0" borderId="14" xfId="0" applyFont="1" applyBorder="1" applyAlignment="1">
      <alignment horizontal="center" vertical="center" wrapText="1"/>
    </xf>
  </cellXfs>
  <cellStyles count="22">
    <cellStyle name="IAIS_EOA" xfId="2"/>
    <cellStyle name="IAIS_EOA 2" xfId="8"/>
    <cellStyle name="IAIS_FT.Amount" xfId="19"/>
    <cellStyle name="IAIS_FT.Caption" xfId="5"/>
    <cellStyle name="IAIS_FT.Caption 2" xfId="6"/>
    <cellStyle name="IAIS_FT.CCode" xfId="13"/>
    <cellStyle name="IAIS_FT.Date" xfId="11"/>
    <cellStyle name="IAIS_FT.Date 2" xfId="17"/>
    <cellStyle name="IAIS_FT.Empty" xfId="16"/>
    <cellStyle name="IAIS_FT.Enum" xfId="18"/>
    <cellStyle name="IAIS_FT.ICS.Param" xfId="3"/>
    <cellStyle name="IAIS_FT.RCode" xfId="14"/>
    <cellStyle name="IAIS_FT.String" xfId="15"/>
    <cellStyle name="IAIS_FT.TCode" xfId="12"/>
    <cellStyle name="IAIS_Ignore" xfId="4"/>
    <cellStyle name="IAIS_Ignore 2" xfId="9"/>
    <cellStyle name="IAIS_Ignore 2 2" xfId="20"/>
    <cellStyle name="Normal" xfId="0" builtinId="0"/>
    <cellStyle name="Normal 2" xfId="10"/>
    <cellStyle name="Normal 2 2" xfId="21"/>
    <cellStyle name="Normal 3" xfId="7"/>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Working%20Parties\Field%20Testing%20WG\5%20Field%20Testing%20Exercises\FT%202016\~2016%20FT%20Released%20Docs\160217%20Phase%201%20draft%20release\IAIS%20FT2016%20DRAFT%20phase%201-(20160217T15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20160217)"/>
      <sheetName val="FT16.Participant"/>
      <sheetName val="FT16.Baseline"/>
      <sheetName val="FT16.BCR+HLA"/>
      <sheetName val="FT16.BCR &amp; ICS.Balance sheet"/>
      <sheetName val="FT16.Deferred Tax Asset"/>
      <sheetName val="FT16.Encumbered Assets"/>
      <sheetName val="FT16.Financial Instruments"/>
      <sheetName val="FT16.Non-Paid-Up Cap Resources"/>
      <sheetName val="&lt;-- BCR+HLA    Valuation--&gt;"/>
      <sheetName val="FT16.Valuation capital"/>
      <sheetName val="FT16.Valuation assets"/>
      <sheetName val="FT16.Valuation liabilities"/>
      <sheetName val="FT16.Additional BCR"/>
    </sheetNames>
    <sheetDataSet>
      <sheetData sheetId="0">
        <row r="1">
          <cell r="A1" t="str">
            <v>IAIS Field Testing 2016 Draft Phase1-(20160217)</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tabSelected="1" zoomScale="115" zoomScaleNormal="115" workbookViewId="0">
      <selection activeCell="D25" sqref="D25"/>
    </sheetView>
  </sheetViews>
  <sheetFormatPr defaultRowHeight="15"/>
  <cols>
    <col min="1" max="3" width="9.140625" style="216"/>
    <col min="4" max="4" width="66.7109375" style="216" customWidth="1"/>
    <col min="5" max="16384" width="9.140625" style="216"/>
  </cols>
  <sheetData>
    <row r="1" spans="1:4" ht="15.75" thickBot="1">
      <c r="A1" s="215" t="s">
        <v>492</v>
      </c>
    </row>
    <row r="2" spans="1:4" ht="124.5" customHeight="1" thickBot="1">
      <c r="A2" s="217" t="s">
        <v>490</v>
      </c>
      <c r="B2" s="218"/>
      <c r="C2" s="218"/>
      <c r="D2" s="219"/>
    </row>
    <row r="4" spans="1:4">
      <c r="B4" s="216" t="s">
        <v>491</v>
      </c>
    </row>
  </sheetData>
  <mergeCells count="1">
    <mergeCell ref="A2:D2"/>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2:AK97"/>
  <sheetViews>
    <sheetView topLeftCell="P1" workbookViewId="0">
      <selection activeCell="C2" sqref="C2"/>
    </sheetView>
  </sheetViews>
  <sheetFormatPr defaultRowHeight="15"/>
  <sheetData>
    <row r="2" spans="2:37">
      <c r="C2" t="s">
        <v>126</v>
      </c>
    </row>
    <row r="4" spans="2:37">
      <c r="B4" s="32" t="s">
        <v>55</v>
      </c>
      <c r="C4" s="33" t="s">
        <v>56</v>
      </c>
      <c r="D4" s="33" t="s">
        <v>57</v>
      </c>
      <c r="E4" s="33" t="s">
        <v>58</v>
      </c>
      <c r="F4" s="33" t="s">
        <v>59</v>
      </c>
      <c r="G4" s="33" t="s">
        <v>60</v>
      </c>
      <c r="H4" s="33" t="s">
        <v>61</v>
      </c>
      <c r="I4" s="33" t="s">
        <v>62</v>
      </c>
      <c r="J4" s="33" t="s">
        <v>63</v>
      </c>
      <c r="K4" s="33" t="s">
        <v>64</v>
      </c>
      <c r="L4" s="33" t="s">
        <v>65</v>
      </c>
      <c r="M4" s="33" t="s">
        <v>66</v>
      </c>
      <c r="N4" s="33" t="s">
        <v>67</v>
      </c>
      <c r="O4" s="33" t="s">
        <v>68</v>
      </c>
      <c r="P4" s="33" t="s">
        <v>69</v>
      </c>
      <c r="Q4" s="33" t="s">
        <v>70</v>
      </c>
      <c r="R4" s="33" t="s">
        <v>71</v>
      </c>
      <c r="S4" s="33" t="s">
        <v>72</v>
      </c>
      <c r="T4" s="33" t="s">
        <v>73</v>
      </c>
      <c r="U4" s="33" t="s">
        <v>74</v>
      </c>
      <c r="V4" s="33" t="s">
        <v>75</v>
      </c>
      <c r="W4" s="33" t="s">
        <v>76</v>
      </c>
      <c r="X4" s="33" t="s">
        <v>77</v>
      </c>
      <c r="Y4" s="33" t="s">
        <v>78</v>
      </c>
      <c r="Z4" s="33" t="s">
        <v>79</v>
      </c>
      <c r="AA4" s="33" t="s">
        <v>80</v>
      </c>
      <c r="AB4" s="33" t="s">
        <v>81</v>
      </c>
      <c r="AC4" s="33" t="s">
        <v>82</v>
      </c>
      <c r="AD4" s="33" t="s">
        <v>83</v>
      </c>
      <c r="AE4" s="33" t="s">
        <v>84</v>
      </c>
      <c r="AF4" s="33" t="s">
        <v>85</v>
      </c>
      <c r="AG4" s="33" t="s">
        <v>86</v>
      </c>
      <c r="AH4" s="33" t="s">
        <v>87</v>
      </c>
      <c r="AI4" s="33" t="s">
        <v>88</v>
      </c>
      <c r="AJ4" s="33" t="s">
        <v>89</v>
      </c>
      <c r="AK4" s="33" t="s">
        <v>90</v>
      </c>
    </row>
    <row r="5" spans="2:37">
      <c r="B5" s="32" t="s">
        <v>55</v>
      </c>
      <c r="C5" s="33" t="s">
        <v>91</v>
      </c>
      <c r="D5" s="33" t="s">
        <v>92</v>
      </c>
      <c r="E5" s="33" t="s">
        <v>93</v>
      </c>
      <c r="F5" s="33" t="s">
        <v>94</v>
      </c>
      <c r="G5" s="33" t="s">
        <v>95</v>
      </c>
      <c r="H5" s="33" t="s">
        <v>96</v>
      </c>
      <c r="I5" s="33" t="s">
        <v>97</v>
      </c>
      <c r="J5" s="33" t="s">
        <v>98</v>
      </c>
      <c r="K5" s="33" t="s">
        <v>99</v>
      </c>
      <c r="L5" s="33" t="s">
        <v>100</v>
      </c>
      <c r="M5" s="33" t="s">
        <v>101</v>
      </c>
      <c r="N5" s="33" t="s">
        <v>102</v>
      </c>
      <c r="O5" s="33" t="s">
        <v>103</v>
      </c>
      <c r="P5" s="33" t="s">
        <v>104</v>
      </c>
      <c r="Q5" s="33" t="s">
        <v>105</v>
      </c>
      <c r="R5" s="33" t="s">
        <v>106</v>
      </c>
      <c r="S5" s="33" t="s">
        <v>107</v>
      </c>
      <c r="T5" s="33" t="s">
        <v>108</v>
      </c>
      <c r="U5" s="33" t="s">
        <v>109</v>
      </c>
      <c r="V5" s="33" t="s">
        <v>110</v>
      </c>
      <c r="W5" s="33" t="s">
        <v>111</v>
      </c>
      <c r="X5" s="33" t="s">
        <v>112</v>
      </c>
      <c r="Y5" s="33" t="s">
        <v>113</v>
      </c>
      <c r="Z5" s="33" t="s">
        <v>114</v>
      </c>
      <c r="AA5" s="33" t="s">
        <v>115</v>
      </c>
      <c r="AB5" s="33" t="s">
        <v>116</v>
      </c>
      <c r="AC5" s="33" t="s">
        <v>117</v>
      </c>
      <c r="AD5" s="33" t="s">
        <v>118</v>
      </c>
      <c r="AE5" s="33" t="s">
        <v>119</v>
      </c>
      <c r="AF5" s="33" t="s">
        <v>120</v>
      </c>
      <c r="AG5" s="33" t="s">
        <v>121</v>
      </c>
      <c r="AH5" s="33" t="s">
        <v>122</v>
      </c>
      <c r="AI5" s="33" t="s">
        <v>123</v>
      </c>
      <c r="AJ5" s="33" t="s">
        <v>124</v>
      </c>
      <c r="AK5" s="33" t="s">
        <v>125</v>
      </c>
    </row>
    <row r="6" spans="2:37">
      <c r="B6" s="32" t="s">
        <v>55</v>
      </c>
      <c r="C6" s="34">
        <v>2.5785153910747649E-2</v>
      </c>
      <c r="D6" s="34">
        <v>0.12939300000000165</v>
      </c>
      <c r="E6" s="34">
        <v>1.237416191498486E-2</v>
      </c>
      <c r="F6" s="34">
        <v>-2.1499999999325947E-3</v>
      </c>
      <c r="G6" s="34">
        <v>2.8501649167889997E-2</v>
      </c>
      <c r="H6" s="34">
        <v>3.3721092138011111E-2</v>
      </c>
      <c r="I6" s="34">
        <v>3.4336502791790791E-2</v>
      </c>
      <c r="J6" s="34">
        <v>1.8999999999993467E-3</v>
      </c>
      <c r="K6" s="34">
        <v>3.2247919610837172E-3</v>
      </c>
      <c r="L6" s="34">
        <v>6.1500000011549538E-4</v>
      </c>
      <c r="M6" s="34">
        <v>6.3821667916603708E-3</v>
      </c>
      <c r="N6" s="34">
        <v>4.0060090133819948E-3</v>
      </c>
      <c r="O6" s="34">
        <v>1.6710000000117242E-2</v>
      </c>
      <c r="P6" s="34">
        <v>7.3500000000009447E-2</v>
      </c>
      <c r="Q6" s="34">
        <v>1.9999999999085194E-3</v>
      </c>
      <c r="R6" s="34">
        <v>7.3000000000084553E-2</v>
      </c>
      <c r="S6" s="34">
        <v>4.3754785661054285E-4</v>
      </c>
      <c r="T6" s="34">
        <v>1.954216928143504E-2</v>
      </c>
      <c r="U6" s="34">
        <v>3.2620000000193494E-2</v>
      </c>
      <c r="V6" s="34">
        <v>3.7777707349606837E-2</v>
      </c>
      <c r="W6" s="34">
        <v>1.1241999999986874E-2</v>
      </c>
      <c r="X6" s="34">
        <v>3.6597814081320346E-2</v>
      </c>
      <c r="Y6" s="34">
        <v>5.7619999999953375E-2</v>
      </c>
      <c r="Z6" s="34">
        <v>9.7500000000094733E-3</v>
      </c>
      <c r="AA6" s="34">
        <v>1.7109999999945558E-2</v>
      </c>
      <c r="AB6" s="34">
        <v>1.8499999999910921E-2</v>
      </c>
      <c r="AC6" s="34">
        <v>0.20600000000131158</v>
      </c>
      <c r="AD6" s="34">
        <v>6.8500000001410211E-3</v>
      </c>
      <c r="AE6" s="34">
        <v>1.4099999999865886E-3</v>
      </c>
      <c r="AF6" s="34">
        <v>6.4854984011966099E-3</v>
      </c>
      <c r="AG6" s="34">
        <v>1.7677782241917184E-2</v>
      </c>
      <c r="AH6" s="34">
        <v>9.5099999997252382E-3</v>
      </c>
      <c r="AI6" s="34">
        <v>8.1246787115485386E-3</v>
      </c>
      <c r="AJ6" s="34">
        <v>3.4259317405738177E-3</v>
      </c>
      <c r="AK6" s="34">
        <v>6.5089905310105278E-2</v>
      </c>
    </row>
    <row r="7" spans="2:37">
      <c r="B7" s="32" t="s">
        <v>55</v>
      </c>
      <c r="C7" s="34">
        <v>2.456533091710944E-2</v>
      </c>
      <c r="D7" s="34">
        <v>0.12963700000000289</v>
      </c>
      <c r="E7" s="34">
        <v>1.341574257583722E-2</v>
      </c>
      <c r="F7" s="34">
        <v>-2.3597522519925862E-3</v>
      </c>
      <c r="G7" s="34">
        <v>3.0252816273959704E-2</v>
      </c>
      <c r="H7" s="34">
        <v>3.3616827491751211E-2</v>
      </c>
      <c r="I7" s="34">
        <v>4.2004840116697695E-2</v>
      </c>
      <c r="J7" s="34">
        <v>2.9014514504002165E-3</v>
      </c>
      <c r="K7" s="34">
        <v>3.2300084111238636E-3</v>
      </c>
      <c r="L7" s="34">
        <v>7.5005063194555355E-4</v>
      </c>
      <c r="M7" s="34">
        <v>8.3384426089643249E-3</v>
      </c>
      <c r="N7" s="34">
        <v>8.6478552218796079E-3</v>
      </c>
      <c r="O7" s="34">
        <v>2.117000000011382E-2</v>
      </c>
      <c r="P7" s="34">
        <v>7.6500000000010449E-2</v>
      </c>
      <c r="Q7" s="34">
        <v>4.2999999999100424E-3</v>
      </c>
      <c r="R7" s="34">
        <v>6.2850000000083561E-2</v>
      </c>
      <c r="S7" s="34">
        <v>4.375478566167601E-4</v>
      </c>
      <c r="T7" s="34">
        <v>1.9670261675630352E-2</v>
      </c>
      <c r="U7" s="34">
        <v>3.8490000000192426E-2</v>
      </c>
      <c r="V7" s="34">
        <v>3.7725311627602842E-2</v>
      </c>
      <c r="W7" s="34">
        <v>1.0948401765408011E-2</v>
      </c>
      <c r="X7" s="34">
        <v>3.7359416032236803E-2</v>
      </c>
      <c r="Y7" s="34">
        <v>5.1796999999953464E-2</v>
      </c>
      <c r="Z7" s="34">
        <v>1.5000000000008784E-2</v>
      </c>
      <c r="AA7" s="34">
        <v>1.7059999999947006E-2</v>
      </c>
      <c r="AB7" s="34">
        <v>2.011610564200228E-2</v>
      </c>
      <c r="AC7" s="34">
        <v>0.1622746096097063</v>
      </c>
      <c r="AD7" s="34">
        <v>1.1150000000136773E-2</v>
      </c>
      <c r="AE7" s="34">
        <v>1.7202666826232615E-3</v>
      </c>
      <c r="AF7" s="34">
        <v>1.0042867699722402E-2</v>
      </c>
      <c r="AG7" s="34">
        <v>1.8390604437033442E-2</v>
      </c>
      <c r="AH7" s="34">
        <v>1.1964614553977126E-2</v>
      </c>
      <c r="AI7" s="34">
        <v>8.8322482120906098E-3</v>
      </c>
      <c r="AJ7" s="34">
        <v>8.0345139242479213E-3</v>
      </c>
      <c r="AK7" s="34">
        <v>6.9015788165544656E-2</v>
      </c>
    </row>
    <row r="8" spans="2:37">
      <c r="B8" s="32" t="s">
        <v>55</v>
      </c>
      <c r="C8" s="34">
        <v>2.4300737434711284E-2</v>
      </c>
      <c r="D8" s="34">
        <v>0.12804200000000088</v>
      </c>
      <c r="E8" s="34">
        <v>1.4707638726220162E-2</v>
      </c>
      <c r="F8" s="34">
        <v>-1.9905967490665422E-3</v>
      </c>
      <c r="G8" s="34">
        <v>3.2658979990227044E-2</v>
      </c>
      <c r="H8" s="34">
        <v>3.4041723118490408E-2</v>
      </c>
      <c r="I8" s="34">
        <v>4.5418974537539736E-2</v>
      </c>
      <c r="J8" s="34">
        <v>3.3325468593818908E-3</v>
      </c>
      <c r="K8" s="34">
        <v>3.8132253528164739E-3</v>
      </c>
      <c r="L8" s="34">
        <v>1.2046014280704398E-3</v>
      </c>
      <c r="M8" s="34">
        <v>1.0384643174410124E-2</v>
      </c>
      <c r="N8" s="34">
        <v>1.2371476318310926E-2</v>
      </c>
      <c r="O8" s="34">
        <v>2.5690000000113677E-2</v>
      </c>
      <c r="P8" s="34">
        <v>6.1564012232368182E-2</v>
      </c>
      <c r="Q8" s="34">
        <v>7.1999999999126096E-3</v>
      </c>
      <c r="R8" s="34">
        <v>6.2850000000082673E-2</v>
      </c>
      <c r="S8" s="34">
        <v>5.3762602323481623E-4</v>
      </c>
      <c r="T8" s="34">
        <v>2.0161773727741306E-2</v>
      </c>
      <c r="U8" s="34">
        <v>4.5220000000197214E-2</v>
      </c>
      <c r="V8" s="34">
        <v>3.8473828221423645E-2</v>
      </c>
      <c r="W8" s="34">
        <v>1.120172075777992E-2</v>
      </c>
      <c r="X8" s="34">
        <v>3.8095732153201611E-2</v>
      </c>
      <c r="Y8" s="34">
        <v>5.1899999999955204E-2</v>
      </c>
      <c r="Z8" s="34">
        <v>1.9000000000009676E-2</v>
      </c>
      <c r="AA8" s="34">
        <v>1.8329999999948443E-2</v>
      </c>
      <c r="AB8" s="34">
        <v>2.2054034225770458E-2</v>
      </c>
      <c r="AC8" s="34">
        <v>0.14241560692128652</v>
      </c>
      <c r="AD8" s="34">
        <v>1.550000000013485E-2</v>
      </c>
      <c r="AE8" s="34">
        <v>2.7230081045024335E-3</v>
      </c>
      <c r="AF8" s="34">
        <v>1.3594677518409037E-2</v>
      </c>
      <c r="AG8" s="34">
        <v>1.9727237509585827E-2</v>
      </c>
      <c r="AH8" s="34">
        <v>1.5252187209936485E-2</v>
      </c>
      <c r="AI8" s="34">
        <v>9.8484172103543433E-3</v>
      </c>
      <c r="AJ8" s="34">
        <v>1.2093437735571921E-2</v>
      </c>
      <c r="AK8" s="34">
        <v>7.1575752762877309E-2</v>
      </c>
    </row>
    <row r="9" spans="2:37">
      <c r="B9" s="32" t="s">
        <v>55</v>
      </c>
      <c r="C9" s="34">
        <v>2.4864534524902115E-2</v>
      </c>
      <c r="D9" s="34">
        <v>0.1241200000000009</v>
      </c>
      <c r="E9" s="34">
        <v>1.5848429364096361E-2</v>
      </c>
      <c r="F9" s="34">
        <v>-1.3416089039850476E-3</v>
      </c>
      <c r="G9" s="34">
        <v>3.5105684252185743E-2</v>
      </c>
      <c r="H9" s="34">
        <v>3.447065658354953E-2</v>
      </c>
      <c r="I9" s="34">
        <v>4.7921395250971832E-2</v>
      </c>
      <c r="J9" s="34">
        <v>3.7847320566375409E-3</v>
      </c>
      <c r="K9" s="34">
        <v>4.6014375708474109E-3</v>
      </c>
      <c r="L9" s="34">
        <v>1.8374299996750665E-3</v>
      </c>
      <c r="M9" s="34">
        <v>1.2152996727295973E-2</v>
      </c>
      <c r="N9" s="34">
        <v>1.5209034745504946E-2</v>
      </c>
      <c r="O9" s="34">
        <v>2.843000000011453E-2</v>
      </c>
      <c r="P9" s="34">
        <v>5.4449227211036177E-2</v>
      </c>
      <c r="Q9" s="34">
        <v>9.9999999999131894E-3</v>
      </c>
      <c r="R9" s="34">
        <v>6.315000000008153E-2</v>
      </c>
      <c r="S9" s="34">
        <v>8.25588527435972E-4</v>
      </c>
      <c r="T9" s="34">
        <v>2.0709196501232707E-2</v>
      </c>
      <c r="U9" s="34">
        <v>4.9970000000199688E-2</v>
      </c>
      <c r="V9" s="34">
        <v>3.9340833855534107E-2</v>
      </c>
      <c r="W9" s="34">
        <v>1.1964949523602719E-2</v>
      </c>
      <c r="X9" s="34">
        <v>3.8626805601505332E-2</v>
      </c>
      <c r="Y9" s="34">
        <v>5.1899999999954982E-2</v>
      </c>
      <c r="Z9" s="34">
        <v>2.2000000000009567E-2</v>
      </c>
      <c r="AA9" s="34">
        <v>1.9819999999948212E-2</v>
      </c>
      <c r="AB9" s="34">
        <v>2.4013801413418134E-2</v>
      </c>
      <c r="AC9" s="34">
        <v>0.13405994129737464</v>
      </c>
      <c r="AD9" s="34">
        <v>1.8700000000131167E-2</v>
      </c>
      <c r="AE9" s="34">
        <v>4.0816770381659762E-3</v>
      </c>
      <c r="AF9" s="34">
        <v>1.6516009131481324E-2</v>
      </c>
      <c r="AG9" s="34">
        <v>2.1024240888925183E-2</v>
      </c>
      <c r="AH9" s="34">
        <v>1.9118016057180887E-2</v>
      </c>
      <c r="AI9" s="34">
        <v>1.0973389048332782E-2</v>
      </c>
      <c r="AJ9" s="34">
        <v>1.4956104941037163E-2</v>
      </c>
      <c r="AK9" s="34">
        <v>7.3574865060892725E-2</v>
      </c>
    </row>
    <row r="10" spans="2:37">
      <c r="B10" s="32" t="s">
        <v>55</v>
      </c>
      <c r="C10" s="34">
        <v>2.5926623150910322E-2</v>
      </c>
      <c r="D10" s="34">
        <v>0.11771200000000048</v>
      </c>
      <c r="E10" s="34">
        <v>1.6878169274073596E-2</v>
      </c>
      <c r="F10" s="34">
        <v>-4.5123623727494344E-4</v>
      </c>
      <c r="G10" s="34">
        <v>3.8156938716878086E-2</v>
      </c>
      <c r="H10" s="34">
        <v>3.5015069600098148E-2</v>
      </c>
      <c r="I10" s="34">
        <v>5.1198209587617116E-2</v>
      </c>
      <c r="J10" s="34">
        <v>4.3088136902822427E-3</v>
      </c>
      <c r="K10" s="34">
        <v>5.4664869003353544E-3</v>
      </c>
      <c r="L10" s="34">
        <v>2.6067595402814447E-3</v>
      </c>
      <c r="M10" s="34">
        <v>1.357415677881102E-2</v>
      </c>
      <c r="N10" s="34">
        <v>1.7399710350282982E-2</v>
      </c>
      <c r="O10" s="34">
        <v>3.0360000000111853E-2</v>
      </c>
      <c r="P10" s="34">
        <v>5.8971543272281046E-2</v>
      </c>
      <c r="Q10" s="34">
        <v>1.2899999999915757E-2</v>
      </c>
      <c r="R10" s="34">
        <v>6.3750000000080131E-2</v>
      </c>
      <c r="S10" s="34">
        <v>1.2394099572723416E-3</v>
      </c>
      <c r="T10" s="34">
        <v>2.128775237439462E-2</v>
      </c>
      <c r="U10" s="34">
        <v>5.2980000000203198E-2</v>
      </c>
      <c r="V10" s="34">
        <v>3.9997042736315436E-2</v>
      </c>
      <c r="W10" s="34">
        <v>1.2984170674592121E-2</v>
      </c>
      <c r="X10" s="34">
        <v>3.9139451110994594E-2</v>
      </c>
      <c r="Y10" s="34">
        <v>5.1999999999954083E-2</v>
      </c>
      <c r="Z10" s="34">
        <v>2.7000000000007907E-2</v>
      </c>
      <c r="AA10" s="34">
        <v>2.0679999999950516E-2</v>
      </c>
      <c r="AB10" s="34">
        <v>2.5787997009257158E-2</v>
      </c>
      <c r="AC10" s="34">
        <v>0.12488847409878345</v>
      </c>
      <c r="AD10" s="34">
        <v>2.0750000000127944E-2</v>
      </c>
      <c r="AE10" s="34">
        <v>5.5285778346600978E-3</v>
      </c>
      <c r="AF10" s="34">
        <v>1.8434418872471436E-2</v>
      </c>
      <c r="AG10" s="34">
        <v>2.2229582691839944E-2</v>
      </c>
      <c r="AH10" s="34">
        <v>2.2901529393384745E-2</v>
      </c>
      <c r="AI10" s="34">
        <v>1.2106767170970256E-2</v>
      </c>
      <c r="AJ10" s="34">
        <v>1.6967706622270429E-2</v>
      </c>
      <c r="AK10" s="34">
        <v>7.5279386376539748E-2</v>
      </c>
    </row>
    <row r="11" spans="2:37">
      <c r="B11" s="32" t="s">
        <v>55</v>
      </c>
      <c r="C11" s="34">
        <v>2.7169619498920161E-2</v>
      </c>
      <c r="D11" s="34">
        <v>0.11123899999999987</v>
      </c>
      <c r="E11" s="34">
        <v>1.7979980521497518E-2</v>
      </c>
      <c r="F11" s="34">
        <v>4.8222418860555116E-4</v>
      </c>
      <c r="G11" s="34">
        <v>3.9908885802728111E-2</v>
      </c>
      <c r="H11" s="34">
        <v>3.5341586038182937E-2</v>
      </c>
      <c r="I11" s="34">
        <v>5.346309102037905E-2</v>
      </c>
      <c r="J11" s="34">
        <v>4.9665978678887779E-3</v>
      </c>
      <c r="K11" s="34">
        <v>6.3805356441415384E-3</v>
      </c>
      <c r="L11" s="34">
        <v>3.434503002408551E-3</v>
      </c>
      <c r="M11" s="34">
        <v>1.4704496364744468E-2</v>
      </c>
      <c r="N11" s="34">
        <v>1.8772144369281873E-2</v>
      </c>
      <c r="O11" s="34">
        <v>3.1840000000110891E-2</v>
      </c>
      <c r="P11" s="34">
        <v>6.3638486739103328E-2</v>
      </c>
      <c r="Q11" s="34">
        <v>1.534999999991693E-2</v>
      </c>
      <c r="R11" s="34">
        <v>5.8370154585167144E-2</v>
      </c>
      <c r="S11" s="34">
        <v>1.7674196134473963E-3</v>
      </c>
      <c r="T11" s="34">
        <v>2.1844786203705002E-2</v>
      </c>
      <c r="U11" s="34">
        <v>5.5240000000204681E-2</v>
      </c>
      <c r="V11" s="34">
        <v>4.0436014781109808E-2</v>
      </c>
      <c r="W11" s="34">
        <v>1.4156575759598944E-2</v>
      </c>
      <c r="X11" s="34">
        <v>3.9548038257053442E-2</v>
      </c>
      <c r="Y11" s="34">
        <v>4.7896386857588791E-2</v>
      </c>
      <c r="Z11" s="34">
        <v>2.6176349681049427E-2</v>
      </c>
      <c r="AA11" s="34">
        <v>2.1529999999951199E-2</v>
      </c>
      <c r="AB11" s="34">
        <v>2.7373195949161655E-2</v>
      </c>
      <c r="AC11" s="34">
        <v>0.11671343605305906</v>
      </c>
      <c r="AD11" s="34">
        <v>2.2800000000125831E-2</v>
      </c>
      <c r="AE11" s="34">
        <v>7.0058768284904094E-3</v>
      </c>
      <c r="AF11" s="34">
        <v>2.0073750170981342E-2</v>
      </c>
      <c r="AG11" s="34">
        <v>2.3521037518229981E-2</v>
      </c>
      <c r="AH11" s="34">
        <v>2.564264877879241E-2</v>
      </c>
      <c r="AI11" s="34">
        <v>1.3019573042895249E-2</v>
      </c>
      <c r="AJ11" s="34">
        <v>1.8574444587740713E-2</v>
      </c>
      <c r="AK11" s="34">
        <v>7.6859308370203605E-2</v>
      </c>
    </row>
    <row r="12" spans="2:37">
      <c r="B12" s="32" t="s">
        <v>55</v>
      </c>
      <c r="C12" s="34">
        <v>2.8437208853455687E-2</v>
      </c>
      <c r="D12" s="34">
        <v>0.11296399999999851</v>
      </c>
      <c r="E12" s="34">
        <v>1.9193658380108891E-2</v>
      </c>
      <c r="F12" s="34">
        <v>1.4195899917388566E-3</v>
      </c>
      <c r="G12" s="34">
        <v>4.2415411421035554E-2</v>
      </c>
      <c r="H12" s="34">
        <v>3.6219496274729535E-2</v>
      </c>
      <c r="I12" s="34">
        <v>5.5719475389569562E-2</v>
      </c>
      <c r="J12" s="34">
        <v>5.6272114005608831E-3</v>
      </c>
      <c r="K12" s="34">
        <v>7.4028955809901653E-3</v>
      </c>
      <c r="L12" s="34">
        <v>4.3067996562848876E-3</v>
      </c>
      <c r="M12" s="34">
        <v>1.5628473647208763E-2</v>
      </c>
      <c r="N12" s="34">
        <v>1.9849560099840513E-2</v>
      </c>
      <c r="O12" s="34">
        <v>3.288000000010749E-2</v>
      </c>
      <c r="P12" s="34">
        <v>6.6824205071073672E-2</v>
      </c>
      <c r="Q12" s="34">
        <v>1.749999999991747E-2</v>
      </c>
      <c r="R12" s="34">
        <v>5.4697237396379661E-2</v>
      </c>
      <c r="S12" s="34">
        <v>2.3729598879629332E-3</v>
      </c>
      <c r="T12" s="34">
        <v>2.2352920591796055E-2</v>
      </c>
      <c r="U12" s="34">
        <v>5.739000000020722E-2</v>
      </c>
      <c r="V12" s="34">
        <v>4.0884368297747775E-2</v>
      </c>
      <c r="W12" s="34">
        <v>1.5302872579398663E-2</v>
      </c>
      <c r="X12" s="34">
        <v>3.9993363986964514E-2</v>
      </c>
      <c r="Y12" s="34">
        <v>4.5088947097883914E-2</v>
      </c>
      <c r="Z12" s="34">
        <v>2.5659803477283916E-2</v>
      </c>
      <c r="AA12" s="34">
        <v>2.2229999999952899E-2</v>
      </c>
      <c r="AB12" s="34">
        <v>2.8874941694780665E-2</v>
      </c>
      <c r="AC12" s="34">
        <v>0.11382362964630821</v>
      </c>
      <c r="AD12" s="34">
        <v>2.420000000012279E-2</v>
      </c>
      <c r="AE12" s="34">
        <v>8.4127055274796358E-3</v>
      </c>
      <c r="AF12" s="34">
        <v>2.1251967216413981E-2</v>
      </c>
      <c r="AG12" s="34">
        <v>2.4576310985122252E-2</v>
      </c>
      <c r="AH12" s="34">
        <v>2.8509957427498511E-2</v>
      </c>
      <c r="AI12" s="34">
        <v>1.3716925034710004E-2</v>
      </c>
      <c r="AJ12" s="34">
        <v>1.9799335980245747E-2</v>
      </c>
      <c r="AK12" s="34">
        <v>7.8343907883060115E-2</v>
      </c>
    </row>
    <row r="13" spans="2:37">
      <c r="B13" s="32" t="s">
        <v>55</v>
      </c>
      <c r="C13" s="34">
        <v>2.9442519878018603E-2</v>
      </c>
      <c r="D13" s="34">
        <v>0.11465999999999732</v>
      </c>
      <c r="E13" s="34">
        <v>2.0193799601961882E-2</v>
      </c>
      <c r="F13" s="34">
        <v>2.463509391819052E-3</v>
      </c>
      <c r="G13" s="34">
        <v>4.4260659156140747E-2</v>
      </c>
      <c r="H13" s="34">
        <v>3.488712991374876E-2</v>
      </c>
      <c r="I13" s="34">
        <v>5.8052532323947137E-2</v>
      </c>
      <c r="J13" s="34">
        <v>6.29114177466783E-3</v>
      </c>
      <c r="K13" s="34">
        <v>8.4328256840195959E-3</v>
      </c>
      <c r="L13" s="34">
        <v>5.2867795273685569E-3</v>
      </c>
      <c r="M13" s="34">
        <v>1.6433360009977527E-2</v>
      </c>
      <c r="N13" s="34">
        <v>2.0681061999039851E-2</v>
      </c>
      <c r="O13" s="34">
        <v>3.3940000000105996E-2</v>
      </c>
      <c r="P13" s="34">
        <v>6.9088333570417992E-2</v>
      </c>
      <c r="Q13" s="34">
        <v>1.9398999999917343E-2</v>
      </c>
      <c r="R13" s="34">
        <v>5.0262808413220617E-2</v>
      </c>
      <c r="S13" s="34">
        <v>2.9173904989312494E-3</v>
      </c>
      <c r="T13" s="34">
        <v>2.2894418005790618E-2</v>
      </c>
      <c r="U13" s="34">
        <v>5.864000000021008E-2</v>
      </c>
      <c r="V13" s="34">
        <v>4.1461938879560511E-2</v>
      </c>
      <c r="W13" s="34">
        <v>1.6429224168869272E-2</v>
      </c>
      <c r="X13" s="34">
        <v>4.0210519730787153E-2</v>
      </c>
      <c r="Y13" s="34">
        <v>4.1925084002539803E-2</v>
      </c>
      <c r="Z13" s="34">
        <v>2.4229673568505916E-2</v>
      </c>
      <c r="AA13" s="34">
        <v>2.2809999999954256E-2</v>
      </c>
      <c r="AB13" s="34">
        <v>3.006545271363259E-2</v>
      </c>
      <c r="AC13" s="34">
        <v>0.11483706289639573</v>
      </c>
      <c r="AD13" s="34">
        <v>2.3734207493922188E-2</v>
      </c>
      <c r="AE13" s="34">
        <v>9.6861303241215779E-3</v>
      </c>
      <c r="AF13" s="34">
        <v>2.2277064426161619E-2</v>
      </c>
      <c r="AG13" s="34">
        <v>2.5646384325221927E-2</v>
      </c>
      <c r="AH13" s="34">
        <v>3.0758753969407415E-2</v>
      </c>
      <c r="AI13" s="34">
        <v>1.4460293056634432E-2</v>
      </c>
      <c r="AJ13" s="34">
        <v>2.0861998585256503E-2</v>
      </c>
      <c r="AK13" s="34">
        <v>7.9781508179581406E-2</v>
      </c>
    </row>
    <row r="14" spans="2:37">
      <c r="B14" s="32" t="s">
        <v>55</v>
      </c>
      <c r="C14" s="34">
        <v>3.0189631004135853E-2</v>
      </c>
      <c r="D14" s="34">
        <v>0.11506099999999675</v>
      </c>
      <c r="E14" s="34">
        <v>2.1226742557499234E-2</v>
      </c>
      <c r="F14" s="34">
        <v>3.3091896058541348E-3</v>
      </c>
      <c r="G14" s="34">
        <v>4.5783555872028092E-2</v>
      </c>
      <c r="H14" s="34">
        <v>3.6255341829645849E-2</v>
      </c>
      <c r="I14" s="34">
        <v>6.0526846783310218E-2</v>
      </c>
      <c r="J14" s="34">
        <v>6.9900076117948018E-3</v>
      </c>
      <c r="K14" s="34">
        <v>9.497886509795217E-3</v>
      </c>
      <c r="L14" s="34">
        <v>6.2842514852015086E-3</v>
      </c>
      <c r="M14" s="34">
        <v>1.7105520156109444E-2</v>
      </c>
      <c r="N14" s="34">
        <v>2.140810142337557E-2</v>
      </c>
      <c r="O14" s="34">
        <v>3.5030000000104922E-2</v>
      </c>
      <c r="P14" s="34">
        <v>7.0743535428886117E-2</v>
      </c>
      <c r="Q14" s="34">
        <v>2.1099999999917518E-2</v>
      </c>
      <c r="R14" s="34">
        <v>4.6872033301605276E-2</v>
      </c>
      <c r="S14" s="34">
        <v>3.643240186195662E-3</v>
      </c>
      <c r="T14" s="34">
        <v>2.335776476524698E-2</v>
      </c>
      <c r="U14" s="34">
        <v>5.9540000000208426E-2</v>
      </c>
      <c r="V14" s="34">
        <v>4.180431264038087E-2</v>
      </c>
      <c r="W14" s="34">
        <v>1.749285606323725E-2</v>
      </c>
      <c r="X14" s="34">
        <v>4.0433590402190411E-2</v>
      </c>
      <c r="Y14" s="34">
        <v>3.9517340425390346E-2</v>
      </c>
      <c r="Z14" s="34">
        <v>2.3141895089016096E-2</v>
      </c>
      <c r="AA14" s="34">
        <v>2.3329999999955442E-2</v>
      </c>
      <c r="AB14" s="34">
        <v>3.1048586620071594E-2</v>
      </c>
      <c r="AC14" s="34">
        <v>0.11323202697762946</v>
      </c>
      <c r="AD14" s="34">
        <v>2.3419772675634665E-2</v>
      </c>
      <c r="AE14" s="34">
        <v>1.0834574314318335E-2</v>
      </c>
      <c r="AF14" s="34">
        <v>2.3081931845291503E-2</v>
      </c>
      <c r="AG14" s="34">
        <v>2.660498672045275E-2</v>
      </c>
      <c r="AH14" s="34">
        <v>3.2592763653718659E-2</v>
      </c>
      <c r="AI14" s="34">
        <v>1.508253146055516E-2</v>
      </c>
      <c r="AJ14" s="34">
        <v>2.1652912598898011E-2</v>
      </c>
      <c r="AK14" s="34">
        <v>8.1167273859744649E-2</v>
      </c>
    </row>
    <row r="15" spans="2:37">
      <c r="B15" s="32" t="s">
        <v>55</v>
      </c>
      <c r="C15" s="34">
        <v>3.1218001057750078E-2</v>
      </c>
      <c r="D15" s="34">
        <v>0.11542599999999559</v>
      </c>
      <c r="E15" s="34">
        <v>2.2218334069750156E-2</v>
      </c>
      <c r="F15" s="34">
        <v>4.1601304940011019E-3</v>
      </c>
      <c r="G15" s="34">
        <v>4.6964109385930097E-2</v>
      </c>
      <c r="H15" s="34">
        <v>3.7216523740874807E-2</v>
      </c>
      <c r="I15" s="34">
        <v>6.3201993358377617E-2</v>
      </c>
      <c r="J15" s="34">
        <v>7.6830849409394997E-3</v>
      </c>
      <c r="K15" s="34">
        <v>1.049356886790842E-2</v>
      </c>
      <c r="L15" s="34">
        <v>7.2271640425578543E-3</v>
      </c>
      <c r="M15" s="34">
        <v>1.7730558491965587E-2</v>
      </c>
      <c r="N15" s="34">
        <v>2.2065987472156712E-2</v>
      </c>
      <c r="O15" s="34">
        <v>3.6140000000103978E-2</v>
      </c>
      <c r="P15" s="34">
        <v>7.1978028930396176E-2</v>
      </c>
      <c r="Q15" s="34">
        <v>2.2799999999917553E-2</v>
      </c>
      <c r="R15" s="34">
        <v>4.4209647031985488E-2</v>
      </c>
      <c r="S15" s="34">
        <v>4.3091029623054666E-3</v>
      </c>
      <c r="T15" s="34">
        <v>2.379834609907383E-2</v>
      </c>
      <c r="U15" s="34">
        <v>5.9920000000208029E-2</v>
      </c>
      <c r="V15" s="34">
        <v>4.2155092086266333E-2</v>
      </c>
      <c r="W15" s="34">
        <v>1.8459686195849923E-2</v>
      </c>
      <c r="X15" s="34">
        <v>4.0662108112615947E-2</v>
      </c>
      <c r="Y15" s="34">
        <v>3.7638574313754836E-2</v>
      </c>
      <c r="Z15" s="34">
        <v>2.2293944077055983E-2</v>
      </c>
      <c r="AA15" s="34">
        <v>2.408999999995598E-2</v>
      </c>
      <c r="AB15" s="34">
        <v>3.1463046430688424E-2</v>
      </c>
      <c r="AC15" s="34">
        <v>0.10863471609231445</v>
      </c>
      <c r="AD15" s="34">
        <v>2.321303135920938E-2</v>
      </c>
      <c r="AE15" s="34">
        <v>1.1887943216986718E-2</v>
      </c>
      <c r="AF15" s="34">
        <v>2.3728560780996721E-2</v>
      </c>
      <c r="AG15" s="34">
        <v>2.7493504562188464E-2</v>
      </c>
      <c r="AH15" s="34">
        <v>3.4549744399889892E-2</v>
      </c>
      <c r="AI15" s="34">
        <v>1.5621531241890807E-2</v>
      </c>
      <c r="AJ15" s="34">
        <v>2.238078909054253E-2</v>
      </c>
      <c r="AK15" s="34">
        <v>8.2511839995176084E-2</v>
      </c>
    </row>
    <row r="16" spans="2:37">
      <c r="B16" s="32" t="s">
        <v>55</v>
      </c>
      <c r="C16" s="34">
        <v>3.1868091925064457E-2</v>
      </c>
      <c r="D16" s="34">
        <v>0.11549135768038021</v>
      </c>
      <c r="E16" s="34">
        <v>2.3176294266531894E-2</v>
      </c>
      <c r="F16" s="34">
        <v>4.9076599287471989E-3</v>
      </c>
      <c r="G16" s="34">
        <v>4.7837682402295245E-2</v>
      </c>
      <c r="H16" s="34">
        <v>3.8006294680221542E-2</v>
      </c>
      <c r="I16" s="34">
        <v>6.5272742018132046E-2</v>
      </c>
      <c r="J16" s="34">
        <v>8.4128832912175877E-3</v>
      </c>
      <c r="K16" s="34">
        <v>1.1399449252303961E-2</v>
      </c>
      <c r="L16" s="34">
        <v>8.1732957776083914E-3</v>
      </c>
      <c r="M16" s="34">
        <v>1.8324217506048956E-2</v>
      </c>
      <c r="N16" s="34">
        <v>2.2626915212651699E-2</v>
      </c>
      <c r="O16" s="34">
        <v>3.3992678889207761E-2</v>
      </c>
      <c r="P16" s="34">
        <v>7.2911751519521228E-2</v>
      </c>
      <c r="Q16" s="34">
        <v>2.3069292074263004E-2</v>
      </c>
      <c r="R16" s="34">
        <v>4.2513504849055028E-2</v>
      </c>
      <c r="S16" s="34">
        <v>4.9922483542030882E-3</v>
      </c>
      <c r="T16" s="34">
        <v>2.4099543606177054E-2</v>
      </c>
      <c r="U16" s="34">
        <v>5.6539939208467782E-2</v>
      </c>
      <c r="V16" s="34">
        <v>4.26917724260234E-2</v>
      </c>
      <c r="W16" s="34">
        <v>1.9359862637875702E-2</v>
      </c>
      <c r="X16" s="34">
        <v>4.0976657831348851E-2</v>
      </c>
      <c r="Y16" s="34">
        <v>3.6302783615719703E-2</v>
      </c>
      <c r="Z16" s="34">
        <v>2.2229234823675448E-2</v>
      </c>
      <c r="AA16" s="34">
        <v>2.2781149967330494E-2</v>
      </c>
      <c r="AB16" s="34">
        <v>3.1710391219955003E-2</v>
      </c>
      <c r="AC16" s="34">
        <v>0.10429647234013273</v>
      </c>
      <c r="AD16" s="34">
        <v>2.2418404679026338E-2</v>
      </c>
      <c r="AE16" s="34">
        <v>1.2870984712499256E-2</v>
      </c>
      <c r="AF16" s="34">
        <v>2.4413903155449335E-2</v>
      </c>
      <c r="AG16" s="34">
        <v>2.9094047802511902E-2</v>
      </c>
      <c r="AH16" s="34">
        <v>3.5452960507124098E-2</v>
      </c>
      <c r="AI16" s="34">
        <v>1.6551273728750093E-2</v>
      </c>
      <c r="AJ16" s="34">
        <v>2.3075951417253382E-2</v>
      </c>
      <c r="AK16" s="34">
        <v>8.3560401287589237E-2</v>
      </c>
    </row>
    <row r="17" spans="2:37">
      <c r="B17" s="32" t="s">
        <v>55</v>
      </c>
      <c r="C17" s="34">
        <v>3.2537055660677661E-2</v>
      </c>
      <c r="D17" s="34">
        <v>0.11522571618830302</v>
      </c>
      <c r="E17" s="34">
        <v>2.4067166832086428E-2</v>
      </c>
      <c r="F17" s="34">
        <v>5.544875841129393E-3</v>
      </c>
      <c r="G17" s="34">
        <v>4.8485869810577009E-2</v>
      </c>
      <c r="H17" s="34">
        <v>3.8869409745059924E-2</v>
      </c>
      <c r="I17" s="34">
        <v>6.6703580898954229E-2</v>
      </c>
      <c r="J17" s="34">
        <v>9.0422869993598276E-3</v>
      </c>
      <c r="K17" s="34">
        <v>1.2190434990045018E-2</v>
      </c>
      <c r="L17" s="34">
        <v>8.9517313378111307E-3</v>
      </c>
      <c r="M17" s="34">
        <v>1.8891457958394753E-2</v>
      </c>
      <c r="N17" s="34">
        <v>2.3162675896289731E-2</v>
      </c>
      <c r="O17" s="34">
        <v>3.2220656754557542E-2</v>
      </c>
      <c r="P17" s="34">
        <v>7.3624624753278578E-2</v>
      </c>
      <c r="Q17" s="34">
        <v>2.3350389769570601E-2</v>
      </c>
      <c r="R17" s="34">
        <v>4.1591188392229084E-2</v>
      </c>
      <c r="S17" s="34">
        <v>5.6803660861153293E-3</v>
      </c>
      <c r="T17" s="34">
        <v>2.4434753730466108E-2</v>
      </c>
      <c r="U17" s="34">
        <v>5.3779251681182139E-2</v>
      </c>
      <c r="V17" s="34">
        <v>4.3340368126570716E-2</v>
      </c>
      <c r="W17" s="34">
        <v>2.0204515181924121E-2</v>
      </c>
      <c r="X17" s="34">
        <v>4.1407994328646502E-2</v>
      </c>
      <c r="Y17" s="34">
        <v>3.5405463885641364E-2</v>
      </c>
      <c r="Z17" s="34">
        <v>2.2798568880611603E-2</v>
      </c>
      <c r="AA17" s="34">
        <v>2.169987070955548E-2</v>
      </c>
      <c r="AB17" s="34">
        <v>3.1919341414156976E-2</v>
      </c>
      <c r="AC17" s="34">
        <v>0.10073358978354152</v>
      </c>
      <c r="AD17" s="34">
        <v>2.1774606089221882E-2</v>
      </c>
      <c r="AE17" s="34">
        <v>1.3791559779992246E-2</v>
      </c>
      <c r="AF17" s="34">
        <v>2.506905782151625E-2</v>
      </c>
      <c r="AG17" s="34">
        <v>3.0605656616218724E-2</v>
      </c>
      <c r="AH17" s="34">
        <v>3.6377642607571481E-2</v>
      </c>
      <c r="AI17" s="34">
        <v>1.7801615621771072E-2</v>
      </c>
      <c r="AJ17" s="34">
        <v>2.3574148702461883E-2</v>
      </c>
      <c r="AK17" s="34">
        <v>8.5239080508031195E-2</v>
      </c>
    </row>
    <row r="18" spans="2:37">
      <c r="B18" s="32" t="s">
        <v>55</v>
      </c>
      <c r="C18" s="34">
        <v>3.3132512910999612E-2</v>
      </c>
      <c r="D18" s="34">
        <v>0.11472158817957734</v>
      </c>
      <c r="E18" s="34">
        <v>2.4761757741327717E-2</v>
      </c>
      <c r="F18" s="34">
        <v>6.2215805153118531E-3</v>
      </c>
      <c r="G18" s="34">
        <v>4.8965959280753424E-2</v>
      </c>
      <c r="H18" s="34">
        <v>3.9764550819287647E-2</v>
      </c>
      <c r="I18" s="34">
        <v>6.7655818182087879E-2</v>
      </c>
      <c r="J18" s="34">
        <v>9.7743596744561678E-3</v>
      </c>
      <c r="K18" s="34">
        <v>1.2839576403844699E-2</v>
      </c>
      <c r="L18" s="34">
        <v>9.6584185009718215E-3</v>
      </c>
      <c r="M18" s="34">
        <v>1.9429331395040439E-2</v>
      </c>
      <c r="N18" s="34">
        <v>2.3570745272480709E-2</v>
      </c>
      <c r="O18" s="34">
        <v>3.0736877561167386E-2</v>
      </c>
      <c r="P18" s="34">
        <v>7.417185386557934E-2</v>
      </c>
      <c r="Q18" s="34">
        <v>2.2964670041825563E-2</v>
      </c>
      <c r="R18" s="34">
        <v>4.1186798537705682E-2</v>
      </c>
      <c r="S18" s="34">
        <v>6.4005713218391325E-3</v>
      </c>
      <c r="T18" s="34">
        <v>2.4601952313222375E-2</v>
      </c>
      <c r="U18" s="34">
        <v>5.1495071197597442E-2</v>
      </c>
      <c r="V18" s="34">
        <v>4.3819823556883852E-2</v>
      </c>
      <c r="W18" s="34">
        <v>2.0997216703048105E-2</v>
      </c>
      <c r="X18" s="34">
        <v>4.1671732062628752E-2</v>
      </c>
      <c r="Y18" s="34">
        <v>3.4818483015733426E-2</v>
      </c>
      <c r="Z18" s="34">
        <v>2.3751433648032672E-2</v>
      </c>
      <c r="AA18" s="34">
        <v>2.079350180886208E-2</v>
      </c>
      <c r="AB18" s="34">
        <v>3.2098641239858283E-2</v>
      </c>
      <c r="AC18" s="34">
        <v>9.7760970443709239E-2</v>
      </c>
      <c r="AD18" s="34">
        <v>2.1247192384460822E-2</v>
      </c>
      <c r="AE18" s="34">
        <v>1.4653989068722506E-2</v>
      </c>
      <c r="AF18" s="34">
        <v>2.5528390171116522E-2</v>
      </c>
      <c r="AG18" s="34">
        <v>3.1821358927949239E-2</v>
      </c>
      <c r="AH18" s="34">
        <v>3.7334192657030529E-2</v>
      </c>
      <c r="AI18" s="34">
        <v>1.9226142685491387E-2</v>
      </c>
      <c r="AJ18" s="34">
        <v>2.4134721481959831E-2</v>
      </c>
      <c r="AK18" s="34">
        <v>8.6578535861308481E-2</v>
      </c>
    </row>
    <row r="19" spans="2:37">
      <c r="B19" s="32" t="s">
        <v>55</v>
      </c>
      <c r="C19" s="34">
        <v>3.3763220708348918E-2</v>
      </c>
      <c r="D19" s="34">
        <v>0.11404596271172518</v>
      </c>
      <c r="E19" s="34">
        <v>2.5437949358207756E-2</v>
      </c>
      <c r="F19" s="34">
        <v>6.7452616569445567E-3</v>
      </c>
      <c r="G19" s="34">
        <v>4.9318673394700419E-2</v>
      </c>
      <c r="H19" s="34">
        <v>4.0665680509607949E-2</v>
      </c>
      <c r="I19" s="34">
        <v>6.8245961526335774E-2</v>
      </c>
      <c r="J19" s="34">
        <v>1.0427248439346393E-2</v>
      </c>
      <c r="K19" s="34">
        <v>1.3427223874960204E-2</v>
      </c>
      <c r="L19" s="34">
        <v>1.0175588290252779E-2</v>
      </c>
      <c r="M19" s="34">
        <v>1.9871189653588583E-2</v>
      </c>
      <c r="N19" s="34">
        <v>2.3979997896687255E-2</v>
      </c>
      <c r="O19" s="34">
        <v>2.9479379008328754E-2</v>
      </c>
      <c r="P19" s="34">
        <v>7.4592708819639197E-2</v>
      </c>
      <c r="Q19" s="34">
        <v>2.2658762196545501E-2</v>
      </c>
      <c r="R19" s="34">
        <v>4.1133036331785444E-2</v>
      </c>
      <c r="S19" s="34">
        <v>7.1542440129677143E-3</v>
      </c>
      <c r="T19" s="34">
        <v>2.4797138161454901E-2</v>
      </c>
      <c r="U19" s="34">
        <v>4.9586039553126016E-2</v>
      </c>
      <c r="V19" s="34">
        <v>4.4414630751136386E-2</v>
      </c>
      <c r="W19" s="34">
        <v>2.1741551250541447E-2</v>
      </c>
      <c r="X19" s="34">
        <v>4.2047652891186615E-2</v>
      </c>
      <c r="Y19" s="34">
        <v>3.4454465731529771E-2</v>
      </c>
      <c r="Z19" s="34">
        <v>2.4931179187842156E-2</v>
      </c>
      <c r="AA19" s="34">
        <v>2.0024510681358132E-2</v>
      </c>
      <c r="AB19" s="34">
        <v>3.2254543066104091E-2</v>
      </c>
      <c r="AC19" s="34">
        <v>9.5247523848869253E-2</v>
      </c>
      <c r="AD19" s="34">
        <v>2.0811615522903004E-2</v>
      </c>
      <c r="AE19" s="34">
        <v>1.5462511291350678E-2</v>
      </c>
      <c r="AF19" s="34">
        <v>2.5992982959543998E-2</v>
      </c>
      <c r="AG19" s="34">
        <v>3.3024390301352735E-2</v>
      </c>
      <c r="AH19" s="34">
        <v>3.8332208817729363E-2</v>
      </c>
      <c r="AI19" s="34">
        <v>2.0734178265526593E-2</v>
      </c>
      <c r="AJ19" s="34">
        <v>2.4568568754532949E-2</v>
      </c>
      <c r="AK19" s="34">
        <v>8.7759237760149489E-2</v>
      </c>
    </row>
    <row r="20" spans="2:37">
      <c r="B20" s="32" t="s">
        <v>55</v>
      </c>
      <c r="C20" s="34">
        <v>3.4431880780961821E-2</v>
      </c>
      <c r="D20" s="34">
        <v>0.11324843500079051</v>
      </c>
      <c r="E20" s="34">
        <v>2.6104722486073761E-2</v>
      </c>
      <c r="F20" s="34">
        <v>7.0915946542366992E-3</v>
      </c>
      <c r="G20" s="34">
        <v>4.9573661320647666E-2</v>
      </c>
      <c r="H20" s="34">
        <v>4.155633909272427E-2</v>
      </c>
      <c r="I20" s="34">
        <v>6.8560147810226013E-2</v>
      </c>
      <c r="J20" s="34">
        <v>1.1017643284905176E-2</v>
      </c>
      <c r="K20" s="34">
        <v>1.3966889152752682E-2</v>
      </c>
      <c r="L20" s="34">
        <v>1.0777470800689803E-2</v>
      </c>
      <c r="M20" s="34">
        <v>2.0202547233501233E-2</v>
      </c>
      <c r="N20" s="34">
        <v>2.4393529015324766E-2</v>
      </c>
      <c r="O20" s="34">
        <v>2.8402863410357471E-2</v>
      </c>
      <c r="P20" s="34">
        <v>7.491581293477001E-2</v>
      </c>
      <c r="Q20" s="34">
        <v>2.2417530437461197E-2</v>
      </c>
      <c r="R20" s="34">
        <v>4.1317769672283511E-2</v>
      </c>
      <c r="S20" s="34">
        <v>7.8885012652993858E-3</v>
      </c>
      <c r="T20" s="34">
        <v>2.5017417798668617E-2</v>
      </c>
      <c r="U20" s="34">
        <v>4.7978313940974626E-2</v>
      </c>
      <c r="V20" s="34">
        <v>4.5120338577557151E-2</v>
      </c>
      <c r="W20" s="34">
        <v>2.2440973663093944E-2</v>
      </c>
      <c r="X20" s="34">
        <v>4.2526901770151504E-2</v>
      </c>
      <c r="Y20" s="34">
        <v>3.4252395184800388E-2</v>
      </c>
      <c r="Z20" s="34">
        <v>2.6237761619567701E-2</v>
      </c>
      <c r="AA20" s="34">
        <v>1.936542582676215E-2</v>
      </c>
      <c r="AB20" s="34">
        <v>3.239163716671456E-2</v>
      </c>
      <c r="AC20" s="34">
        <v>9.3097865831902826E-2</v>
      </c>
      <c r="AD20" s="34">
        <v>2.0449914933442059E-2</v>
      </c>
      <c r="AE20" s="34">
        <v>1.6221154073715827E-2</v>
      </c>
      <c r="AF20" s="34">
        <v>2.6466134820520404E-2</v>
      </c>
      <c r="AG20" s="34">
        <v>3.423247858244638E-2</v>
      </c>
      <c r="AH20" s="34">
        <v>3.9381183909843243E-2</v>
      </c>
      <c r="AI20" s="34">
        <v>2.2268861217298985E-2</v>
      </c>
      <c r="AJ20" s="34">
        <v>2.4846933855113384E-2</v>
      </c>
      <c r="AK20" s="34">
        <v>8.8652437556542507E-2</v>
      </c>
    </row>
    <row r="21" spans="2:37">
      <c r="B21" s="32" t="s">
        <v>55</v>
      </c>
      <c r="C21" s="34">
        <v>3.4735822799771165E-2</v>
      </c>
      <c r="D21" s="34">
        <v>0.11236633702838184</v>
      </c>
      <c r="E21" s="34">
        <v>2.6307730207636659E-2</v>
      </c>
      <c r="F21" s="34">
        <v>7.6827628215647703E-3</v>
      </c>
      <c r="G21" s="34">
        <v>4.9752944509158903E-2</v>
      </c>
      <c r="H21" s="34">
        <v>4.2426210486877558E-2</v>
      </c>
      <c r="I21" s="34">
        <v>6.8663263298243793E-2</v>
      </c>
      <c r="J21" s="34">
        <v>1.1629199925855538E-2</v>
      </c>
      <c r="K21" s="34">
        <v>1.4330555495462471E-2</v>
      </c>
      <c r="L21" s="34">
        <v>1.1194787857647936E-2</v>
      </c>
      <c r="M21" s="34">
        <v>2.0560965049815083E-2</v>
      </c>
      <c r="N21" s="34">
        <v>2.4784505378629529E-2</v>
      </c>
      <c r="O21" s="34">
        <v>2.7679294315942959E-2</v>
      </c>
      <c r="P21" s="34">
        <v>7.5162459376594049E-2</v>
      </c>
      <c r="Q21" s="34">
        <v>2.1001827328525957E-2</v>
      </c>
      <c r="R21" s="34">
        <v>4.1664318958699376E-2</v>
      </c>
      <c r="S21" s="34">
        <v>8.5756246724346674E-3</v>
      </c>
      <c r="T21" s="34">
        <v>2.5358679720898225E-2</v>
      </c>
      <c r="U21" s="34">
        <v>4.6117319277105384E-2</v>
      </c>
      <c r="V21" s="34">
        <v>4.5475204046071749E-2</v>
      </c>
      <c r="W21" s="34">
        <v>2.3098743488387807E-2</v>
      </c>
      <c r="X21" s="34">
        <v>4.2469690679801664E-2</v>
      </c>
      <c r="Y21" s="34">
        <v>3.4168814005184567E-2</v>
      </c>
      <c r="Z21" s="34">
        <v>2.7606365034996472E-2</v>
      </c>
      <c r="AA21" s="34">
        <v>1.8990461154035243E-2</v>
      </c>
      <c r="AB21" s="34">
        <v>3.251337056653858E-2</v>
      </c>
      <c r="AC21" s="34">
        <v>9.1240980447464981E-2</v>
      </c>
      <c r="AD21" s="34">
        <v>2.0356024934691908E-2</v>
      </c>
      <c r="AE21" s="34">
        <v>1.6933678675715935E-2</v>
      </c>
      <c r="AF21" s="34">
        <v>2.6708249289925989E-2</v>
      </c>
      <c r="AG21" s="34">
        <v>3.5443634928503664E-2</v>
      </c>
      <c r="AH21" s="34">
        <v>4.0386683368450971E-2</v>
      </c>
      <c r="AI21" s="34">
        <v>2.3794412019079614E-2</v>
      </c>
      <c r="AJ21" s="34">
        <v>2.5086524747309991E-2</v>
      </c>
      <c r="AK21" s="34">
        <v>8.9258499807771452E-2</v>
      </c>
    </row>
    <row r="22" spans="2:37">
      <c r="B22" s="32" t="s">
        <v>55</v>
      </c>
      <c r="C22" s="34">
        <v>3.5098217871414983E-2</v>
      </c>
      <c r="D22" s="34">
        <v>0.111428101830231</v>
      </c>
      <c r="E22" s="34">
        <v>2.6538953023771183E-2</v>
      </c>
      <c r="F22" s="34">
        <v>8.1363008006365423E-3</v>
      </c>
      <c r="G22" s="34">
        <v>4.9873154358069272E-2</v>
      </c>
      <c r="H22" s="34">
        <v>4.32689898610783E-2</v>
      </c>
      <c r="I22" s="34">
        <v>6.8604917262088616E-2</v>
      </c>
      <c r="J22" s="34">
        <v>1.2262523648944645E-2</v>
      </c>
      <c r="K22" s="34">
        <v>1.4674952699234911E-2</v>
      </c>
      <c r="L22" s="34">
        <v>1.1604929965594923E-2</v>
      </c>
      <c r="M22" s="34">
        <v>2.0863454977301465E-2</v>
      </c>
      <c r="N22" s="34">
        <v>2.5150663605140178E-2</v>
      </c>
      <c r="O22" s="34">
        <v>2.7266361378053716E-2</v>
      </c>
      <c r="P22" s="34">
        <v>7.5348763608864999E-2</v>
      </c>
      <c r="Q22" s="34">
        <v>1.9754305521553217E-2</v>
      </c>
      <c r="R22" s="34">
        <v>4.2119400459553757E-2</v>
      </c>
      <c r="S22" s="34">
        <v>9.2145158905845292E-3</v>
      </c>
      <c r="T22" s="34">
        <v>2.5716007725677059E-2</v>
      </c>
      <c r="U22" s="34">
        <v>4.4499259586420647E-2</v>
      </c>
      <c r="V22" s="34">
        <v>4.5947470521954248E-2</v>
      </c>
      <c r="W22" s="34">
        <v>2.3717898581748331E-2</v>
      </c>
      <c r="X22" s="34">
        <v>4.2525486908726373E-2</v>
      </c>
      <c r="Y22" s="34">
        <v>3.4172259575476982E-2</v>
      </c>
      <c r="Z22" s="34">
        <v>2.8994667191307721E-2</v>
      </c>
      <c r="AA22" s="34">
        <v>1.886902790779299E-2</v>
      </c>
      <c r="AB22" s="34">
        <v>3.2622382903959135E-2</v>
      </c>
      <c r="AC22" s="34">
        <v>8.9622939387678624E-2</v>
      </c>
      <c r="AD22" s="34">
        <v>2.0500609208964571E-2</v>
      </c>
      <c r="AE22" s="34">
        <v>1.7603563315183646E-2</v>
      </c>
      <c r="AF22" s="34">
        <v>2.6977585039972718E-2</v>
      </c>
      <c r="AG22" s="34">
        <v>3.6643866228144528E-2</v>
      </c>
      <c r="AH22" s="34">
        <v>4.1330036643486778E-2</v>
      </c>
      <c r="AI22" s="34">
        <v>2.5288480304483052E-2</v>
      </c>
      <c r="AJ22" s="34">
        <v>2.504966322169766E-2</v>
      </c>
      <c r="AK22" s="34">
        <v>8.9641169201692072E-2</v>
      </c>
    </row>
    <row r="23" spans="2:37">
      <c r="B23" s="32" t="s">
        <v>55</v>
      </c>
      <c r="C23" s="34">
        <v>3.551682928058475E-2</v>
      </c>
      <c r="D23" s="34">
        <v>0.11045554711528816</v>
      </c>
      <c r="E23" s="34">
        <v>2.6796734623632412E-2</v>
      </c>
      <c r="F23" s="34">
        <v>8.5659034196174932E-3</v>
      </c>
      <c r="G23" s="34">
        <v>4.9947029087543005E-2</v>
      </c>
      <c r="H23" s="34">
        <v>4.4081025146500918E-2</v>
      </c>
      <c r="I23" s="34">
        <v>6.8423480106444501E-2</v>
      </c>
      <c r="J23" s="34">
        <v>1.2903132574916931E-2</v>
      </c>
      <c r="K23" s="34">
        <v>1.5004197985860168E-2</v>
      </c>
      <c r="L23" s="34">
        <v>1.1996372325236537E-2</v>
      </c>
      <c r="M23" s="34">
        <v>2.1133440441150064E-2</v>
      </c>
      <c r="N23" s="34">
        <v>2.5494416833574673E-2</v>
      </c>
      <c r="O23" s="34">
        <v>2.7078973351871038E-2</v>
      </c>
      <c r="P23" s="34">
        <v>7.548710230199096E-2</v>
      </c>
      <c r="Q23" s="34">
        <v>1.8646676963882225E-2</v>
      </c>
      <c r="R23" s="34">
        <v>4.2645520615322896E-2</v>
      </c>
      <c r="S23" s="34">
        <v>9.7898309724755439E-3</v>
      </c>
      <c r="T23" s="34">
        <v>2.6090148098468546E-2</v>
      </c>
      <c r="U23" s="34">
        <v>4.3083894379881693E-2</v>
      </c>
      <c r="V23" s="34">
        <v>4.6534285619250326E-2</v>
      </c>
      <c r="W23" s="34">
        <v>2.4301250002389585E-2</v>
      </c>
      <c r="X23" s="34">
        <v>4.2684385915501055E-2</v>
      </c>
      <c r="Y23" s="34">
        <v>3.4239640190137921E-2</v>
      </c>
      <c r="Z23" s="34">
        <v>3.0375011809735231E-2</v>
      </c>
      <c r="AA23" s="34">
        <v>1.8928611110675897E-2</v>
      </c>
      <c r="AB23" s="34">
        <v>3.2720730421609501E-2</v>
      </c>
      <c r="AC23" s="34">
        <v>8.8202080839687502E-2</v>
      </c>
      <c r="AD23" s="34">
        <v>2.0810463881417496E-2</v>
      </c>
      <c r="AE23" s="34">
        <v>1.8234006554810112E-2</v>
      </c>
      <c r="AF23" s="34">
        <v>2.727297917395699E-2</v>
      </c>
      <c r="AG23" s="34">
        <v>3.7818652905821315E-2</v>
      </c>
      <c r="AH23" s="34">
        <v>4.2215923663630583E-2</v>
      </c>
      <c r="AI23" s="34">
        <v>2.6737413406478394E-2</v>
      </c>
      <c r="AJ23" s="34">
        <v>2.564329362540918E-2</v>
      </c>
      <c r="AK23" s="34">
        <v>8.9849175354034472E-2</v>
      </c>
    </row>
    <row r="24" spans="2:37">
      <c r="B24" s="32" t="s">
        <v>55</v>
      </c>
      <c r="C24" s="34">
        <v>3.599083188943708E-2</v>
      </c>
      <c r="D24" s="34">
        <v>0.10946547465591849</v>
      </c>
      <c r="E24" s="34">
        <v>2.7080044225322952E-2</v>
      </c>
      <c r="F24" s="34">
        <v>8.9712056907307325E-3</v>
      </c>
      <c r="G24" s="34">
        <v>4.9984441213055897E-2</v>
      </c>
      <c r="H24" s="34">
        <v>4.4860432882442014E-2</v>
      </c>
      <c r="I24" s="34">
        <v>6.8148891078163354E-2</v>
      </c>
      <c r="J24" s="34">
        <v>1.3541033883459841E-2</v>
      </c>
      <c r="K24" s="34">
        <v>1.5321597024941846E-2</v>
      </c>
      <c r="L24" s="34">
        <v>1.2299267182903861E-2</v>
      </c>
      <c r="M24" s="34">
        <v>2.1357354469719647E-2</v>
      </c>
      <c r="N24" s="34">
        <v>2.5817820682763948E-2</v>
      </c>
      <c r="O24" s="34">
        <v>2.7055903397565917E-2</v>
      </c>
      <c r="P24" s="34">
        <v>7.5587100301843124E-2</v>
      </c>
      <c r="Q24" s="34">
        <v>1.7656660705959615E-2</v>
      </c>
      <c r="R24" s="34">
        <v>4.3216048532526141E-2</v>
      </c>
      <c r="S24" s="34">
        <v>1.0328587821053725E-2</v>
      </c>
      <c r="T24" s="34">
        <v>2.6482013523370762E-2</v>
      </c>
      <c r="U24" s="34">
        <v>4.183959905639556E-2</v>
      </c>
      <c r="V24" s="34">
        <v>4.7236205026698341E-2</v>
      </c>
      <c r="W24" s="34">
        <v>2.4851388173123823E-2</v>
      </c>
      <c r="X24" s="34">
        <v>4.2939777112707356E-2</v>
      </c>
      <c r="Y24" s="34">
        <v>3.4353814797448923E-2</v>
      </c>
      <c r="Z24" s="34">
        <v>3.1729466968578812E-2</v>
      </c>
      <c r="AA24" s="34">
        <v>1.9117226350620742E-2</v>
      </c>
      <c r="AB24" s="34">
        <v>3.2810039274496328E-2</v>
      </c>
      <c r="AC24" s="34">
        <v>8.6945730618548822E-2</v>
      </c>
      <c r="AD24" s="34">
        <v>2.123374439799397E-2</v>
      </c>
      <c r="AE24" s="34">
        <v>1.8827940761796613E-2</v>
      </c>
      <c r="AF24" s="34">
        <v>2.7593831218652332E-2</v>
      </c>
      <c r="AG24" s="34">
        <v>3.895889363859939E-2</v>
      </c>
      <c r="AH24" s="34">
        <v>4.3048676959622334E-2</v>
      </c>
      <c r="AI24" s="34">
        <v>2.8133260149819206E-2</v>
      </c>
      <c r="AJ24" s="34">
        <v>2.5863549013830367E-2</v>
      </c>
      <c r="AK24" s="34">
        <v>8.9920682726162049E-2</v>
      </c>
    </row>
    <row r="25" spans="2:37">
      <c r="B25" s="32" t="s">
        <v>55</v>
      </c>
      <c r="C25" s="34">
        <v>3.6520622721824436E-2</v>
      </c>
      <c r="D25" s="34">
        <v>0.10847082251041873</v>
      </c>
      <c r="E25" s="34">
        <v>2.7388354656331604E-2</v>
      </c>
      <c r="F25" s="34">
        <v>9.2328683746187856E-3</v>
      </c>
      <c r="G25" s="34">
        <v>4.9993118929640534E-2</v>
      </c>
      <c r="H25" s="34">
        <v>4.5606512456223713E-2</v>
      </c>
      <c r="I25" s="34">
        <v>6.7804660236902681E-2</v>
      </c>
      <c r="J25" s="34">
        <v>1.4169373932838791E-2</v>
      </c>
      <c r="K25" s="34">
        <v>1.562985097582037E-2</v>
      </c>
      <c r="L25" s="34">
        <v>1.2652274308434963E-2</v>
      </c>
      <c r="M25" s="34">
        <v>2.1514767402697421E-2</v>
      </c>
      <c r="N25" s="34">
        <v>2.6122647975980184E-2</v>
      </c>
      <c r="O25" s="34">
        <v>2.7152520417791814E-2</v>
      </c>
      <c r="P25" s="34">
        <v>7.5656323047835095E-2</v>
      </c>
      <c r="Q25" s="34">
        <v>1.6766468773396381E-2</v>
      </c>
      <c r="R25" s="34">
        <v>4.3811948990724492E-2</v>
      </c>
      <c r="S25" s="34">
        <v>1.080084089840283E-2</v>
      </c>
      <c r="T25" s="34">
        <v>2.6892683693161556E-2</v>
      </c>
      <c r="U25" s="34">
        <v>4.0741189700526537E-2</v>
      </c>
      <c r="V25" s="34">
        <v>4.8057003117140118E-2</v>
      </c>
      <c r="W25" s="34">
        <v>2.5370694720865838E-2</v>
      </c>
      <c r="X25" s="34">
        <v>4.328774106120048E-2</v>
      </c>
      <c r="Y25" s="34">
        <v>3.4501940651485929E-2</v>
      </c>
      <c r="Z25" s="34">
        <v>3.3046633784125312E-2</v>
      </c>
      <c r="AA25" s="34">
        <v>1.9397165480473877E-2</v>
      </c>
      <c r="AB25" s="34">
        <v>3.2891612879118348E-2</v>
      </c>
      <c r="AC25" s="34">
        <v>8.5827919453869139E-2</v>
      </c>
      <c r="AD25" s="34">
        <v>2.1733329221415687E-2</v>
      </c>
      <c r="AE25" s="34">
        <v>1.9388050177762572E-2</v>
      </c>
      <c r="AF25" s="34">
        <v>2.7940003624528087E-2</v>
      </c>
      <c r="AG25" s="34">
        <v>4.0059140413748029E-2</v>
      </c>
      <c r="AH25" s="34">
        <v>4.3832285702624318E-2</v>
      </c>
      <c r="AI25" s="34">
        <v>2.9471834976684708E-2</v>
      </c>
      <c r="AJ25" s="34">
        <v>2.6132097956696798E-2</v>
      </c>
      <c r="AK25" s="34">
        <v>8.9885810481477035E-2</v>
      </c>
    </row>
    <row r="26" spans="2:37">
      <c r="B26" s="32" t="s">
        <v>55</v>
      </c>
      <c r="C26" s="34">
        <v>3.6652857908669345E-2</v>
      </c>
      <c r="D26" s="34">
        <v>0.10748151613482437</v>
      </c>
      <c r="E26" s="34">
        <v>2.7681478105897384E-2</v>
      </c>
      <c r="F26" s="34">
        <v>9.5527656605185474E-3</v>
      </c>
      <c r="G26" s="34">
        <v>4.9979162785113385E-2</v>
      </c>
      <c r="H26" s="34">
        <v>4.6319352314151852E-2</v>
      </c>
      <c r="I26" s="34">
        <v>6.7409328274051772E-2</v>
      </c>
      <c r="J26" s="34">
        <v>1.4783517327784823E-2</v>
      </c>
      <c r="K26" s="34">
        <v>1.5974253288626894E-2</v>
      </c>
      <c r="L26" s="34">
        <v>1.3065913935643492E-2</v>
      </c>
      <c r="M26" s="34">
        <v>2.15424254983696E-2</v>
      </c>
      <c r="N26" s="34">
        <v>2.6410443764594893E-2</v>
      </c>
      <c r="O26" s="34">
        <v>2.7335938200424792E-2</v>
      </c>
      <c r="P26" s="34">
        <v>7.5700772114877468E-2</v>
      </c>
      <c r="Q26" s="34">
        <v>1.6168826505513767E-2</v>
      </c>
      <c r="R26" s="34">
        <v>4.4419572275244512E-2</v>
      </c>
      <c r="S26" s="34">
        <v>1.1118196944383207E-2</v>
      </c>
      <c r="T26" s="34">
        <v>2.6800999969832207E-2</v>
      </c>
      <c r="U26" s="34">
        <v>3.9886922378961742E-2</v>
      </c>
      <c r="V26" s="34">
        <v>4.8869404428754981E-2</v>
      </c>
      <c r="W26" s="34">
        <v>2.5861356861207385E-2</v>
      </c>
      <c r="X26" s="34">
        <v>4.3564677890642223E-2</v>
      </c>
      <c r="Y26" s="34">
        <v>3.467432326135711E-2</v>
      </c>
      <c r="Z26" s="34">
        <v>3.4319545027199139E-2</v>
      </c>
      <c r="AA26" s="34">
        <v>1.9740815706446924E-2</v>
      </c>
      <c r="AB26" s="34">
        <v>3.2966508614084455E-2</v>
      </c>
      <c r="AC26" s="34">
        <v>8.482776062497166E-2</v>
      </c>
      <c r="AD26" s="34">
        <v>2.2282417939291532E-2</v>
      </c>
      <c r="AE26" s="34">
        <v>1.991679060251017E-2</v>
      </c>
      <c r="AF26" s="34">
        <v>2.8264914145857967E-2</v>
      </c>
      <c r="AG26" s="34">
        <v>4.1116423592131301E-2</v>
      </c>
      <c r="AH26" s="34">
        <v>4.4570411287073952E-2</v>
      </c>
      <c r="AI26" s="34">
        <v>3.0751445976803682E-2</v>
      </c>
      <c r="AJ26" s="34">
        <v>2.618796055379069E-2</v>
      </c>
      <c r="AK26" s="34">
        <v>8.9768466312744488E-2</v>
      </c>
    </row>
    <row r="27" spans="2:37">
      <c r="B27" s="32" t="s">
        <v>55</v>
      </c>
      <c r="C27" s="34">
        <v>3.6845934999359065E-2</v>
      </c>
      <c r="D27" s="34">
        <v>0.10650511087512782</v>
      </c>
      <c r="E27" s="34">
        <v>2.7952267993790914E-2</v>
      </c>
      <c r="F27" s="34">
        <v>9.9594654568788687E-3</v>
      </c>
      <c r="G27" s="34">
        <v>4.9947422327094149E-2</v>
      </c>
      <c r="H27" s="34">
        <v>4.6999562095365599E-2</v>
      </c>
      <c r="I27" s="34">
        <v>6.6977552275072849E-2</v>
      </c>
      <c r="J27" s="34">
        <v>1.5380408749947838E-2</v>
      </c>
      <c r="K27" s="34">
        <v>1.6353448015046235E-2</v>
      </c>
      <c r="L27" s="34">
        <v>1.3518398553381328E-2</v>
      </c>
      <c r="M27" s="34">
        <v>2.1590246190714257E-2</v>
      </c>
      <c r="N27" s="34">
        <v>2.6682566701678567E-2</v>
      </c>
      <c r="O27" s="34">
        <v>2.7581710215742739E-2</v>
      </c>
      <c r="P27" s="34">
        <v>7.5725246181754802E-2</v>
      </c>
      <c r="Q27" s="34">
        <v>1.5840099302005806E-2</v>
      </c>
      <c r="R27" s="34">
        <v>4.5029132284898798E-2</v>
      </c>
      <c r="S27" s="34">
        <v>1.1420848331017641E-2</v>
      </c>
      <c r="T27" s="34">
        <v>2.6746763644784233E-2</v>
      </c>
      <c r="U27" s="34">
        <v>3.9252801246873803E-2</v>
      </c>
      <c r="V27" s="34">
        <v>4.9642671959923224E-2</v>
      </c>
      <c r="W27" s="34">
        <v>2.632538256629946E-2</v>
      </c>
      <c r="X27" s="34">
        <v>4.3747082461669473E-2</v>
      </c>
      <c r="Y27" s="34">
        <v>3.4863602197966026E-2</v>
      </c>
      <c r="Z27" s="34">
        <v>3.5544258303285003E-2</v>
      </c>
      <c r="AA27" s="34">
        <v>2.0127807859257718E-2</v>
      </c>
      <c r="AB27" s="34">
        <v>3.303559361840569E-2</v>
      </c>
      <c r="AC27" s="34">
        <v>8.3928275531035323E-2</v>
      </c>
      <c r="AD27" s="34">
        <v>2.2861551039621064E-2</v>
      </c>
      <c r="AE27" s="34">
        <v>2.0416409067036456E-2</v>
      </c>
      <c r="AF27" s="34">
        <v>2.8560555686289124E-2</v>
      </c>
      <c r="AG27" s="34">
        <v>4.2129458272107678E-2</v>
      </c>
      <c r="AH27" s="34">
        <v>4.5266408502286692E-2</v>
      </c>
      <c r="AI27" s="34">
        <v>3.1972047488501021E-2</v>
      </c>
      <c r="AJ27" s="34">
        <v>2.6273541542738865E-2</v>
      </c>
      <c r="AK27" s="34">
        <v>8.958770702848895E-2</v>
      </c>
    </row>
    <row r="28" spans="2:37">
      <c r="B28" s="32" t="s">
        <v>55</v>
      </c>
      <c r="C28" s="34">
        <v>3.709777639589884E-2</v>
      </c>
      <c r="D28" s="34">
        <v>0.10554728595731033</v>
      </c>
      <c r="E28" s="34">
        <v>2.8203361652517023E-2</v>
      </c>
      <c r="F28" s="34">
        <v>1.0425270297686806E-2</v>
      </c>
      <c r="G28" s="34">
        <v>4.9901775021059525E-2</v>
      </c>
      <c r="H28" s="34">
        <v>4.764808876347093E-2</v>
      </c>
      <c r="I28" s="34">
        <v>6.652092733171977E-2</v>
      </c>
      <c r="J28" s="34">
        <v>1.595812470670821E-2</v>
      </c>
      <c r="K28" s="34">
        <v>1.6754747489086563E-2</v>
      </c>
      <c r="L28" s="34">
        <v>1.3994914883562526E-2</v>
      </c>
      <c r="M28" s="34">
        <v>2.1656593897889653E-2</v>
      </c>
      <c r="N28" s="34">
        <v>2.6940220745015564E-2</v>
      </c>
      <c r="O28" s="34">
        <v>2.7871535904171241E-2</v>
      </c>
      <c r="P28" s="34">
        <v>7.5733608150001297E-2</v>
      </c>
      <c r="Q28" s="34">
        <v>1.5709374120726816E-2</v>
      </c>
      <c r="R28" s="34">
        <v>4.5633642124884854E-2</v>
      </c>
      <c r="S28" s="34">
        <v>1.1711196493434883E-2</v>
      </c>
      <c r="T28" s="34">
        <v>2.672653001063674E-2</v>
      </c>
      <c r="U28" s="34">
        <v>3.8788733617253213E-2</v>
      </c>
      <c r="V28" s="34">
        <v>5.0378285990837268E-2</v>
      </c>
      <c r="W28" s="34">
        <v>2.6764615543011905E-2</v>
      </c>
      <c r="X28" s="34">
        <v>4.3853736200714311E-2</v>
      </c>
      <c r="Y28" s="34">
        <v>3.506416589685335E-2</v>
      </c>
      <c r="Z28" s="34">
        <v>3.6718900883630834E-2</v>
      </c>
      <c r="AA28" s="34">
        <v>2.0543036389916391E-2</v>
      </c>
      <c r="AB28" s="34">
        <v>3.3099586045441498E-2</v>
      </c>
      <c r="AC28" s="34">
        <v>8.3115529412708833E-2</v>
      </c>
      <c r="AD28" s="34">
        <v>2.345655552900161E-2</v>
      </c>
      <c r="AE28" s="34">
        <v>2.0888962645240872E-2</v>
      </c>
      <c r="AF28" s="34">
        <v>2.8830731782650831E-2</v>
      </c>
      <c r="AG28" s="34">
        <v>4.3098101672942812E-2</v>
      </c>
      <c r="AH28" s="34">
        <v>4.5923348877665138E-2</v>
      </c>
      <c r="AI28" s="34">
        <v>3.3134669252961046E-2</v>
      </c>
      <c r="AJ28" s="34">
        <v>2.6386867749080167E-2</v>
      </c>
      <c r="AK28" s="34">
        <v>8.9358765278950703E-2</v>
      </c>
    </row>
    <row r="29" spans="2:37">
      <c r="B29" s="32" t="s">
        <v>55</v>
      </c>
      <c r="C29" s="34">
        <v>3.7407395165552249E-2</v>
      </c>
      <c r="D29" s="34">
        <v>0.10461223005989928</v>
      </c>
      <c r="E29" s="34">
        <v>2.8436975390749408E-2</v>
      </c>
      <c r="F29" s="34">
        <v>1.0929767497860121E-2</v>
      </c>
      <c r="G29" s="34">
        <v>4.9845335713500249E-2</v>
      </c>
      <c r="H29" s="34">
        <v>4.8266089589122929E-2</v>
      </c>
      <c r="I29" s="34">
        <v>6.60486175663626E-2</v>
      </c>
      <c r="J29" s="34">
        <v>1.6515554974096291E-2</v>
      </c>
      <c r="K29" s="34">
        <v>1.7168703895058535E-2</v>
      </c>
      <c r="L29" s="34">
        <v>1.4484520169028459E-2</v>
      </c>
      <c r="M29" s="34">
        <v>2.1740173464763979E-2</v>
      </c>
      <c r="N29" s="34">
        <v>2.7184479868709532E-2</v>
      </c>
      <c r="O29" s="34">
        <v>2.8191642789989091E-2</v>
      </c>
      <c r="P29" s="34">
        <v>7.5728985623146672E-2</v>
      </c>
      <c r="Q29" s="34">
        <v>1.5724673358733066E-2</v>
      </c>
      <c r="R29" s="34">
        <v>4.6228159357201815E-2</v>
      </c>
      <c r="S29" s="34">
        <v>1.1991269000924287E-2</v>
      </c>
      <c r="T29" s="34">
        <v>2.6737542015341287E-2</v>
      </c>
      <c r="U29" s="34">
        <v>3.8456709113628529E-2</v>
      </c>
      <c r="V29" s="34">
        <v>5.1077890297084094E-2</v>
      </c>
      <c r="W29" s="34">
        <v>2.7180749504519763E-2</v>
      </c>
      <c r="X29" s="34">
        <v>4.389983802214914E-2</v>
      </c>
      <c r="Y29" s="34">
        <v>3.5271725344530935E-2</v>
      </c>
      <c r="Z29" s="34">
        <v>3.7843013496588584E-2</v>
      </c>
      <c r="AA29" s="34">
        <v>2.0975262766027569E-2</v>
      </c>
      <c r="AB29" s="34">
        <v>3.3159086012249261E-2</v>
      </c>
      <c r="AC29" s="34">
        <v>8.2377985818871569E-2</v>
      </c>
      <c r="AD29" s="34">
        <v>2.4057106059414357E-2</v>
      </c>
      <c r="AE29" s="34">
        <v>2.1336335993611844E-2</v>
      </c>
      <c r="AF29" s="34">
        <v>2.9078613852005164E-2</v>
      </c>
      <c r="AG29" s="34">
        <v>4.402297847184089E-2</v>
      </c>
      <c r="AH29" s="34">
        <v>4.6544044266674467E-2</v>
      </c>
      <c r="AI29" s="34">
        <v>3.4241028609270696E-2</v>
      </c>
      <c r="AJ29" s="34">
        <v>2.6526457428262651E-2</v>
      </c>
      <c r="AK29" s="34">
        <v>8.9093835832078083E-2</v>
      </c>
    </row>
    <row r="30" spans="2:37">
      <c r="B30" s="32" t="s">
        <v>55</v>
      </c>
      <c r="C30" s="34">
        <v>3.7774807175183778E-2</v>
      </c>
      <c r="D30" s="34">
        <v>0.10370294588397488</v>
      </c>
      <c r="E30" s="34">
        <v>2.8654987318083691E-2</v>
      </c>
      <c r="F30" s="34">
        <v>1.1457854516437216E-2</v>
      </c>
      <c r="G30" s="34">
        <v>4.9780615920317572E-2</v>
      </c>
      <c r="H30" s="34">
        <v>4.8854844093928929E-2</v>
      </c>
      <c r="I30" s="34">
        <v>6.5567846912171657E-2</v>
      </c>
      <c r="J30" s="34">
        <v>1.7052173924794412E-2</v>
      </c>
      <c r="K30" s="34">
        <v>1.7588280198426176E-2</v>
      </c>
      <c r="L30" s="34">
        <v>1.4979131755323616E-2</v>
      </c>
      <c r="M30" s="34">
        <v>2.1839968215893402E-2</v>
      </c>
      <c r="N30" s="34">
        <v>2.7416307625887093E-2</v>
      </c>
      <c r="O30" s="34">
        <v>2.8531628610886983E-2</v>
      </c>
      <c r="P30" s="34">
        <v>7.5713923290369189E-2</v>
      </c>
      <c r="Q30" s="34">
        <v>1.5847464739583206E-2</v>
      </c>
      <c r="R30" s="34">
        <v>4.6809244284235163E-2</v>
      </c>
      <c r="S30" s="34">
        <v>1.2262796053974956E-2</v>
      </c>
      <c r="T30" s="34">
        <v>2.6777604178417125E-2</v>
      </c>
      <c r="U30" s="34">
        <v>3.8227604347196298E-2</v>
      </c>
      <c r="V30" s="34">
        <v>5.1743207170106942E-2</v>
      </c>
      <c r="W30" s="34">
        <v>2.7575341483891957E-2</v>
      </c>
      <c r="X30" s="34">
        <v>4.3897720043505561E-2</v>
      </c>
      <c r="Y30" s="34">
        <v>3.5482999744024468E-2</v>
      </c>
      <c r="Z30" s="34">
        <v>3.8917095131277391E-2</v>
      </c>
      <c r="AA30" s="34">
        <v>2.1416116440799104E-2</v>
      </c>
      <c r="AB30" s="34">
        <v>3.3214599128039257E-2</v>
      </c>
      <c r="AC30" s="34">
        <v>8.170601794004595E-2</v>
      </c>
      <c r="AD30" s="34">
        <v>2.4655702846447802E-2</v>
      </c>
      <c r="AE30" s="34">
        <v>2.176025745760235E-2</v>
      </c>
      <c r="AF30" s="34">
        <v>2.9306867280151971E-2</v>
      </c>
      <c r="AG30" s="34">
        <v>4.4905220125575962E-2</v>
      </c>
      <c r="AH30" s="34">
        <v>4.7131069606072939E-2</v>
      </c>
      <c r="AI30" s="34">
        <v>3.5293265526873618E-2</v>
      </c>
      <c r="AJ30" s="34">
        <v>2.6691240672705119E-2</v>
      </c>
      <c r="AK30" s="34">
        <v>8.8802685366159873E-2</v>
      </c>
    </row>
    <row r="31" spans="2:37">
      <c r="B31" s="32" t="s">
        <v>55</v>
      </c>
      <c r="C31" s="34">
        <v>3.7671391807166055E-2</v>
      </c>
      <c r="D31" s="34">
        <v>0.1028214929515272</v>
      </c>
      <c r="E31" s="34">
        <v>2.8859001182317545E-2</v>
      </c>
      <c r="F31" s="34">
        <v>1.1998339522334867E-2</v>
      </c>
      <c r="G31" s="34">
        <v>4.970964632746E-2</v>
      </c>
      <c r="H31" s="34">
        <v>4.9415692981069848E-2</v>
      </c>
      <c r="I31" s="34">
        <v>6.5084284843556439E-2</v>
      </c>
      <c r="J31" s="34">
        <v>1.7567874977254094E-2</v>
      </c>
      <c r="K31" s="34">
        <v>1.8008246994246191E-2</v>
      </c>
      <c r="L31" s="34">
        <v>1.5472797206940392E-2</v>
      </c>
      <c r="M31" s="34">
        <v>2.1831841119099415E-2</v>
      </c>
      <c r="N31" s="34">
        <v>2.7636572854525587E-2</v>
      </c>
      <c r="O31" s="34">
        <v>2.8883621835767759E-2</v>
      </c>
      <c r="P31" s="34">
        <v>7.5690500081909917E-2</v>
      </c>
      <c r="Q31" s="34">
        <v>1.6048919001177886E-2</v>
      </c>
      <c r="R31" s="34">
        <v>4.7374566947888441E-2</v>
      </c>
      <c r="S31" s="34">
        <v>1.24195957336104E-2</v>
      </c>
      <c r="T31" s="34">
        <v>2.6707985180920657E-2</v>
      </c>
      <c r="U31" s="34">
        <v>3.8078917486450869E-2</v>
      </c>
      <c r="V31" s="34">
        <v>5.2375979790333815E-2</v>
      </c>
      <c r="W31" s="34">
        <v>2.7949824092176945E-2</v>
      </c>
      <c r="X31" s="34">
        <v>4.3857407120311942E-2</v>
      </c>
      <c r="Y31" s="34">
        <v>3.5695482226485664E-2</v>
      </c>
      <c r="Z31" s="34">
        <v>3.9942284872177991E-2</v>
      </c>
      <c r="AA31" s="34">
        <v>2.1859371201550459E-2</v>
      </c>
      <c r="AB31" s="34">
        <v>3.3266554598567977E-2</v>
      </c>
      <c r="AC31" s="34">
        <v>8.1091534145582234E-2</v>
      </c>
      <c r="AD31" s="34">
        <v>2.5246936508126483E-2</v>
      </c>
      <c r="AE31" s="34">
        <v>2.2162313722912996E-2</v>
      </c>
      <c r="AF31" s="34">
        <v>2.9517748486842299E-2</v>
      </c>
      <c r="AG31" s="34">
        <v>4.5746282517539427E-2</v>
      </c>
      <c r="AH31" s="34">
        <v>4.7686784301868013E-2</v>
      </c>
      <c r="AI31" s="34">
        <v>3.6293761060807173E-2</v>
      </c>
      <c r="AJ31" s="34">
        <v>2.6700559939403901E-2</v>
      </c>
      <c r="AK31" s="34">
        <v>8.8493130487701466E-2</v>
      </c>
    </row>
    <row r="32" spans="2:37">
      <c r="B32" s="32" t="s">
        <v>55</v>
      </c>
      <c r="C32" s="34">
        <v>3.7622992120715404E-2</v>
      </c>
      <c r="D32" s="34">
        <v>0.10196918246291942</v>
      </c>
      <c r="E32" s="34">
        <v>2.905039612590099E-2</v>
      </c>
      <c r="F32" s="34">
        <v>1.2542936053728138E-2</v>
      </c>
      <c r="G32" s="34">
        <v>4.9634071953595926E-2</v>
      </c>
      <c r="H32" s="34">
        <v>4.9949995925438584E-2</v>
      </c>
      <c r="I32" s="34">
        <v>6.4602352165426868E-2</v>
      </c>
      <c r="J32" s="34">
        <v>1.8062849895261301E-2</v>
      </c>
      <c r="K32" s="34">
        <v>1.8424738956642317E-2</v>
      </c>
      <c r="L32" s="34">
        <v>1.5961161127528101E-2</v>
      </c>
      <c r="M32" s="34">
        <v>2.1842024435309249E-2</v>
      </c>
      <c r="N32" s="34">
        <v>2.7846062448775522E-2</v>
      </c>
      <c r="O32" s="34">
        <v>2.924166589068955E-2</v>
      </c>
      <c r="P32" s="34">
        <v>7.5660420172105836E-2</v>
      </c>
      <c r="Q32" s="34">
        <v>1.6307307469195731E-2</v>
      </c>
      <c r="R32" s="34">
        <v>4.7922619320431181E-2</v>
      </c>
      <c r="S32" s="34">
        <v>1.2574825826309199E-2</v>
      </c>
      <c r="T32" s="34">
        <v>2.6667241100575945E-2</v>
      </c>
      <c r="U32" s="34">
        <v>3.7993136900888125E-2</v>
      </c>
      <c r="V32" s="34">
        <v>5.29779335198588E-2</v>
      </c>
      <c r="W32" s="34">
        <v>2.8305516711421008E-2</v>
      </c>
      <c r="X32" s="34">
        <v>4.3787058372232179E-2</v>
      </c>
      <c r="Y32" s="34">
        <v>3.5907263520253974E-2</v>
      </c>
      <c r="Z32" s="34">
        <v>4.0920138286092866E-2</v>
      </c>
      <c r="AA32" s="34">
        <v>2.230041508140479E-2</v>
      </c>
      <c r="AB32" s="34">
        <v>3.3315319311912672E-2</v>
      </c>
      <c r="AC32" s="34">
        <v>8.052768781696118E-2</v>
      </c>
      <c r="AD32" s="34">
        <v>2.582695337228369E-2</v>
      </c>
      <c r="AE32" s="34">
        <v>2.2543963065348782E-2</v>
      </c>
      <c r="AF32" s="34">
        <v>2.9713180473864842E-2</v>
      </c>
      <c r="AG32" s="34">
        <v>4.654781801150687E-2</v>
      </c>
      <c r="AH32" s="34">
        <v>4.8213351997208331E-2</v>
      </c>
      <c r="AI32" s="34">
        <v>3.7245013037126684E-2</v>
      </c>
      <c r="AJ32" s="34">
        <v>2.6736784251922607E-2</v>
      </c>
      <c r="AK32" s="34">
        <v>8.8171415834993327E-2</v>
      </c>
    </row>
    <row r="33" spans="2:37">
      <c r="B33" s="32" t="s">
        <v>55</v>
      </c>
      <c r="C33" s="34">
        <v>3.7627090043149014E-2</v>
      </c>
      <c r="D33" s="34">
        <v>0.10114673440175892</v>
      </c>
      <c r="E33" s="34">
        <v>2.923036586929828E-2</v>
      </c>
      <c r="F33" s="34">
        <v>1.3085532025641333E-2</v>
      </c>
      <c r="G33" s="34">
        <v>4.9555226746844649E-2</v>
      </c>
      <c r="H33" s="34">
        <v>5.0459102639099918E-2</v>
      </c>
      <c r="I33" s="34">
        <v>6.4125465122192526E-2</v>
      </c>
      <c r="J33" s="34">
        <v>1.8537500291719189E-2</v>
      </c>
      <c r="K33" s="34">
        <v>1.8834925496945099E-2</v>
      </c>
      <c r="L33" s="34">
        <v>1.6441071759506931E-2</v>
      </c>
      <c r="M33" s="34">
        <v>2.1869320365268896E-2</v>
      </c>
      <c r="N33" s="34">
        <v>2.8045491865203331E-2</v>
      </c>
      <c r="O33" s="34">
        <v>2.960126272793695E-2</v>
      </c>
      <c r="P33" s="34">
        <v>7.5625084328359238E-2</v>
      </c>
      <c r="Q33" s="34">
        <v>1.6606160469744058E-2</v>
      </c>
      <c r="R33" s="34">
        <v>4.8452502790680585E-2</v>
      </c>
      <c r="S33" s="34">
        <v>1.2728980433412529E-2</v>
      </c>
      <c r="T33" s="34">
        <v>2.6653461812248924E-2</v>
      </c>
      <c r="U33" s="34">
        <v>3.795654995428599E-2</v>
      </c>
      <c r="V33" s="34">
        <v>5.3550750358547727E-2</v>
      </c>
      <c r="W33" s="34">
        <v>2.8643635661678157E-2</v>
      </c>
      <c r="X33" s="34">
        <v>4.3693318360658484E-2</v>
      </c>
      <c r="Y33" s="34">
        <v>3.6116898075874815E-2</v>
      </c>
      <c r="Z33" s="34">
        <v>4.1852469744445786E-2</v>
      </c>
      <c r="AA33" s="34">
        <v>2.2735858146956556E-2</v>
      </c>
      <c r="AB33" s="34">
        <v>3.3361208909727491E-2</v>
      </c>
      <c r="AC33" s="34">
        <v>8.0008650190363406E-2</v>
      </c>
      <c r="AD33" s="34">
        <v>2.639306273766473E-2</v>
      </c>
      <c r="AE33" s="34">
        <v>2.2906547290984403E-2</v>
      </c>
      <c r="AF33" s="34">
        <v>2.9894812222479805E-2</v>
      </c>
      <c r="AG33" s="34">
        <v>4.7311585650368526E-2</v>
      </c>
      <c r="AH33" s="34">
        <v>4.8712758654504196E-2</v>
      </c>
      <c r="AI33" s="34">
        <v>3.8149551329599518E-2</v>
      </c>
      <c r="AJ33" s="34">
        <v>2.6798527705995001E-2</v>
      </c>
      <c r="AK33" s="34">
        <v>8.7842515391054032E-2</v>
      </c>
    </row>
    <row r="34" spans="2:37">
      <c r="B34" s="32" t="s">
        <v>55</v>
      </c>
      <c r="C34" s="34">
        <v>3.7681899094846205E-2</v>
      </c>
      <c r="D34" s="34">
        <v>0.10035440456122813</v>
      </c>
      <c r="E34" s="34">
        <v>2.9399949863486485E-2</v>
      </c>
      <c r="F34" s="34">
        <v>1.3621652484749669E-2</v>
      </c>
      <c r="G34" s="34">
        <v>4.9474192536420381E-2</v>
      </c>
      <c r="H34" s="34">
        <v>5.0944333333045266E-2</v>
      </c>
      <c r="I34" s="34">
        <v>6.3656231347882786E-2</v>
      </c>
      <c r="J34" s="34">
        <v>1.8992372472998342E-2</v>
      </c>
      <c r="K34" s="34">
        <v>1.9236764108168991E-2</v>
      </c>
      <c r="L34" s="34">
        <v>1.6910288123477724E-2</v>
      </c>
      <c r="M34" s="34">
        <v>2.1912747759291529E-2</v>
      </c>
      <c r="N34" s="34">
        <v>2.8235513857298056E-2</v>
      </c>
      <c r="O34" s="34">
        <v>2.9959031309070738E-2</v>
      </c>
      <c r="P34" s="34">
        <v>7.5585646323293565E-2</v>
      </c>
      <c r="Q34" s="34">
        <v>1.6932944017697515E-2</v>
      </c>
      <c r="R34" s="34">
        <v>4.8963770128211292E-2</v>
      </c>
      <c r="S34" s="34">
        <v>1.2882501700492099E-2</v>
      </c>
      <c r="T34" s="34">
        <v>2.6665094067309436E-2</v>
      </c>
      <c r="U34" s="34">
        <v>3.7958362269687962E-2</v>
      </c>
      <c r="V34" s="34">
        <v>5.4096052593742838E-2</v>
      </c>
      <c r="W34" s="34">
        <v>2.8965303406216281E-2</v>
      </c>
      <c r="X34" s="34">
        <v>4.3581598286208001E-2</v>
      </c>
      <c r="Y34" s="34">
        <v>3.6323301623764737E-2</v>
      </c>
      <c r="Z34" s="34">
        <v>4.2741241147350451E-2</v>
      </c>
      <c r="AA34" s="34">
        <v>2.3163239688991144E-2</v>
      </c>
      <c r="AB34" s="34">
        <v>3.3404496571169062E-2</v>
      </c>
      <c r="AC34" s="34">
        <v>7.9529430845239224E-2</v>
      </c>
      <c r="AD34" s="34">
        <v>2.6943445879883177E-2</v>
      </c>
      <c r="AE34" s="34">
        <v>2.3251302474684543E-2</v>
      </c>
      <c r="AF34" s="34">
        <v>3.0064065829831677E-2</v>
      </c>
      <c r="AG34" s="34">
        <v>4.8039388309156994E-2</v>
      </c>
      <c r="AH34" s="34">
        <v>4.9186828984700171E-2</v>
      </c>
      <c r="AI34" s="34">
        <v>3.9009880707985056E-2</v>
      </c>
      <c r="AJ34" s="34">
        <v>2.6884722628256252E-2</v>
      </c>
      <c r="AK34" s="34">
        <v>8.7510374077629516E-2</v>
      </c>
    </row>
    <row r="35" spans="2:37">
      <c r="B35" s="32" t="s">
        <v>55</v>
      </c>
      <c r="C35" s="34">
        <v>3.7786301303338155E-2</v>
      </c>
      <c r="D35" s="34">
        <v>9.9592087388469697E-2</v>
      </c>
      <c r="E35" s="34">
        <v>2.9560058277430912E-2</v>
      </c>
      <c r="F35" s="34">
        <v>1.4148060974653598E-2</v>
      </c>
      <c r="G35" s="34">
        <v>4.9391845960846448E-2</v>
      </c>
      <c r="H35" s="34">
        <v>5.140696585478155E-2</v>
      </c>
      <c r="I35" s="34">
        <v>6.3196607835676932E-2</v>
      </c>
      <c r="J35" s="34">
        <v>1.9428109340199562E-2</v>
      </c>
      <c r="K35" s="34">
        <v>1.9628814214184942E-2</v>
      </c>
      <c r="L35" s="34">
        <v>1.7367260274785856E-2</v>
      </c>
      <c r="M35" s="34">
        <v>2.1971510581659137E-2</v>
      </c>
      <c r="N35" s="34">
        <v>2.8416725807022924E-2</v>
      </c>
      <c r="O35" s="34">
        <v>3.0312449903412864E-2</v>
      </c>
      <c r="P35" s="34">
        <v>7.5543057878140196E-2</v>
      </c>
      <c r="Q35" s="34">
        <v>1.727809596426888E-2</v>
      </c>
      <c r="R35" s="34">
        <v>4.9456307248681552E-2</v>
      </c>
      <c r="S35" s="34">
        <v>1.3035789558458744E-2</v>
      </c>
      <c r="T35" s="34">
        <v>2.6700891666722404E-2</v>
      </c>
      <c r="U35" s="34">
        <v>3.7990039185908042E-2</v>
      </c>
      <c r="V35" s="34">
        <v>5.4615392881028013E-2</v>
      </c>
      <c r="W35" s="34">
        <v>2.9271556870306137E-2</v>
      </c>
      <c r="X35" s="34">
        <v>4.3456302429409011E-2</v>
      </c>
      <c r="Y35" s="34">
        <v>3.6525672230235395E-2</v>
      </c>
      <c r="Z35" s="34">
        <v>4.3588483557695401E-2</v>
      </c>
      <c r="AA35" s="34">
        <v>2.35808078711226E-2</v>
      </c>
      <c r="AB35" s="34">
        <v>3.3445420042893081E-2</v>
      </c>
      <c r="AC35" s="34">
        <v>7.9085734607822644E-2</v>
      </c>
      <c r="AD35" s="34">
        <v>2.7476938788873584E-2</v>
      </c>
      <c r="AE35" s="34">
        <v>2.3579368608882989E-2</v>
      </c>
      <c r="AF35" s="34">
        <v>3.0222174238833555E-2</v>
      </c>
      <c r="AG35" s="34">
        <v>4.8733029017416385E-2</v>
      </c>
      <c r="AH35" s="34">
        <v>4.9637241311081937E-2</v>
      </c>
      <c r="AI35" s="34">
        <v>3.9828442981314494E-2</v>
      </c>
      <c r="AJ35" s="34">
        <v>2.699458102056318E-2</v>
      </c>
      <c r="AK35" s="34">
        <v>8.7178102433517202E-2</v>
      </c>
    </row>
    <row r="36" spans="2:37">
      <c r="B36" s="32" t="s">
        <v>55</v>
      </c>
      <c r="C36" s="34">
        <v>3.7892282549931267E-2</v>
      </c>
      <c r="D36" s="34">
        <v>9.8859399256397973E-2</v>
      </c>
      <c r="E36" s="34">
        <v>2.9711492206074608E-2</v>
      </c>
      <c r="F36" s="34">
        <v>1.466246123644166E-2</v>
      </c>
      <c r="G36" s="34">
        <v>4.9308896069756969E-2</v>
      </c>
      <c r="H36" s="34">
        <v>5.184822757767793E-2</v>
      </c>
      <c r="I36" s="34">
        <v>6.2748028703000891E-2</v>
      </c>
      <c r="J36" s="34">
        <v>1.984541484626301E-2</v>
      </c>
      <c r="K36" s="34">
        <v>2.0010095724318555E-2</v>
      </c>
      <c r="L36" s="34">
        <v>1.7810963270511238E-2</v>
      </c>
      <c r="M36" s="34">
        <v>2.207271024616686E-2</v>
      </c>
      <c r="N36" s="34">
        <v>2.8589675932729985E-2</v>
      </c>
      <c r="O36" s="34">
        <v>3.0659660154311874E-2</v>
      </c>
      <c r="P36" s="34">
        <v>7.5498104717008241E-2</v>
      </c>
      <c r="Q36" s="34">
        <v>1.7634315486062313E-2</v>
      </c>
      <c r="R36" s="34">
        <v>4.9930244313979744E-2</v>
      </c>
      <c r="S36" s="34">
        <v>1.32543153050384E-2</v>
      </c>
      <c r="T36" s="34">
        <v>2.6810833149078173E-2</v>
      </c>
      <c r="U36" s="34">
        <v>3.8044808326975099E-2</v>
      </c>
      <c r="V36" s="34">
        <v>5.5110248818888374E-2</v>
      </c>
      <c r="W36" s="34">
        <v>2.9563354951972043E-2</v>
      </c>
      <c r="X36" s="34">
        <v>4.3321011367459583E-2</v>
      </c>
      <c r="Y36" s="34">
        <v>3.6723429077113234E-2</v>
      </c>
      <c r="Z36" s="34">
        <v>4.4396242327019442E-2</v>
      </c>
      <c r="AA36" s="34">
        <v>2.398735272745034E-2</v>
      </c>
      <c r="AB36" s="34">
        <v>3.3484187310896418E-2</v>
      </c>
      <c r="AC36" s="34">
        <v>7.8673846561738481E-2</v>
      </c>
      <c r="AD36" s="34">
        <v>2.7992868873379706E-2</v>
      </c>
      <c r="AE36" s="34">
        <v>2.3891798271454379E-2</v>
      </c>
      <c r="AF36" s="34">
        <v>3.0370211681114201E-2</v>
      </c>
      <c r="AG36" s="34">
        <v>4.9394280982454797E-2</v>
      </c>
      <c r="AH36" s="34">
        <v>5.006554098154381E-2</v>
      </c>
      <c r="AI36" s="34">
        <v>4.0607592684486882E-2</v>
      </c>
      <c r="AJ36" s="34">
        <v>2.7117395560351643E-2</v>
      </c>
      <c r="AK36" s="34">
        <v>8.684813411700909E-2</v>
      </c>
    </row>
    <row r="37" spans="2:37">
      <c r="B37" s="32" t="s">
        <v>55</v>
      </c>
      <c r="C37" s="34">
        <v>3.7989112221283206E-2</v>
      </c>
      <c r="D37" s="34">
        <v>9.815574581762565E-2</v>
      </c>
      <c r="E37" s="34">
        <v>2.9854960138887776E-2</v>
      </c>
      <c r="F37" s="34">
        <v>1.5163272316319309E-2</v>
      </c>
      <c r="G37" s="34">
        <v>4.9225914629713596E-2</v>
      </c>
      <c r="H37" s="34">
        <v>5.2269290671380197E-2</v>
      </c>
      <c r="I37" s="34">
        <v>6.2311508771334623E-2</v>
      </c>
      <c r="J37" s="34">
        <v>2.0245027754166589E-2</v>
      </c>
      <c r="K37" s="34">
        <v>2.0379980913760809E-2</v>
      </c>
      <c r="L37" s="34">
        <v>1.8240770953451335E-2</v>
      </c>
      <c r="M37" s="34">
        <v>2.2213322933861246E-2</v>
      </c>
      <c r="N37" s="34">
        <v>2.8754868587646198E-2</v>
      </c>
      <c r="O37" s="34">
        <v>3.099931709744741E-2</v>
      </c>
      <c r="P37" s="34">
        <v>7.5451435671730405E-2</v>
      </c>
      <c r="Q37" s="34">
        <v>1.7996033710292902E-2</v>
      </c>
      <c r="R37" s="34">
        <v>5.0385888625082975E-2</v>
      </c>
      <c r="S37" s="34">
        <v>1.3536232548388094E-2</v>
      </c>
      <c r="T37" s="34">
        <v>2.6989247776669112E-2</v>
      </c>
      <c r="U37" s="34">
        <v>3.8117280399295739E-2</v>
      </c>
      <c r="V37" s="34">
        <v>5.5582020650227326E-2</v>
      </c>
      <c r="W37" s="34">
        <v>2.9841585301400686E-2</v>
      </c>
      <c r="X37" s="34">
        <v>4.317863081143325E-2</v>
      </c>
      <c r="Y37" s="34">
        <v>3.6916164718596489E-2</v>
      </c>
      <c r="Z37" s="34">
        <v>4.5166539075705225E-2</v>
      </c>
      <c r="AA37" s="34">
        <v>2.4382078800886164E-2</v>
      </c>
      <c r="AB37" s="34">
        <v>3.3520981211100587E-2</v>
      </c>
      <c r="AC37" s="34">
        <v>7.8290538952480615E-2</v>
      </c>
      <c r="AD37" s="34">
        <v>2.8490931525698038E-2</v>
      </c>
      <c r="AE37" s="34">
        <v>2.4189564414837106E-2</v>
      </c>
      <c r="AF37" s="34">
        <v>3.0509118423712289E-2</v>
      </c>
      <c r="AG37" s="34">
        <v>5.0024867438985599E-2</v>
      </c>
      <c r="AH37" s="34">
        <v>5.0473152453249126E-2</v>
      </c>
      <c r="AI37" s="34">
        <v>4.1349582279181618E-2</v>
      </c>
      <c r="AJ37" s="34">
        <v>2.7248228141688591E-2</v>
      </c>
      <c r="AK37" s="34">
        <v>8.6522353736502078E-2</v>
      </c>
    </row>
    <row r="38" spans="2:37">
      <c r="B38" s="32" t="s">
        <v>55</v>
      </c>
      <c r="C38" s="34">
        <v>3.8077804712323804E-2</v>
      </c>
      <c r="D38" s="34">
        <v>9.7480376371563038E-2</v>
      </c>
      <c r="E38" s="34">
        <v>2.9991091477581833E-2</v>
      </c>
      <c r="F38" s="34">
        <v>1.5649457901639297E-2</v>
      </c>
      <c r="G38" s="34">
        <v>4.9143360678041814E-2</v>
      </c>
      <c r="H38" s="34">
        <v>5.2671269770857787E-2</v>
      </c>
      <c r="I38" s="34">
        <v>6.1887727672890858E-2</v>
      </c>
      <c r="J38" s="34">
        <v>2.0627702322366215E-2</v>
      </c>
      <c r="K38" s="34">
        <v>2.0738111348702848E-2</v>
      </c>
      <c r="L38" s="34">
        <v>1.865635950041078E-2</v>
      </c>
      <c r="M38" s="34">
        <v>2.2382882812792326E-2</v>
      </c>
      <c r="N38" s="34">
        <v>2.8912768815086531E-2</v>
      </c>
      <c r="O38" s="34">
        <v>3.1330473662272151E-2</v>
      </c>
      <c r="P38" s="34">
        <v>7.5403586310492043E-2</v>
      </c>
      <c r="Q38" s="34">
        <v>1.8359015536213219E-2</v>
      </c>
      <c r="R38" s="34">
        <v>5.0823673820249438E-2</v>
      </c>
      <c r="S38" s="34">
        <v>1.3862828058803567E-2</v>
      </c>
      <c r="T38" s="34">
        <v>2.7217319673842333E-2</v>
      </c>
      <c r="U38" s="34">
        <v>3.8203157697688894E-2</v>
      </c>
      <c r="V38" s="34">
        <v>5.603203112116617E-2</v>
      </c>
      <c r="W38" s="34">
        <v>3.010707044148786E-2</v>
      </c>
      <c r="X38" s="34">
        <v>4.3031512920628456E-2</v>
      </c>
      <c r="Y38" s="34">
        <v>3.7103607663135918E-2</v>
      </c>
      <c r="Z38" s="34">
        <v>4.5901345809777006E-2</v>
      </c>
      <c r="AA38" s="34">
        <v>2.4764507483358233E-2</v>
      </c>
      <c r="AB38" s="34">
        <v>3.3555963203617756E-2</v>
      </c>
      <c r="AC38" s="34">
        <v>7.7932995291679186E-2</v>
      </c>
      <c r="AD38" s="34">
        <v>2.8971096370402849E-2</v>
      </c>
      <c r="AE38" s="34">
        <v>2.4473567370204119E-2</v>
      </c>
      <c r="AF38" s="34">
        <v>3.0639721025405908E-2</v>
      </c>
      <c r="AG38" s="34">
        <v>5.0626448559092152E-2</v>
      </c>
      <c r="AH38" s="34">
        <v>5.0861390173826626E-2</v>
      </c>
      <c r="AI38" s="34">
        <v>4.2056554027586568E-2</v>
      </c>
      <c r="AJ38" s="34">
        <v>2.738447867200855E-2</v>
      </c>
      <c r="AK38" s="34">
        <v>8.6202200855607813E-2</v>
      </c>
    </row>
    <row r="39" spans="2:37">
      <c r="B39" s="32" t="s">
        <v>55</v>
      </c>
      <c r="C39" s="34">
        <v>3.8159242272492122E-2</v>
      </c>
      <c r="D39" s="34">
        <v>9.6832427616017291E-2</v>
      </c>
      <c r="E39" s="34">
        <v>3.012044770663258E-2</v>
      </c>
      <c r="F39" s="34">
        <v>1.6120396071580112E-2</v>
      </c>
      <c r="G39" s="34">
        <v>4.9061600509758607E-2</v>
      </c>
      <c r="H39" s="34">
        <v>5.305522133639462E-2</v>
      </c>
      <c r="I39" s="34">
        <v>6.1477098208820413E-2</v>
      </c>
      <c r="J39" s="34">
        <v>2.099419417255155E-2</v>
      </c>
      <c r="K39" s="34">
        <v>2.1084333772347419E-2</v>
      </c>
      <c r="L39" s="34">
        <v>1.9057633389426121E-2</v>
      </c>
      <c r="M39" s="34">
        <v>2.2573270430711778E-2</v>
      </c>
      <c r="N39" s="34">
        <v>2.9063806290682059E-2</v>
      </c>
      <c r="O39" s="34">
        <v>3.1652491256140003E-2</v>
      </c>
      <c r="P39" s="34">
        <v>7.5354998219558045E-2</v>
      </c>
      <c r="Q39" s="34">
        <v>1.8720057597933382E-2</v>
      </c>
      <c r="R39" s="34">
        <v>5.1244121350688454E-2</v>
      </c>
      <c r="S39" s="34">
        <v>1.4219980362806472E-2</v>
      </c>
      <c r="T39" s="34">
        <v>2.7480752785099982E-2</v>
      </c>
      <c r="U39" s="34">
        <v>3.8299008332275619E-2</v>
      </c>
      <c r="V39" s="34">
        <v>5.6461526806948159E-2</v>
      </c>
      <c r="W39" s="34">
        <v>3.0360573296552618E-2</v>
      </c>
      <c r="X39" s="34">
        <v>4.2881555460985599E-2</v>
      </c>
      <c r="Y39" s="34">
        <v>3.7285592919752863E-2</v>
      </c>
      <c r="Z39" s="34">
        <v>4.6602567795780425E-2</v>
      </c>
      <c r="AA39" s="34">
        <v>2.5134401781238047E-2</v>
      </c>
      <c r="AB39" s="34">
        <v>3.3589276482745234E-2</v>
      </c>
      <c r="AC39" s="34">
        <v>7.7598748080942137E-2</v>
      </c>
      <c r="AD39" s="34">
        <v>2.9433535783914389E-2</v>
      </c>
      <c r="AE39" s="34">
        <v>2.4744641151634994E-2</v>
      </c>
      <c r="AF39" s="34">
        <v>3.0762749025350145E-2</v>
      </c>
      <c r="AG39" s="34">
        <v>5.1200613434690734E-2</v>
      </c>
      <c r="AH39" s="34">
        <v>5.1231468378090117E-2</v>
      </c>
      <c r="AI39" s="34">
        <v>4.2730536523677864E-2</v>
      </c>
      <c r="AJ39" s="34">
        <v>2.7524086377513468E-2</v>
      </c>
      <c r="AK39" s="34">
        <v>8.5888754771802134E-2</v>
      </c>
    </row>
    <row r="40" spans="2:37">
      <c r="B40" s="32" t="s">
        <v>55</v>
      </c>
      <c r="C40" s="34">
        <v>3.8234194726234128E-2</v>
      </c>
      <c r="D40" s="34">
        <v>9.6210958714442629E-2</v>
      </c>
      <c r="E40" s="34">
        <v>3.0243531682691893E-2</v>
      </c>
      <c r="F40" s="34">
        <v>1.6575779409456981E-2</v>
      </c>
      <c r="G40" s="34">
        <v>4.8980924015036731E-2</v>
      </c>
      <c r="H40" s="34">
        <v>5.3422144192804E-2</v>
      </c>
      <c r="I40" s="34">
        <v>6.1079821926876665E-2</v>
      </c>
      <c r="J40" s="34">
        <v>2.1345250047974718E-2</v>
      </c>
      <c r="K40" s="34">
        <v>2.1418650442704967E-2</v>
      </c>
      <c r="L40" s="34">
        <v>1.9444668369933416E-2</v>
      </c>
      <c r="M40" s="34">
        <v>2.2778176301214481E-2</v>
      </c>
      <c r="N40" s="34">
        <v>2.9208378754823849E-2</v>
      </c>
      <c r="O40" s="34">
        <v>3.1964970220847988E-2</v>
      </c>
      <c r="P40" s="34">
        <v>7.5306034811343014E-2</v>
      </c>
      <c r="Q40" s="34">
        <v>1.9076757429476343E-2</v>
      </c>
      <c r="R40" s="34">
        <v>5.1647811253026088E-2</v>
      </c>
      <c r="S40" s="34">
        <v>1.4597003117018836E-2</v>
      </c>
      <c r="T40" s="34">
        <v>2.7768646527924323E-2</v>
      </c>
      <c r="U40" s="34">
        <v>3.8402090153586199E-2</v>
      </c>
      <c r="V40" s="34">
        <v>5.6871680412583947E-2</v>
      </c>
      <c r="W40" s="34">
        <v>3.0602802190344836E-2</v>
      </c>
      <c r="X40" s="34">
        <v>4.2730283043710848E-2</v>
      </c>
      <c r="Y40" s="34">
        <v>3.7462038726554514E-2</v>
      </c>
      <c r="Z40" s="34">
        <v>4.7272032758236548E-2</v>
      </c>
      <c r="AA40" s="34">
        <v>2.549170813003121E-2</v>
      </c>
      <c r="AB40" s="34">
        <v>3.3621048555417143E-2</v>
      </c>
      <c r="AC40" s="34">
        <v>7.7285627400496493E-2</v>
      </c>
      <c r="AD40" s="34">
        <v>2.9878570235674973E-2</v>
      </c>
      <c r="AE40" s="34">
        <v>2.5003559136494102E-2</v>
      </c>
      <c r="AF40" s="34">
        <v>3.0878848776232815E-2</v>
      </c>
      <c r="AG40" s="34">
        <v>5.1748875695866392E-2</v>
      </c>
      <c r="AH40" s="34">
        <v>5.1584509911245968E-2</v>
      </c>
      <c r="AI40" s="34">
        <v>4.3373444446486387E-2</v>
      </c>
      <c r="AJ40" s="34">
        <v>2.7665421419326375E-2</v>
      </c>
      <c r="AK40" s="34">
        <v>8.5582803716414801E-2</v>
      </c>
    </row>
    <row r="41" spans="2:37">
      <c r="B41" s="32" t="s">
        <v>55</v>
      </c>
      <c r="C41" s="34">
        <v>3.8303335860466525E-2</v>
      </c>
      <c r="D41" s="34">
        <v>9.5614979258805244E-2</v>
      </c>
      <c r="E41" s="34">
        <v>3.0360795405798502E-2</v>
      </c>
      <c r="F41" s="34">
        <v>1.7015538090475735E-2</v>
      </c>
      <c r="G41" s="34">
        <v>4.890155808310559E-2</v>
      </c>
      <c r="H41" s="34">
        <v>5.3772980876916732E-2</v>
      </c>
      <c r="I41" s="34">
        <v>6.0695934299301646E-2</v>
      </c>
      <c r="J41" s="34">
        <v>2.1681600499973364E-2</v>
      </c>
      <c r="K41" s="34">
        <v>2.1741180552859118E-2</v>
      </c>
      <c r="L41" s="34">
        <v>1.9817667408889239E-2</v>
      </c>
      <c r="M41" s="34">
        <v>2.2992695461003132E-2</v>
      </c>
      <c r="N41" s="34">
        <v>2.9346855017835738E-2</v>
      </c>
      <c r="O41" s="34">
        <v>3.2267695530893592E-2</v>
      </c>
      <c r="P41" s="34">
        <v>7.5256994339462757E-2</v>
      </c>
      <c r="Q41" s="34">
        <v>1.9427335870658258E-2</v>
      </c>
      <c r="R41" s="34">
        <v>5.203535999626685E-2</v>
      </c>
      <c r="S41" s="34">
        <v>1.4985802481564114E-2</v>
      </c>
      <c r="T41" s="34">
        <v>2.8072673585972874E-2</v>
      </c>
      <c r="U41" s="34">
        <v>3.8510212577227199E-2</v>
      </c>
      <c r="V41" s="34">
        <v>5.7263593696828874E-2</v>
      </c>
      <c r="W41" s="34">
        <v>3.0834415368572232E-2</v>
      </c>
      <c r="X41" s="34">
        <v>4.2578913812076458E-2</v>
      </c>
      <c r="Y41" s="34">
        <v>3.7632928105677088E-2</v>
      </c>
      <c r="Z41" s="34">
        <v>4.7911484633980539E-2</v>
      </c>
      <c r="AA41" s="34">
        <v>2.5836511253173544E-2</v>
      </c>
      <c r="AB41" s="34">
        <v>3.3651393391372464E-2</v>
      </c>
      <c r="AC41" s="34">
        <v>7.6991718225299488E-2</v>
      </c>
      <c r="AD41" s="34">
        <v>3.0306626411800819E-2</v>
      </c>
      <c r="AE41" s="34">
        <v>2.5251039189994939E-2</v>
      </c>
      <c r="AF41" s="34">
        <v>3.09885949761457E-2</v>
      </c>
      <c r="AG41" s="34">
        <v>5.2272671721986352E-2</v>
      </c>
      <c r="AH41" s="34">
        <v>5.1921554180275331E-2</v>
      </c>
      <c r="AI41" s="34">
        <v>4.3987080509548138E-2</v>
      </c>
      <c r="AJ41" s="34">
        <v>2.7807199259035853E-2</v>
      </c>
      <c r="AK41" s="34">
        <v>8.5284901389602208E-2</v>
      </c>
    </row>
    <row r="42" spans="2:37">
      <c r="B42" s="32" t="s">
        <v>55</v>
      </c>
      <c r="C42" s="34">
        <v>3.8367257110470954E-2</v>
      </c>
      <c r="D42" s="34">
        <v>9.5043471424824277E-2</v>
      </c>
      <c r="E42" s="34">
        <v>3.0472646557113237E-2</v>
      </c>
      <c r="F42" s="34">
        <v>1.7439780470164923E-2</v>
      </c>
      <c r="G42" s="34">
        <v>4.8823677635362994E-2</v>
      </c>
      <c r="H42" s="34">
        <v>5.4108619524110946E-2</v>
      </c>
      <c r="I42" s="34">
        <v>6.0325341421094025E-2</v>
      </c>
      <c r="J42" s="34">
        <v>2.2003954781578239E-2</v>
      </c>
      <c r="K42" s="34">
        <v>2.2052130196986042E-2</v>
      </c>
      <c r="L42" s="34">
        <v>2.0176926595325106E-2</v>
      </c>
      <c r="M42" s="34">
        <v>2.3213018329907298E-2</v>
      </c>
      <c r="N42" s="34">
        <v>2.9479577604438312E-2</v>
      </c>
      <c r="O42" s="34">
        <v>3.2560594252848185E-2</v>
      </c>
      <c r="P42" s="34">
        <v>7.5208120655248623E-2</v>
      </c>
      <c r="Q42" s="34">
        <v>1.9770499631860616E-2</v>
      </c>
      <c r="R42" s="34">
        <v>5.2407403734950453E-2</v>
      </c>
      <c r="S42" s="34">
        <v>1.5380255373116603E-2</v>
      </c>
      <c r="T42" s="34">
        <v>2.8386471085084519E-2</v>
      </c>
      <c r="U42" s="34">
        <v>3.8621627535235792E-2</v>
      </c>
      <c r="V42" s="34">
        <v>5.763830076906773E-2</v>
      </c>
      <c r="W42" s="34">
        <v>3.1056025095529183E-2</v>
      </c>
      <c r="X42" s="34">
        <v>4.2428414270949899E-2</v>
      </c>
      <c r="Y42" s="34">
        <v>3.7798294206038197E-2</v>
      </c>
      <c r="Z42" s="34">
        <v>4.8522580597207821E-2</v>
      </c>
      <c r="AA42" s="34">
        <v>2.6168999057821329E-2</v>
      </c>
      <c r="AB42" s="34">
        <v>3.3680413225976702E-2</v>
      </c>
      <c r="AC42" s="34">
        <v>7.6715324797522522E-2</v>
      </c>
      <c r="AD42" s="34">
        <v>3.0718205104190321E-2</v>
      </c>
      <c r="AE42" s="34">
        <v>2.5487748294322765E-2</v>
      </c>
      <c r="AF42" s="34">
        <v>3.1092500333773643E-2</v>
      </c>
      <c r="AG42" s="34">
        <v>5.2773360685461901E-2</v>
      </c>
      <c r="AH42" s="34">
        <v>5.2243564325644254E-2</v>
      </c>
      <c r="AI42" s="34">
        <v>4.457313887232095E-2</v>
      </c>
      <c r="AJ42" s="34">
        <v>2.7948412668556299E-2</v>
      </c>
      <c r="AK42" s="34">
        <v>8.4995413171190748E-2</v>
      </c>
    </row>
    <row r="43" spans="2:37">
      <c r="B43" s="32" t="s">
        <v>55</v>
      </c>
      <c r="C43" s="34">
        <v>3.8426479043112138E-2</v>
      </c>
      <c r="D43" s="34">
        <v>9.4495407385942976E-2</v>
      </c>
      <c r="E43" s="34">
        <v>3.0579454028226039E-2</v>
      </c>
      <c r="F43" s="34">
        <v>1.7848747082420235E-2</v>
      </c>
      <c r="G43" s="34">
        <v>4.8747414733104621E-2</v>
      </c>
      <c r="H43" s="34">
        <v>5.4429896098541874E-2</v>
      </c>
      <c r="I43" s="34">
        <v>5.9967849784155813E-2</v>
      </c>
      <c r="J43" s="34">
        <v>2.231299740512882E-2</v>
      </c>
      <c r="K43" s="34">
        <v>2.2351768958830842E-2</v>
      </c>
      <c r="L43" s="34">
        <v>2.0522808725983221E-2</v>
      </c>
      <c r="M43" s="34">
        <v>2.3436193170866648E-2</v>
      </c>
      <c r="N43" s="34">
        <v>2.9606865091654777E-2</v>
      </c>
      <c r="O43" s="34">
        <v>3.2843702130303853E-2</v>
      </c>
      <c r="P43" s="34">
        <v>7.5159612128380848E-2</v>
      </c>
      <c r="Q43" s="34">
        <v>2.0105334390988272E-2</v>
      </c>
      <c r="R43" s="34">
        <v>5.2764585708193756E-2</v>
      </c>
      <c r="S43" s="34">
        <v>1.5775745609521108E-2</v>
      </c>
      <c r="T43" s="34">
        <v>2.8705184853040633E-2</v>
      </c>
      <c r="U43" s="34">
        <v>3.873494297222102E-2</v>
      </c>
      <c r="V43" s="34">
        <v>5.79967715813412E-2</v>
      </c>
      <c r="W43" s="34">
        <v>3.1268201369160309E-2</v>
      </c>
      <c r="X43" s="34">
        <v>4.2279544426468529E-2</v>
      </c>
      <c r="Y43" s="34">
        <v>3.7958208633012358E-2</v>
      </c>
      <c r="Z43" s="34">
        <v>4.9106890414781112E-2</v>
      </c>
      <c r="AA43" s="34">
        <v>2.6489435293551189E-2</v>
      </c>
      <c r="AB43" s="34">
        <v>3.3708200079598738E-2</v>
      </c>
      <c r="AC43" s="34">
        <v>7.6454940739244082E-2</v>
      </c>
      <c r="AD43" s="34">
        <v>3.1113856595489153E-2</v>
      </c>
      <c r="AE43" s="34">
        <v>2.5714306735832304E-2</v>
      </c>
      <c r="AF43" s="34">
        <v>3.1191023710168908E-2</v>
      </c>
      <c r="AG43" s="34">
        <v>5.3252225872828518E-2</v>
      </c>
      <c r="AH43" s="34">
        <v>5.2551433696174099E-2</v>
      </c>
      <c r="AI43" s="34">
        <v>4.5133209488008141E-2</v>
      </c>
      <c r="AJ43" s="34">
        <v>2.8088277511361115E-2</v>
      </c>
      <c r="AK43" s="34">
        <v>8.4714553897357492E-2</v>
      </c>
    </row>
    <row r="44" spans="2:37">
      <c r="B44" s="32" t="s">
        <v>55</v>
      </c>
      <c r="C44" s="34">
        <v>3.8481461034138409E-2</v>
      </c>
      <c r="D44" s="34">
        <v>9.3969762863853834E-2</v>
      </c>
      <c r="E44" s="34">
        <v>3.0681552621129704E-2</v>
      </c>
      <c r="F44" s="34">
        <v>1.8242774967012654E-2</v>
      </c>
      <c r="G44" s="34">
        <v>4.8672866114615854E-2</v>
      </c>
      <c r="H44" s="34">
        <v>5.4737596825705559E-2</v>
      </c>
      <c r="I44" s="34">
        <v>5.9623190391850933E-2</v>
      </c>
      <c r="J44" s="34">
        <v>2.2609385953074934E-2</v>
      </c>
      <c r="K44" s="34">
        <v>2.2640411654957671E-2</v>
      </c>
      <c r="L44" s="34">
        <v>2.0855722841832458E-2</v>
      </c>
      <c r="M44" s="34">
        <v>2.3659942316999638E-2</v>
      </c>
      <c r="N44" s="34">
        <v>2.972901418454188E-2</v>
      </c>
      <c r="O44" s="34">
        <v>3.3117137284918829E-2</v>
      </c>
      <c r="P44" s="34">
        <v>7.5111629067981855E-2</v>
      </c>
      <c r="Q44" s="34">
        <v>2.0431221271099087E-2</v>
      </c>
      <c r="R44" s="34">
        <v>5.310754682701968E-2</v>
      </c>
      <c r="S44" s="34">
        <v>1.6168814531619224E-2</v>
      </c>
      <c r="T44" s="34">
        <v>2.9025125039056299E-2</v>
      </c>
      <c r="U44" s="34">
        <v>3.8849053906742093E-2</v>
      </c>
      <c r="V44" s="34">
        <v>5.833991549023132E-2</v>
      </c>
      <c r="W44" s="34">
        <v>3.1471475294093887E-2</v>
      </c>
      <c r="X44" s="34">
        <v>4.2132894987345848E-2</v>
      </c>
      <c r="Y44" s="34">
        <v>3.8112772143708229E-2</v>
      </c>
      <c r="Z44" s="34">
        <v>4.966589744225014E-2</v>
      </c>
      <c r="AA44" s="34">
        <v>2.6798138242758673E-2</v>
      </c>
      <c r="AB44" s="34">
        <v>3.3734837044358645E-2</v>
      </c>
      <c r="AC44" s="34">
        <v>7.6209223861655184E-2</v>
      </c>
      <c r="AD44" s="34">
        <v>3.149416182138709E-2</v>
      </c>
      <c r="AE44" s="34">
        <v>2.593129189766441E-2</v>
      </c>
      <c r="AF44" s="34">
        <v>3.1284577010065817E-2</v>
      </c>
      <c r="AG44" s="34">
        <v>5.3710476876894342E-2</v>
      </c>
      <c r="AH44" s="34">
        <v>5.2845991701158113E-2</v>
      </c>
      <c r="AI44" s="34">
        <v>4.5668783012309477E-2</v>
      </c>
      <c r="AJ44" s="34">
        <v>2.8226189334989105E-2</v>
      </c>
      <c r="AK44" s="34">
        <v>8.444241873524394E-2</v>
      </c>
    </row>
    <row r="45" spans="2:37">
      <c r="B45" s="32" t="s">
        <v>55</v>
      </c>
      <c r="C45" s="34">
        <v>3.8532609457211375E-2</v>
      </c>
      <c r="D45" s="34">
        <v>9.346552753839199E-2</v>
      </c>
      <c r="E45" s="34">
        <v>3.0779247062321602E-2</v>
      </c>
      <c r="F45" s="34">
        <v>1.8622269991442231E-2</v>
      </c>
      <c r="G45" s="34">
        <v>4.8600099445800016E-2</v>
      </c>
      <c r="H45" s="34">
        <v>5.5032460725447763E-2</v>
      </c>
      <c r="I45" s="34">
        <v>5.929103824482862E-2</v>
      </c>
      <c r="J45" s="34">
        <v>2.2893749830007248E-2</v>
      </c>
      <c r="K45" s="34">
        <v>2.2918404106004875E-2</v>
      </c>
      <c r="L45" s="34">
        <v>2.1176108392906068E-2</v>
      </c>
      <c r="M45" s="34">
        <v>2.3882519138742619E-2</v>
      </c>
      <c r="N45" s="34">
        <v>2.9846301566408551E-2</v>
      </c>
      <c r="O45" s="34">
        <v>3.3381079491623389E-2</v>
      </c>
      <c r="P45" s="34">
        <v>7.506429991348762E-2</v>
      </c>
      <c r="Q45" s="34">
        <v>2.07477713393871E-2</v>
      </c>
      <c r="R45" s="34">
        <v>5.3436918718575255E-2</v>
      </c>
      <c r="S45" s="34">
        <v>1.6556895673074168E-2</v>
      </c>
      <c r="T45" s="34">
        <v>2.9343503744461374E-2</v>
      </c>
      <c r="U45" s="34">
        <v>3.8963087261338236E-2</v>
      </c>
      <c r="V45" s="34">
        <v>5.8668584801309764E-2</v>
      </c>
      <c r="W45" s="34">
        <v>3.1666342147840032E-2</v>
      </c>
      <c r="X45" s="34">
        <v>4.198891804881244E-2</v>
      </c>
      <c r="Y45" s="34">
        <v>3.8262107223099751E-2</v>
      </c>
      <c r="Z45" s="34">
        <v>5.0201000754149794E-2</v>
      </c>
      <c r="AA45" s="34">
        <v>2.7095464116650092E-2</v>
      </c>
      <c r="AB45" s="34">
        <v>3.3760399378886641E-2</v>
      </c>
      <c r="AC45" s="34">
        <v>7.5976974837747679E-2</v>
      </c>
      <c r="AD45" s="34">
        <v>3.1859718001150172E-2</v>
      </c>
      <c r="AE45" s="34">
        <v>2.6139241699667526E-2</v>
      </c>
      <c r="AF45" s="34">
        <v>3.1373531041249958E-2</v>
      </c>
      <c r="AG45" s="34">
        <v>5.4149252362760247E-2</v>
      </c>
      <c r="AH45" s="34">
        <v>5.3128009105752438E-2</v>
      </c>
      <c r="AI45" s="34">
        <v>4.6181256005987104E-2</v>
      </c>
      <c r="AJ45" s="34">
        <v>2.8361688496697957E-2</v>
      </c>
      <c r="AK45" s="34">
        <v>8.4179008401692901E-2</v>
      </c>
    </row>
    <row r="46" spans="2:37">
      <c r="B46" s="32" t="s">
        <v>55</v>
      </c>
      <c r="C46" s="34">
        <v>3.8580284640323814E-2</v>
      </c>
      <c r="D46" s="34">
        <v>9.2981712911827108E-2</v>
      </c>
      <c r="E46" s="34">
        <v>3.0872815446652213E-2</v>
      </c>
      <c r="F46" s="34">
        <v>1.8987685385445374E-2</v>
      </c>
      <c r="G46" s="34">
        <v>4.8529158513232362E-2</v>
      </c>
      <c r="H46" s="34">
        <v>5.5315182172602118E-2</v>
      </c>
      <c r="I46" s="34">
        <v>5.8971028040327722E-2</v>
      </c>
      <c r="J46" s="34">
        <v>2.3166689718285838E-2</v>
      </c>
      <c r="K46" s="34">
        <v>2.3186112066116094E-2</v>
      </c>
      <c r="L46" s="34">
        <v>2.1484423014761056E-2</v>
      </c>
      <c r="M46" s="34">
        <v>2.4102596131338361E-2</v>
      </c>
      <c r="N46" s="34">
        <v>2.9958985554003004E-2</v>
      </c>
      <c r="O46" s="34">
        <v>3.3635753837763849E-2</v>
      </c>
      <c r="P46" s="34">
        <v>7.5017726412097918E-2</v>
      </c>
      <c r="Q46" s="34">
        <v>2.1054774078822502E-2</v>
      </c>
      <c r="R46" s="34">
        <v>5.3753318665948679E-2</v>
      </c>
      <c r="S46" s="34">
        <v>1.6938111827309088E-2</v>
      </c>
      <c r="T46" s="34">
        <v>2.9658233714674465E-2</v>
      </c>
      <c r="U46" s="34">
        <v>3.9076357545534401E-2</v>
      </c>
      <c r="V46" s="34">
        <v>5.8983578236388112E-2</v>
      </c>
      <c r="W46" s="34">
        <v>3.1853264171466611E-2</v>
      </c>
      <c r="X46" s="34">
        <v>4.1847952416016021E-2</v>
      </c>
      <c r="Y46" s="34">
        <v>3.8406352160815116E-2</v>
      </c>
      <c r="Z46" s="34">
        <v>5.0713518036483496E-2</v>
      </c>
      <c r="AA46" s="34">
        <v>2.7381794135241222E-2</v>
      </c>
      <c r="AB46" s="34">
        <v>3.3784955443824538E-2</v>
      </c>
      <c r="AC46" s="34">
        <v>7.5757119069576051E-2</v>
      </c>
      <c r="AD46" s="34">
        <v>3.2211127733672074E-2</v>
      </c>
      <c r="AE46" s="34">
        <v>2.6338657722658088E-2</v>
      </c>
      <c r="AF46" s="34">
        <v>3.1458220517796676E-2</v>
      </c>
      <c r="AG46" s="34">
        <v>5.4569623190672711E-2</v>
      </c>
      <c r="AH46" s="34">
        <v>5.3398202828360164E-2</v>
      </c>
      <c r="AI46" s="34">
        <v>4.6671936242628664E-2</v>
      </c>
      <c r="AJ46" s="34">
        <v>2.8494432057616592E-2</v>
      </c>
      <c r="AK46" s="34">
        <v>8.3924249742546753E-2</v>
      </c>
    </row>
    <row r="47" spans="2:37">
      <c r="B47" s="32" t="s">
        <v>55</v>
      </c>
      <c r="C47" s="34">
        <v>3.8624806796720756E-2</v>
      </c>
      <c r="D47" s="34">
        <v>9.2517358117035764E-2</v>
      </c>
      <c r="E47" s="34">
        <v>3.0962512204653958E-2</v>
      </c>
      <c r="F47" s="34">
        <v>1.9339505120740119E-2</v>
      </c>
      <c r="G47" s="34">
        <v>4.8460067544881191E-2</v>
      </c>
      <c r="H47" s="34">
        <v>5.5586413433788451E-2</v>
      </c>
      <c r="I47" s="34">
        <v>5.866276677421256E-2</v>
      </c>
      <c r="J47" s="34">
        <v>2.3428777555796421E-2</v>
      </c>
      <c r="K47" s="34">
        <v>2.3443912635602526E-2</v>
      </c>
      <c r="L47" s="34">
        <v>2.1781133130936547E-2</v>
      </c>
      <c r="M47" s="34">
        <v>2.4319176948603971E-2</v>
      </c>
      <c r="N47" s="34">
        <v>3.0067307583181435E-2</v>
      </c>
      <c r="O47" s="34">
        <v>3.3881417842383632E-2</v>
      </c>
      <c r="P47" s="34">
        <v>7.4971987958292852E-2</v>
      </c>
      <c r="Q47" s="34">
        <v>2.1352156751066387E-2</v>
      </c>
      <c r="R47" s="34">
        <v>5.4057346011033847E-2</v>
      </c>
      <c r="S47" s="34">
        <v>1.7311118896889299E-2</v>
      </c>
      <c r="T47" s="34">
        <v>2.9967772938104043E-2</v>
      </c>
      <c r="U47" s="34">
        <v>3.9188331137582244E-2</v>
      </c>
      <c r="V47" s="34">
        <v>5.9285644283767924E-2</v>
      </c>
      <c r="W47" s="34">
        <v>3.2032673112598387E-2</v>
      </c>
      <c r="X47" s="34">
        <v>4.1710244511409256E-2</v>
      </c>
      <c r="Y47" s="34">
        <v>3.8545656328936806E-2</v>
      </c>
      <c r="Z47" s="34">
        <v>5.1204688968301104E-2</v>
      </c>
      <c r="AA47" s="34">
        <v>2.7657524500223518E-2</v>
      </c>
      <c r="AB47" s="34">
        <v>3.3808567504556741E-2</v>
      </c>
      <c r="AC47" s="34">
        <v>7.5548691209822438E-2</v>
      </c>
      <c r="AD47" s="34">
        <v>3.2548990787140353E-2</v>
      </c>
      <c r="AE47" s="34">
        <v>2.6530008049787446E-2</v>
      </c>
      <c r="AF47" s="34">
        <v>3.1538948349752349E-2</v>
      </c>
      <c r="AG47" s="34">
        <v>5.4972595737754926E-2</v>
      </c>
      <c r="AH47" s="34">
        <v>5.3657240292154906E-2</v>
      </c>
      <c r="AI47" s="34">
        <v>4.7142047989981561E-2</v>
      </c>
      <c r="AJ47" s="34">
        <v>2.8624171070167792E-2</v>
      </c>
      <c r="AK47" s="34">
        <v>8.3678012503469734E-2</v>
      </c>
    </row>
    <row r="48" spans="2:37">
      <c r="B48" s="32" t="s">
        <v>55</v>
      </c>
      <c r="C48" s="34">
        <v>3.8666461098880722E-2</v>
      </c>
      <c r="D48" s="34">
        <v>9.207153407181945E-2</v>
      </c>
      <c r="E48" s="34">
        <v>3.1048570669761411E-2</v>
      </c>
      <c r="F48" s="34">
        <v>1.9678231080833886E-2</v>
      </c>
      <c r="G48" s="34">
        <v>4.8392834809136254E-2</v>
      </c>
      <c r="H48" s="34">
        <v>5.5846767144674514E-2</v>
      </c>
      <c r="I48" s="34">
        <v>5.8365843810544327E-2</v>
      </c>
      <c r="J48" s="34">
        <v>2.3680556897026861E-2</v>
      </c>
      <c r="K48" s="34">
        <v>2.3692187630663719E-2</v>
      </c>
      <c r="L48" s="34">
        <v>2.206670677144551E-2</v>
      </c>
      <c r="M48" s="34">
        <v>2.4531526984265639E-2</v>
      </c>
      <c r="N48" s="34">
        <v>3.0171493546543582E-2</v>
      </c>
      <c r="O48" s="34">
        <v>3.4118351314963657E-2</v>
      </c>
      <c r="P48" s="34">
        <v>7.4927145238098403E-2</v>
      </c>
      <c r="Q48" s="34">
        <v>2.1639952289380204E-2</v>
      </c>
      <c r="R48" s="34">
        <v>5.4349579685837535E-2</v>
      </c>
      <c r="S48" s="34">
        <v>1.7674985125934795E-2</v>
      </c>
      <c r="T48" s="34">
        <v>3.027100405787575E-2</v>
      </c>
      <c r="U48" s="34">
        <v>3.9298597411106417E-2</v>
      </c>
      <c r="V48" s="34">
        <v>5.9575484406144907E-2</v>
      </c>
      <c r="W48" s="34">
        <v>3.2204972545506694E-2</v>
      </c>
      <c r="X48" s="34">
        <v>4.1575965639310208E-2</v>
      </c>
      <c r="Y48" s="34">
        <v>3.8680176423567136E-2</v>
      </c>
      <c r="Z48" s="34">
        <v>5.1675678892489918E-2</v>
      </c>
      <c r="AA48" s="34">
        <v>2.7923058645053178E-2</v>
      </c>
      <c r="AB48" s="34">
        <v>3.3831292422746628E-2</v>
      </c>
      <c r="AC48" s="34">
        <v>7.535082189894049E-2</v>
      </c>
      <c r="AD48" s="34">
        <v>3.2873897985381539E-2</v>
      </c>
      <c r="AE48" s="34">
        <v>2.6713729854031643E-2</v>
      </c>
      <c r="AF48" s="34">
        <v>3.1615989335140204E-2</v>
      </c>
      <c r="AG48" s="34">
        <v>5.5359115304393969E-2</v>
      </c>
      <c r="AH48" s="34">
        <v>5.3905743377038684E-2</v>
      </c>
      <c r="AI48" s="34">
        <v>4.7592737174631639E-2</v>
      </c>
      <c r="AJ48" s="34">
        <v>2.8750732180987226E-2</v>
      </c>
      <c r="AK48" s="34">
        <v>8.3440122972900266E-2</v>
      </c>
    </row>
    <row r="49" spans="2:37">
      <c r="B49" s="32" t="s">
        <v>55</v>
      </c>
      <c r="C49" s="34">
        <v>3.8705502033413497E-2</v>
      </c>
      <c r="D49" s="34">
        <v>9.1643346309445928E-2</v>
      </c>
      <c r="E49" s="34">
        <v>3.1131205308039478E-2</v>
      </c>
      <c r="F49" s="34">
        <v>2.0004373202638703E-2</v>
      </c>
      <c r="G49" s="34">
        <v>4.8327455615136072E-2</v>
      </c>
      <c r="H49" s="34">
        <v>5.6096818703579521E-2</v>
      </c>
      <c r="I49" s="34">
        <v>5.8079838881956114E-2</v>
      </c>
      <c r="J49" s="34">
        <v>2.3922543551167186E-2</v>
      </c>
      <c r="K49" s="34">
        <v>2.3931318498200627E-2</v>
      </c>
      <c r="L49" s="34">
        <v>2.2341608131670077E-2</v>
      </c>
      <c r="M49" s="34">
        <v>2.4739118404478733E-2</v>
      </c>
      <c r="N49" s="34">
        <v>3.0271755001232137E-2</v>
      </c>
      <c r="O49" s="34">
        <v>3.4346848388776774E-2</v>
      </c>
      <c r="P49" s="34">
        <v>7.488324329468754E-2</v>
      </c>
      <c r="Q49" s="34">
        <v>2.1918273900609631E-2</v>
      </c>
      <c r="R49" s="34">
        <v>5.4630576612559656E-2</v>
      </c>
      <c r="S49" s="34">
        <v>1.8029097301387909E-2</v>
      </c>
      <c r="T49" s="34">
        <v>3.0567140386300595E-2</v>
      </c>
      <c r="U49" s="34">
        <v>3.9406845334163387E-2</v>
      </c>
      <c r="V49" s="34">
        <v>5.9853756091233778E-2</v>
      </c>
      <c r="W49" s="34">
        <v>3.2370539990337122E-2</v>
      </c>
      <c r="X49" s="34">
        <v>4.1445226241947575E-2</v>
      </c>
      <c r="Y49" s="34">
        <v>3.8810073481553298E-2</v>
      </c>
      <c r="Z49" s="34">
        <v>5.2127582630247415E-2</v>
      </c>
      <c r="AA49" s="34">
        <v>2.8178801281065091E-2</v>
      </c>
      <c r="AB49" s="34">
        <v>3.3853182254322434E-2</v>
      </c>
      <c r="AC49" s="34">
        <v>7.5162726359750742E-2</v>
      </c>
      <c r="AD49" s="34">
        <v>3.3186426727371821E-2</v>
      </c>
      <c r="AE49" s="34">
        <v>2.6890231757508154E-2</v>
      </c>
      <c r="AF49" s="34">
        <v>3.1689593349303991E-2</v>
      </c>
      <c r="AG49" s="34">
        <v>5.5730069523447723E-2</v>
      </c>
      <c r="AH49" s="34">
        <v>5.4144292013113438E-2</v>
      </c>
      <c r="AI49" s="34">
        <v>4.8025076369889286E-2</v>
      </c>
      <c r="AJ49" s="34">
        <v>2.8874002700194357E-2</v>
      </c>
      <c r="AK49" s="34">
        <v>8.3210375055476904E-2</v>
      </c>
    </row>
    <row r="50" spans="2:37">
      <c r="B50" s="32" t="s">
        <v>55</v>
      </c>
      <c r="C50" s="34">
        <v>3.8742157150328582E-2</v>
      </c>
      <c r="D50" s="34">
        <v>9.1231936755874266E-2</v>
      </c>
      <c r="E50" s="34">
        <v>3.1210613661990072E-2</v>
      </c>
      <c r="F50" s="34">
        <v>2.0318441952504207E-2</v>
      </c>
      <c r="G50" s="34">
        <v>4.8263914815226405E-2</v>
      </c>
      <c r="H50" s="34">
        <v>5.6337108565866378E-2</v>
      </c>
      <c r="I50" s="34">
        <v>5.7804328401065641E-2</v>
      </c>
      <c r="J50" s="34">
        <v>2.4155226415847997E-2</v>
      </c>
      <c r="K50" s="34">
        <v>2.416168245190975E-2</v>
      </c>
      <c r="L50" s="34">
        <v>2.2606293499341623E-2</v>
      </c>
      <c r="M50" s="34">
        <v>2.4941586499724222E-2</v>
      </c>
      <c r="N50" s="34">
        <v>3.0368290262385189E-2</v>
      </c>
      <c r="O50" s="34">
        <v>3.4567211284203037E-2</v>
      </c>
      <c r="P50" s="34">
        <v>7.484031411092773E-2</v>
      </c>
      <c r="Q50" s="34">
        <v>2.218729496387839E-2</v>
      </c>
      <c r="R50" s="34">
        <v>5.4900870770392185E-2</v>
      </c>
      <c r="S50" s="34">
        <v>1.837308765043999E-2</v>
      </c>
      <c r="T50" s="34">
        <v>3.0855652386552634E-2</v>
      </c>
      <c r="U50" s="34">
        <v>3.9512844460812824E-2</v>
      </c>
      <c r="V50" s="34">
        <v>6.0121075737654905E-2</v>
      </c>
      <c r="W50" s="34">
        <v>3.2529728851105721E-2</v>
      </c>
      <c r="X50" s="34">
        <v>4.1318087668407388E-2</v>
      </c>
      <c r="Y50" s="34">
        <v>3.8935510521826533E-2</v>
      </c>
      <c r="Z50" s="34">
        <v>5.2561428334089166E-2</v>
      </c>
      <c r="AA50" s="34">
        <v>2.8425153861981967E-2</v>
      </c>
      <c r="AB50" s="34">
        <v>3.3874284768434126E-2</v>
      </c>
      <c r="AC50" s="34">
        <v>7.4983694555711189E-2</v>
      </c>
      <c r="AD50" s="34">
        <v>3.3487137778674958E-2</v>
      </c>
      <c r="AE50" s="34">
        <v>2.7059895985435789E-2</v>
      </c>
      <c r="AF50" s="34">
        <v>3.175998810961822E-2</v>
      </c>
      <c r="AG50" s="34">
        <v>5.6086291714484204E-2</v>
      </c>
      <c r="AH50" s="34">
        <v>5.4373427452145684E-2</v>
      </c>
      <c r="AI50" s="34">
        <v>4.844006956855984E-2</v>
      </c>
      <c r="AJ50" s="34">
        <v>2.899391846470678E-2</v>
      </c>
      <c r="AK50" s="34">
        <v>8.298853923454641E-2</v>
      </c>
    </row>
    <row r="51" spans="2:37">
      <c r="B51" s="32" t="s">
        <v>55</v>
      </c>
      <c r="C51" s="34">
        <v>3.8776630300217496E-2</v>
      </c>
      <c r="D51" s="34">
        <v>9.083648467479577E-2</v>
      </c>
      <c r="E51" s="34">
        <v>3.1286978051124459E-2</v>
      </c>
      <c r="F51" s="34">
        <v>2.062094263814318E-2</v>
      </c>
      <c r="G51" s="34">
        <v>4.820218889249217E-2</v>
      </c>
      <c r="H51" s="34">
        <v>5.656814442979119E-2</v>
      </c>
      <c r="I51" s="34">
        <v>5.7538890395139042E-2</v>
      </c>
      <c r="J51" s="34">
        <v>2.437906844424953E-2</v>
      </c>
      <c r="K51" s="34">
        <v>2.4383649574255317E-2</v>
      </c>
      <c r="L51" s="34">
        <v>2.2861208257116017E-2</v>
      </c>
      <c r="M51" s="34">
        <v>2.5138694945127105E-2</v>
      </c>
      <c r="N51" s="34">
        <v>3.0461285395510629E-2</v>
      </c>
      <c r="O51" s="34">
        <v>3.4779745450618016E-2</v>
      </c>
      <c r="P51" s="34">
        <v>7.4798378787637398E-2</v>
      </c>
      <c r="Q51" s="34">
        <v>2.2447233124629706E-2</v>
      </c>
      <c r="R51" s="34">
        <v>5.5160972771441497E-2</v>
      </c>
      <c r="S51" s="34">
        <v>1.8706776715722295E-2</v>
      </c>
      <c r="T51" s="34">
        <v>3.1136209995603625E-2</v>
      </c>
      <c r="U51" s="34">
        <v>3.9616429461170055E-2</v>
      </c>
      <c r="V51" s="34">
        <v>6.0378021373945101E-2</v>
      </c>
      <c r="W51" s="34">
        <v>3.2682870189967073E-2</v>
      </c>
      <c r="X51" s="34">
        <v>4.1194571885817988E-2</v>
      </c>
      <c r="Y51" s="34">
        <v>3.9056650690776573E-2</v>
      </c>
      <c r="Z51" s="34">
        <v>5.2978181304345284E-2</v>
      </c>
      <c r="AA51" s="34">
        <v>2.8662511169412541E-2</v>
      </c>
      <c r="AB51" s="34">
        <v>3.3894643899361698E-2</v>
      </c>
      <c r="AC51" s="34">
        <v>7.481308267074871E-2</v>
      </c>
      <c r="AD51" s="34">
        <v>3.3776573052400893E-2</v>
      </c>
      <c r="AE51" s="34">
        <v>2.7223080334996208E-2</v>
      </c>
      <c r="AF51" s="34">
        <v>3.1827381580126657E-2</v>
      </c>
      <c r="AG51" s="34">
        <v>5.6428564143106819E-2</v>
      </c>
      <c r="AH51" s="34">
        <v>5.4593655249425943E-2</v>
      </c>
      <c r="AI51" s="34">
        <v>4.8838656718038331E-2</v>
      </c>
      <c r="AJ51" s="34">
        <v>2.911045396084222E-2</v>
      </c>
      <c r="AK51" s="34">
        <v>8.2774369800850733E-2</v>
      </c>
    </row>
    <row r="52" spans="2:37">
      <c r="B52" s="32" t="s">
        <v>55</v>
      </c>
      <c r="C52" s="34">
        <v>3.8809104437011799E-2</v>
      </c>
      <c r="D52" s="34">
        <v>9.0456206960947805E-2</v>
      </c>
      <c r="E52" s="34">
        <v>3.1360467064778241E-2</v>
      </c>
      <c r="F52" s="34">
        <v>2.0912371165120014E-2</v>
      </c>
      <c r="G52" s="34">
        <v>4.8142247701826735E-2</v>
      </c>
      <c r="H52" s="34">
        <v>5.6790403309056492E-2</v>
      </c>
      <c r="I52" s="34">
        <v>5.7283108320431486E-2</v>
      </c>
      <c r="J52" s="34">
        <v>2.4594507698050938E-2</v>
      </c>
      <c r="K52" s="34">
        <v>2.4597580682219844E-2</v>
      </c>
      <c r="L52" s="34">
        <v>2.3106784730287488E-2</v>
      </c>
      <c r="M52" s="34">
        <v>2.5330308101395804E-2</v>
      </c>
      <c r="N52" s="34">
        <v>3.0550915119180511E-2</v>
      </c>
      <c r="O52" s="34">
        <v>3.4984755808142864E-2</v>
      </c>
      <c r="P52" s="34">
        <v>7.4757449382629737E-2</v>
      </c>
      <c r="Q52" s="34">
        <v>2.2698337721014372E-2</v>
      </c>
      <c r="R52" s="34">
        <v>5.5411369822687906E-2</v>
      </c>
      <c r="S52" s="34">
        <v>1.9030128630231458E-2</v>
      </c>
      <c r="T52" s="34">
        <v>3.1408637272643425E-2</v>
      </c>
      <c r="U52" s="34">
        <v>3.9717487511382155E-2</v>
      </c>
      <c r="V52" s="34">
        <v>6.062513521226065E-2</v>
      </c>
      <c r="W52" s="34">
        <v>3.2830274353374378E-2</v>
      </c>
      <c r="X52" s="34">
        <v>4.1074669486835358E-2</v>
      </c>
      <c r="Y52" s="34">
        <v>3.9173655814776609E-2</v>
      </c>
      <c r="Z52" s="34">
        <v>5.3378747716524622E-2</v>
      </c>
      <c r="AA52" s="34">
        <v>2.8891258784313978E-2</v>
      </c>
      <c r="AB52" s="34">
        <v>3.3914300141349996E-2</v>
      </c>
      <c r="AC52" s="34">
        <v>7.4650305710227682E-2</v>
      </c>
      <c r="AD52" s="34">
        <v>3.4055254158286807E-2</v>
      </c>
      <c r="AE52" s="34">
        <v>2.7380119977120865E-2</v>
      </c>
      <c r="AF52" s="34">
        <v>3.1891964069623135E-2</v>
      </c>
      <c r="AG52" s="34">
        <v>5.6757621158647575E-2</v>
      </c>
      <c r="AH52" s="34">
        <v>5.4805447984828781E-2</v>
      </c>
      <c r="AI52" s="34">
        <v>4.9221718006498882E-2</v>
      </c>
      <c r="AJ52" s="34">
        <v>2.9223614279067611E-2</v>
      </c>
      <c r="AK52" s="34">
        <v>8.2567610657722668E-2</v>
      </c>
    </row>
    <row r="53" spans="2:37">
      <c r="B53" s="32" t="s">
        <v>55</v>
      </c>
      <c r="C53" s="34">
        <v>3.8839744050976677E-2</v>
      </c>
      <c r="D53" s="34">
        <v>9.0090357928532816E-2</v>
      </c>
      <c r="E53" s="34">
        <v>3.1431236876801716E-2</v>
      </c>
      <c r="F53" s="34">
        <v>2.119321092972859E-2</v>
      </c>
      <c r="G53" s="34">
        <v>4.8084055921224556E-2</v>
      </c>
      <c r="H53" s="34">
        <v>5.7004333490617842E-2</v>
      </c>
      <c r="I53" s="34">
        <v>5.7036573966789739E-2</v>
      </c>
      <c r="J53" s="34">
        <v>2.4801958450069606E-2</v>
      </c>
      <c r="K53" s="34">
        <v>2.4803825796496426E-2</v>
      </c>
      <c r="L53" s="34">
        <v>2.3343440697559004E-2</v>
      </c>
      <c r="M53" s="34">
        <v>2.5516368901018271E-2</v>
      </c>
      <c r="N53" s="34">
        <v>3.0637343627901936E-2</v>
      </c>
      <c r="O53" s="34">
        <v>3.5182543867486205E-2</v>
      </c>
      <c r="P53" s="34">
        <v>7.4717530464530002E-2</v>
      </c>
      <c r="Q53" s="34">
        <v>2.294087986334592E-2</v>
      </c>
      <c r="R53" s="34">
        <v>5.5652525977712974E-2</v>
      </c>
      <c r="S53" s="34">
        <v>1.9343216058873791E-2</v>
      </c>
      <c r="T53" s="34">
        <v>3.167287668162122E-2</v>
      </c>
      <c r="U53" s="34">
        <v>3.9815948002011048E-2</v>
      </c>
      <c r="V53" s="34">
        <v>6.0862926040925025E-2</v>
      </c>
      <c r="W53" s="34">
        <v>3.2972232464087536E-2</v>
      </c>
      <c r="X53" s="34">
        <v>4.0958346285803637E-2</v>
      </c>
      <c r="Y53" s="34">
        <v>3.928668528175927E-2</v>
      </c>
      <c r="Z53" s="34">
        <v>5.3763978223619224E-2</v>
      </c>
      <c r="AA53" s="34">
        <v>2.9111771258204522E-2</v>
      </c>
      <c r="AB53" s="34">
        <v>3.3933290894641699E-2</v>
      </c>
      <c r="AC53" s="34">
        <v>7.449483105642285E-2</v>
      </c>
      <c r="AD53" s="34">
        <v>3.4323681545954887E-2</v>
      </c>
      <c r="AE53" s="34">
        <v>2.7531329107262081E-2</v>
      </c>
      <c r="AF53" s="34">
        <v>3.1953910067875402E-2</v>
      </c>
      <c r="AG53" s="34">
        <v>5.7074152193296701E-2</v>
      </c>
      <c r="AH53" s="34">
        <v>5.5009247748721846E-2</v>
      </c>
      <c r="AI53" s="34">
        <v>4.9590077896996432E-2</v>
      </c>
      <c r="AJ53" s="34">
        <v>2.9333428558314001E-2</v>
      </c>
      <c r="AK53" s="34">
        <v>8.2367999958338878E-2</v>
      </c>
    </row>
    <row r="54" spans="2:37">
      <c r="B54" s="32" t="s">
        <v>55</v>
      </c>
      <c r="C54" s="34">
        <v>3.8868697285953546E-2</v>
      </c>
      <c r="D54" s="34">
        <v>8.973822871392878E-2</v>
      </c>
      <c r="E54" s="34">
        <v>3.1499432406975281E-2</v>
      </c>
      <c r="F54" s="34">
        <v>2.14639306048936E-2</v>
      </c>
      <c r="G54" s="34">
        <v>4.8027574260348205E-2</v>
      </c>
      <c r="H54" s="34">
        <v>5.7210356378630367E-2</v>
      </c>
      <c r="I54" s="34">
        <v>5.6798889625447435E-2</v>
      </c>
      <c r="J54" s="34">
        <v>2.5001812309239924E-2</v>
      </c>
      <c r="K54" s="34">
        <v>2.5002723086593903E-2</v>
      </c>
      <c r="L54" s="34">
        <v>2.3571578420685357E-2</v>
      </c>
      <c r="M54" s="34">
        <v>2.5696881179745557E-2</v>
      </c>
      <c r="N54" s="34">
        <v>3.0720725343713173E-2</v>
      </c>
      <c r="O54" s="34">
        <v>3.5373405550893411E-2</v>
      </c>
      <c r="P54" s="34">
        <v>7.4678620426271936E-2</v>
      </c>
      <c r="Q54" s="34">
        <v>2.3175144629810296E-2</v>
      </c>
      <c r="R54" s="34">
        <v>5.5884882602909025E-2</v>
      </c>
      <c r="S54" s="34">
        <v>1.9646192705247811E-2</v>
      </c>
      <c r="T54" s="34">
        <v>3.1928960934235917E-2</v>
      </c>
      <c r="U54" s="34">
        <v>3.9911774130914068E-2</v>
      </c>
      <c r="V54" s="34">
        <v>6.1091871461654623E-2</v>
      </c>
      <c r="W54" s="34">
        <v>3.3109017791513873E-2</v>
      </c>
      <c r="X54" s="34">
        <v>4.0845548745317872E-2</v>
      </c>
      <c r="Y54" s="34">
        <v>3.9395895188746755E-2</v>
      </c>
      <c r="Z54" s="34">
        <v>5.4134671409844737E-2</v>
      </c>
      <c r="AA54" s="34">
        <v>2.9324410836195414E-2</v>
      </c>
      <c r="AB54" s="34">
        <v>3.3951650769672881E-2</v>
      </c>
      <c r="AC54" s="34">
        <v>7.4346172839429236E-2</v>
      </c>
      <c r="AD54" s="34">
        <v>3.4582334105441648E-2</v>
      </c>
      <c r="AE54" s="34">
        <v>2.7677002459464362E-2</v>
      </c>
      <c r="AF54" s="34">
        <v>3.201337985726993E-2</v>
      </c>
      <c r="AG54" s="34">
        <v>5.737880461293976E-2</v>
      </c>
      <c r="AH54" s="34">
        <v>5.5205468415552517E-2</v>
      </c>
      <c r="AI54" s="34">
        <v>4.9944508911969221E-2</v>
      </c>
      <c r="AJ54" s="34">
        <v>2.9439944644117366E-2</v>
      </c>
      <c r="AK54" s="34">
        <v>8.217527378557854E-2</v>
      </c>
    </row>
    <row r="55" spans="2:37">
      <c r="B55" s="32" t="s">
        <v>55</v>
      </c>
      <c r="C55" s="34">
        <v>3.8896097786210948E-2</v>
      </c>
      <c r="D55" s="34">
        <v>8.9399146389087081E-2</v>
      </c>
      <c r="E55" s="34">
        <v>3.1565188350055617E-2</v>
      </c>
      <c r="F55" s="34">
        <v>2.1724982626457834E-2</v>
      </c>
      <c r="G55" s="34">
        <v>4.7972760465546216E-2</v>
      </c>
      <c r="H55" s="34">
        <v>5.7408868227092347E-2</v>
      </c>
      <c r="I55" s="34">
        <v>5.6569669661948874E-2</v>
      </c>
      <c r="J55" s="34">
        <v>2.5194439347406172E-2</v>
      </c>
      <c r="K55" s="34">
        <v>2.519459819024461E-2</v>
      </c>
      <c r="L55" s="34">
        <v>2.3791584078622474E-2</v>
      </c>
      <c r="M55" s="34">
        <v>2.5871895556167868E-2</v>
      </c>
      <c r="N55" s="34">
        <v>3.0801205603949944E-2</v>
      </c>
      <c r="O55" s="34">
        <v>3.5557629572604554E-2</v>
      </c>
      <c r="P55" s="34">
        <v>7.4640712595736902E-2</v>
      </c>
      <c r="Q55" s="34">
        <v>2.3401424952650185E-2</v>
      </c>
      <c r="R55" s="34">
        <v>5.6108858999275091E-2</v>
      </c>
      <c r="S55" s="34">
        <v>1.9939271758504296E-2</v>
      </c>
      <c r="T55" s="34">
        <v>3.2176990786283444E-2</v>
      </c>
      <c r="U55" s="34">
        <v>4.0004956031640004E-2</v>
      </c>
      <c r="V55" s="34">
        <v>6.1312419978394761E-2</v>
      </c>
      <c r="W55" s="34">
        <v>3.32408870115668E-2</v>
      </c>
      <c r="X55" s="34">
        <v>4.0736208433254317E-2</v>
      </c>
      <c r="Y55" s="34">
        <v>3.9501437704220876E-2</v>
      </c>
      <c r="Z55" s="34">
        <v>5.4491577081506426E-2</v>
      </c>
      <c r="AA55" s="34">
        <v>2.9529526614082036E-2</v>
      </c>
      <c r="AB55" s="34">
        <v>3.396941185524871E-2</v>
      </c>
      <c r="AC55" s="34">
        <v>7.4203887006967229E-2</v>
      </c>
      <c r="AD55" s="34">
        <v>3.4831669117111774E-2</v>
      </c>
      <c r="AE55" s="34">
        <v>2.7817416696536812E-2</v>
      </c>
      <c r="AF55" s="34">
        <v>3.207052093136542E-2</v>
      </c>
      <c r="AG55" s="34">
        <v>5.7672186415252069E-2</v>
      </c>
      <c r="AH55" s="34">
        <v>5.5394497725505643E-2</v>
      </c>
      <c r="AI55" s="34">
        <v>5.0285735174509627E-2</v>
      </c>
      <c r="AJ55" s="34">
        <v>2.9543224737872187E-2</v>
      </c>
      <c r="AK55" s="34">
        <v>8.1989169048011235E-2</v>
      </c>
    </row>
    <row r="56" spans="2:37">
      <c r="B56" s="32" t="s">
        <v>55</v>
      </c>
      <c r="C56" s="34">
        <v>3.8922066311052328E-2</v>
      </c>
      <c r="D56" s="34">
        <v>8.9072472863279017E-2</v>
      </c>
      <c r="E56" s="34">
        <v>3.1628630090136944E-2</v>
      </c>
      <c r="F56" s="34">
        <v>2.1976802227070991E-2</v>
      </c>
      <c r="G56" s="34">
        <v>4.7919570153991398E-2</v>
      </c>
      <c r="H56" s="34">
        <v>5.7600241764869997E-2</v>
      </c>
      <c r="I56" s="34">
        <v>5.6348541610643732E-2</v>
      </c>
      <c r="J56" s="34">
        <v>2.5380189212690141E-2</v>
      </c>
      <c r="K56" s="34">
        <v>2.5379763826007817E-2</v>
      </c>
      <c r="L56" s="34">
        <v>2.4003827515334475E-2</v>
      </c>
      <c r="M56" s="34">
        <v>2.6041498150198628E-2</v>
      </c>
      <c r="N56" s="34">
        <v>3.0878921291698003E-2</v>
      </c>
      <c r="O56" s="34">
        <v>3.5735496265287603E-2</v>
      </c>
      <c r="P56" s="34">
        <v>7.4603796174887771E-2</v>
      </c>
      <c r="Q56" s="34">
        <v>2.3620016855992576E-2</v>
      </c>
      <c r="R56" s="34">
        <v>5.6324853133820518E-2</v>
      </c>
      <c r="S56" s="34">
        <v>2.0222709016874063E-2</v>
      </c>
      <c r="T56" s="34">
        <v>3.2417117535377127E-2</v>
      </c>
      <c r="U56" s="34">
        <v>4.009550515566529E-2</v>
      </c>
      <c r="V56" s="34">
        <v>6.1524992945319656E-2</v>
      </c>
      <c r="W56" s="34">
        <v>3.3368081366073277E-2</v>
      </c>
      <c r="X56" s="34">
        <v>4.0630245676006371E-2</v>
      </c>
      <c r="Y56" s="34">
        <v>3.9603460603835794E-2</v>
      </c>
      <c r="Z56" s="34">
        <v>5.4835399387469508E-2</v>
      </c>
      <c r="AA56" s="34">
        <v>2.9727454035626488E-2</v>
      </c>
      <c r="AB56" s="34">
        <v>3.3986603955636241E-2</v>
      </c>
      <c r="AC56" s="34">
        <v>7.4067566995053236E-2</v>
      </c>
      <c r="AD56" s="34">
        <v>3.5072122465887867E-2</v>
      </c>
      <c r="AE56" s="34">
        <v>2.7952831687771518E-2</v>
      </c>
      <c r="AF56" s="34">
        <v>3.2125469246750749E-2</v>
      </c>
      <c r="AG56" s="34">
        <v>5.795486877441558E-2</v>
      </c>
      <c r="AH56" s="34">
        <v>5.5576699192415591E-2</v>
      </c>
      <c r="AI56" s="34">
        <v>5.0614435715373496E-2</v>
      </c>
      <c r="AJ56" s="34">
        <v>2.9643341856738337E-2</v>
      </c>
      <c r="AK56" s="34">
        <v>8.1809425735066332E-2</v>
      </c>
    </row>
    <row r="57" spans="2:37">
      <c r="B57" s="32" t="s">
        <v>55</v>
      </c>
      <c r="C57" s="34">
        <v>3.8946712149459106E-2</v>
      </c>
      <c r="D57" s="34">
        <v>8.8757603635500892E-2</v>
      </c>
      <c r="E57" s="34">
        <v>3.1689874515333338E-2</v>
      </c>
      <c r="F57" s="34">
        <v>2.2219806896337957E-2</v>
      </c>
      <c r="G57" s="34">
        <v>4.7867957504264202E-2</v>
      </c>
      <c r="H57" s="34">
        <v>5.7784827717514142E-2</v>
      </c>
      <c r="I57" s="34">
        <v>5.6135146886199472E-2</v>
      </c>
      <c r="J57" s="34">
        <v>2.555939221829906E-2</v>
      </c>
      <c r="K57" s="34">
        <v>2.5558519634276022E-2</v>
      </c>
      <c r="L57" s="34">
        <v>2.4208662229028954E-2</v>
      </c>
      <c r="M57" s="34">
        <v>2.6205801577715793E-2</v>
      </c>
      <c r="N57" s="34">
        <v>3.0954001414644106E-2</v>
      </c>
      <c r="O57" s="34">
        <v>3.5907276761224738E-2</v>
      </c>
      <c r="P57" s="34">
        <v>7.4567857033682738E-2</v>
      </c>
      <c r="Q57" s="34">
        <v>2.3831215774910541E-2</v>
      </c>
      <c r="R57" s="34">
        <v>5.6533242444730014E-2</v>
      </c>
      <c r="S57" s="34">
        <v>2.0496789701124341E-2</v>
      </c>
      <c r="T57" s="34">
        <v>3.2649529240148523E-2</v>
      </c>
      <c r="U57" s="34">
        <v>4.0183449680417649E-2</v>
      </c>
      <c r="V57" s="34">
        <v>6.1729986381848567E-2</v>
      </c>
      <c r="W57" s="34">
        <v>3.349082773074108E-2</v>
      </c>
      <c r="X57" s="34">
        <v>4.0527572545351109E-2</v>
      </c>
      <c r="Y57" s="34">
        <v>3.9702106945752602E-2</v>
      </c>
      <c r="Z57" s="34">
        <v>5.5166799766656283E-2</v>
      </c>
      <c r="AA57" s="34">
        <v>2.9918514655066675E-2</v>
      </c>
      <c r="AB57" s="34">
        <v>3.4003254800720972E-2</v>
      </c>
      <c r="AC57" s="34">
        <v>7.3936839916837194E-2</v>
      </c>
      <c r="AD57" s="34">
        <v>3.5304109052711974E-2</v>
      </c>
      <c r="AE57" s="34">
        <v>2.8083491684466555E-2</v>
      </c>
      <c r="AF57" s="34">
        <v>3.2178350330651417E-2</v>
      </c>
      <c r="AG57" s="34">
        <v>5.82273884345621E-2</v>
      </c>
      <c r="AH57" s="34">
        <v>5.5752413854221805E-2</v>
      </c>
      <c r="AI57" s="34">
        <v>5.0931247556338821E-2</v>
      </c>
      <c r="AJ57" s="34">
        <v>2.9740376957563042E-2</v>
      </c>
      <c r="AK57" s="34">
        <v>8.1635788649303764E-2</v>
      </c>
    </row>
    <row r="58" spans="2:37">
      <c r="B58" s="32" t="s">
        <v>55</v>
      </c>
      <c r="C58" s="34">
        <v>3.8970134362038555E-2</v>
      </c>
      <c r="D58" s="34">
        <v>8.8453966447254562E-2</v>
      </c>
      <c r="E58" s="34">
        <v>3.1749030745518825E-2</v>
      </c>
      <c r="F58" s="34">
        <v>2.2454396170743962E-2</v>
      </c>
      <c r="G58" s="34">
        <v>4.7817875826262179E-2</v>
      </c>
      <c r="H58" s="34">
        <v>5.7962956230756646E-2</v>
      </c>
      <c r="I58" s="34">
        <v>5.5929141190295795E-2</v>
      </c>
      <c r="J58" s="34">
        <v>2.5732360398810883E-2</v>
      </c>
      <c r="K58" s="34">
        <v>2.573115219486799E-2</v>
      </c>
      <c r="L58" s="34">
        <v>2.4406425545386412E-2</v>
      </c>
      <c r="M58" s="34">
        <v>2.6364937773221575E-2</v>
      </c>
      <c r="N58" s="34">
        <v>3.1026567637360669E-2</v>
      </c>
      <c r="O58" s="34">
        <v>3.6073232454878479E-2</v>
      </c>
      <c r="P58" s="34">
        <v>7.4532878380880296E-2</v>
      </c>
      <c r="Q58" s="34">
        <v>2.4035313739362962E-2</v>
      </c>
      <c r="R58" s="34">
        <v>5.673438469244485E-2</v>
      </c>
      <c r="S58" s="34">
        <v>2.0761818184150238E-2</v>
      </c>
      <c r="T58" s="34">
        <v>3.2874439890840268E-2</v>
      </c>
      <c r="U58" s="34">
        <v>4.0268830757876017E-2</v>
      </c>
      <c r="V58" s="34">
        <v>6.1927772662598191E-2</v>
      </c>
      <c r="W58" s="34">
        <v>3.360933959978829E-2</v>
      </c>
      <c r="X58" s="34">
        <v>4.0428095292963873E-2</v>
      </c>
      <c r="Y58" s="34">
        <v>3.9797514858113558E-2</v>
      </c>
      <c r="Z58" s="34">
        <v>5.5486399723593038E-2</v>
      </c>
      <c r="AA58" s="34">
        <v>3.0103016104993774E-2</v>
      </c>
      <c r="AB58" s="34">
        <v>3.4019390232780777E-2</v>
      </c>
      <c r="AC58" s="34">
        <v>7.3811363199537627E-2</v>
      </c>
      <c r="AD58" s="34">
        <v>3.5528023350375859E-2</v>
      </c>
      <c r="AE58" s="34">
        <v>2.8209626402461607E-2</v>
      </c>
      <c r="AF58" s="34">
        <v>3.222928026332661E-2</v>
      </c>
      <c r="AG58" s="34">
        <v>5.8490249955956086E-2</v>
      </c>
      <c r="AH58" s="34">
        <v>5.5921961880534887E-2</v>
      </c>
      <c r="AI58" s="34">
        <v>5.1236768581478742E-2</v>
      </c>
      <c r="AJ58" s="34">
        <v>2.9834416605352354E-2</v>
      </c>
      <c r="AK58" s="34">
        <v>8.1468008712995976E-2</v>
      </c>
    </row>
    <row r="59" spans="2:37">
      <c r="B59" s="32" t="s">
        <v>55</v>
      </c>
      <c r="C59" s="34">
        <v>3.8992422873562527E-2</v>
      </c>
      <c r="D59" s="34">
        <v>8.8161019875113045E-2</v>
      </c>
      <c r="E59" s="34">
        <v>3.1806200784059602E-2</v>
      </c>
      <c r="F59" s="34">
        <v>2.2680951676616878E-2</v>
      </c>
      <c r="G59" s="34">
        <v>4.7769278029646811E-2</v>
      </c>
      <c r="H59" s="34">
        <v>5.8134938200795183E-2</v>
      </c>
      <c r="I59" s="34">
        <v>5.5730194677420908E-2</v>
      </c>
      <c r="J59" s="34">
        <v>2.5899388528441536E-2</v>
      </c>
      <c r="K59" s="34">
        <v>2.5897935179786113E-2</v>
      </c>
      <c r="L59" s="34">
        <v>2.4597438929111037E-2</v>
      </c>
      <c r="M59" s="34">
        <v>2.6519052282543587E-2</v>
      </c>
      <c r="N59" s="34">
        <v>3.1096734771472345E-2</v>
      </c>
      <c r="O59" s="34">
        <v>3.6233614687718907E-2</v>
      </c>
      <c r="P59" s="34">
        <v>7.4498841330345345E-2</v>
      </c>
      <c r="Q59" s="34">
        <v>2.4232597249508103E-2</v>
      </c>
      <c r="R59" s="34">
        <v>5.692861883514988E-2</v>
      </c>
      <c r="S59" s="34">
        <v>2.1018110027728687E-2</v>
      </c>
      <c r="T59" s="34">
        <v>3.3092080923886824E-2</v>
      </c>
      <c r="U59" s="34">
        <v>4.035169945294137E-2</v>
      </c>
      <c r="V59" s="34">
        <v>6.2118702090091071E-2</v>
      </c>
      <c r="W59" s="34">
        <v>3.3723817994536942E-2</v>
      </c>
      <c r="X59" s="34">
        <v>4.0331716327259404E-2</v>
      </c>
      <c r="Y59" s="34">
        <v>3.9889817416264073E-2</v>
      </c>
      <c r="Z59" s="34">
        <v>5.5794783435560324E-2</v>
      </c>
      <c r="AA59" s="34">
        <v>3.0281252221742161E-2</v>
      </c>
      <c r="AB59" s="34">
        <v>3.4035034372878359E-2</v>
      </c>
      <c r="AC59" s="34">
        <v>7.3690821609952994E-2</v>
      </c>
      <c r="AD59" s="34">
        <v>3.5744240062124621E-2</v>
      </c>
      <c r="AE59" s="34">
        <v>2.8331452019958236E-2</v>
      </c>
      <c r="AF59" s="34">
        <v>3.2278366551431903E-2</v>
      </c>
      <c r="AG59" s="34">
        <v>5.8743927819234099E-2</v>
      </c>
      <c r="AH59" s="34">
        <v>5.608564405038674E-2</v>
      </c>
      <c r="AI59" s="34">
        <v>5.1531560208368576E-2</v>
      </c>
      <c r="AJ59" s="34">
        <v>2.9925551088709534E-2</v>
      </c>
      <c r="AK59" s="34">
        <v>8.1305843929129651E-2</v>
      </c>
    </row>
    <row r="60" spans="2:37">
      <c r="B60" s="32" t="s">
        <v>55</v>
      </c>
      <c r="C60" s="34">
        <v>3.9013659435848558E-2</v>
      </c>
      <c r="D60" s="34">
        <v>8.7878251894093484E-2</v>
      </c>
      <c r="E60" s="34">
        <v>3.1861480102869377E-2</v>
      </c>
      <c r="F60" s="34">
        <v>2.2899837365082387E-2</v>
      </c>
      <c r="G60" s="34">
        <v>4.7722117006957498E-2</v>
      </c>
      <c r="H60" s="34">
        <v>5.830106651657041E-2</v>
      </c>
      <c r="I60" s="34">
        <v>5.5537991931975839E-2</v>
      </c>
      <c r="J60" s="34">
        <v>2.606075509768635E-2</v>
      </c>
      <c r="K60" s="34">
        <v>2.605912960801593E-2</v>
      </c>
      <c r="L60" s="34">
        <v>2.4782008397526312E-2</v>
      </c>
      <c r="M60" s="34">
        <v>2.6668299738820567E-2</v>
      </c>
      <c r="N60" s="34">
        <v>3.1164611227644023E-2</v>
      </c>
      <c r="O60" s="34">
        <v>3.638866460767165E-2</v>
      </c>
      <c r="P60" s="34">
        <v>7.446572537858942E-2</v>
      </c>
      <c r="Q60" s="34">
        <v>2.4423345703019406E-2</v>
      </c>
      <c r="R60" s="34">
        <v>5.7116265912128927E-2</v>
      </c>
      <c r="S60" s="34">
        <v>2.1265985845706048E-2</v>
      </c>
      <c r="T60" s="34">
        <v>3.3302694599865124E-2</v>
      </c>
      <c r="U60" s="34">
        <v>4.043211424847426E-2</v>
      </c>
      <c r="V60" s="34">
        <v>6.2303104357825045E-2</v>
      </c>
      <c r="W60" s="34">
        <v>3.3834452302549334E-2</v>
      </c>
      <c r="X60" s="34">
        <v>4.023833581119951E-2</v>
      </c>
      <c r="Y60" s="34">
        <v>3.997914259145019E-2</v>
      </c>
      <c r="Z60" s="34">
        <v>5.6092500196683215E-2</v>
      </c>
      <c r="AA60" s="34">
        <v>3.0453503290077233E-2</v>
      </c>
      <c r="AB60" s="34">
        <v>3.4050209769456607E-2</v>
      </c>
      <c r="AC60" s="34">
        <v>7.3574924617836324E-2</v>
      </c>
      <c r="AD60" s="34">
        <v>3.5953114850377332E-2</v>
      </c>
      <c r="AE60" s="34">
        <v>2.8449172098072628E-2</v>
      </c>
      <c r="AF60" s="34">
        <v>3.2325708906228767E-2</v>
      </c>
      <c r="AG60" s="34">
        <v>5.8988868393861082E-2</v>
      </c>
      <c r="AH60" s="34">
        <v>5.6243743111906497E-2</v>
      </c>
      <c r="AI60" s="34">
        <v>5.1816149871337203E-2</v>
      </c>
      <c r="AJ60" s="34">
        <v>3.0013872902366234E-2</v>
      </c>
      <c r="AK60" s="34">
        <v>8.1149060062821299E-2</v>
      </c>
    </row>
    <row r="61" spans="2:37">
      <c r="B61" s="32" t="s">
        <v>55</v>
      </c>
      <c r="C61" s="34">
        <v>3.9033918477926033E-2</v>
      </c>
      <c r="D61" s="34">
        <v>8.7605178436007014E-2</v>
      </c>
      <c r="E61" s="34">
        <v>3.191495816881651E-2</v>
      </c>
      <c r="F61" s="34">
        <v>2.3111399890493489E-2</v>
      </c>
      <c r="G61" s="34">
        <v>4.7676345944985155E-2</v>
      </c>
      <c r="H61" s="34">
        <v>5.8461617219211615E-2</v>
      </c>
      <c r="I61" s="34">
        <v>5.535223179923543E-2</v>
      </c>
      <c r="J61" s="34">
        <v>2.6216723246194285E-2</v>
      </c>
      <c r="K61" s="34">
        <v>2.6214984175921607E-2</v>
      </c>
      <c r="L61" s="34">
        <v>2.4960425007441778E-2</v>
      </c>
      <c r="M61" s="34">
        <v>2.6812840291491558E-2</v>
      </c>
      <c r="N61" s="34">
        <v>3.1230299432893682E-2</v>
      </c>
      <c r="O61" s="34">
        <v>3.6538613164768252E-2</v>
      </c>
      <c r="P61" s="34">
        <v>7.4433508806827753E-2</v>
      </c>
      <c r="Q61" s="34">
        <v>2.460783026225899E-2</v>
      </c>
      <c r="R61" s="34">
        <v>5.7297629922422377E-2</v>
      </c>
      <c r="S61" s="34">
        <v>2.1505766613123534E-2</v>
      </c>
      <c r="T61" s="34">
        <v>3.3506528863488372E-2</v>
      </c>
      <c r="U61" s="34">
        <v>4.051013901628453E-2</v>
      </c>
      <c r="V61" s="34">
        <v>6.24812899110192E-2</v>
      </c>
      <c r="W61" s="34">
        <v>3.3941421053254262E-2</v>
      </c>
      <c r="X61" s="34">
        <v>4.0147852946431195E-2</v>
      </c>
      <c r="Y61" s="34">
        <v>4.0065613256074828E-2</v>
      </c>
      <c r="Z61" s="34">
        <v>5.6380066705467913E-2</v>
      </c>
      <c r="AA61" s="34">
        <v>3.0620036376664217E-2</v>
      </c>
      <c r="AB61" s="34">
        <v>3.406493753134221E-2</v>
      </c>
      <c r="AC61" s="34">
        <v>7.3463404053760062E-2</v>
      </c>
      <c r="AD61" s="34">
        <v>3.6154985110019355E-2</v>
      </c>
      <c r="AE61" s="34">
        <v>2.8562978430830555E-2</v>
      </c>
      <c r="AF61" s="34">
        <v>3.2371399938526002E-2</v>
      </c>
      <c r="AG61" s="34">
        <v>5.9225491777462835E-2</v>
      </c>
      <c r="AH61" s="34">
        <v>5.6396525034464906E-2</v>
      </c>
      <c r="AI61" s="34">
        <v>5.2091033328718561E-2</v>
      </c>
      <c r="AJ61" s="34">
        <v>3.009947553130865E-2</v>
      </c>
      <c r="AK61" s="34">
        <v>8.0997431097470596E-2</v>
      </c>
    </row>
    <row r="62" spans="2:37">
      <c r="B62" s="32" t="s">
        <v>55</v>
      </c>
      <c r="C62" s="34">
        <v>3.905326785798513E-2</v>
      </c>
      <c r="D62" s="34">
        <v>8.7341341961401087E-2</v>
      </c>
      <c r="E62" s="34">
        <v>3.1966718918422066E-2</v>
      </c>
      <c r="F62" s="34">
        <v>2.3315969093815836E-2</v>
      </c>
      <c r="G62" s="34">
        <v>4.7631918575848031E-2</v>
      </c>
      <c r="H62" s="34">
        <v>5.8616850583720792E-2</v>
      </c>
      <c r="I62" s="34">
        <v>5.5172627104762118E-2</v>
      </c>
      <c r="J62" s="34">
        <v>2.6367541650840209E-2</v>
      </c>
      <c r="K62" s="34">
        <v>2.6365735642156052E-2</v>
      </c>
      <c r="L62" s="34">
        <v>2.5132965392527185E-2</v>
      </c>
      <c r="M62" s="34">
        <v>2.695283680298477E-2</v>
      </c>
      <c r="N62" s="34">
        <v>3.1293896216353811E-2</v>
      </c>
      <c r="O62" s="34">
        <v>3.6683681212019481E-2</v>
      </c>
      <c r="P62" s="34">
        <v>7.4402169018831232E-2</v>
      </c>
      <c r="Q62" s="34">
        <v>2.4786313070978672E-2</v>
      </c>
      <c r="R62" s="34">
        <v>5.7472998689326538E-2</v>
      </c>
      <c r="S62" s="34">
        <v>2.1737770119455657E-2</v>
      </c>
      <c r="T62" s="34">
        <v>3.3703833382372483E-2</v>
      </c>
      <c r="U62" s="34">
        <v>4.0585841371503228E-2</v>
      </c>
      <c r="V62" s="34">
        <v>6.2653551212015879E-2</v>
      </c>
      <c r="W62" s="34">
        <v>3.4044892635435087E-2</v>
      </c>
      <c r="X62" s="34">
        <v>4.0060166998092672E-2</v>
      </c>
      <c r="Y62" s="34">
        <v>4.0149347233332744E-2</v>
      </c>
      <c r="Z62" s="34">
        <v>5.6657969203041336E-2</v>
      </c>
      <c r="AA62" s="34">
        <v>3.0781105728007185E-2</v>
      </c>
      <c r="AB62" s="34">
        <v>3.4079237447060207E-2</v>
      </c>
      <c r="AC62" s="34">
        <v>7.33560120243133E-2</v>
      </c>
      <c r="AD62" s="34">
        <v>3.6350170766379808E-2</v>
      </c>
      <c r="AE62" s="34">
        <v>2.8673051830666596E-2</v>
      </c>
      <c r="AF62" s="34">
        <v>3.2415525780552734E-2</v>
      </c>
      <c r="AG62" s="34">
        <v>5.9454193512949116E-2</v>
      </c>
      <c r="AH62" s="34">
        <v>5.6544240162798909E-2</v>
      </c>
      <c r="AI62" s="34">
        <v>5.2356676805721536E-2</v>
      </c>
      <c r="AJ62" s="34">
        <v>3.0182452482673261E-2</v>
      </c>
      <c r="AK62" s="34">
        <v>8.0850739510351266E-2</v>
      </c>
    </row>
    <row r="63" spans="2:37">
      <c r="B63" s="32" t="s">
        <v>55</v>
      </c>
      <c r="C63" s="34">
        <v>3.9071769529578804E-2</v>
      </c>
      <c r="D63" s="34">
        <v>8.7086310059212524E-2</v>
      </c>
      <c r="E63" s="34">
        <v>3.2016841186839118E-2</v>
      </c>
      <c r="F63" s="34">
        <v>2.3513858560458401E-2</v>
      </c>
      <c r="G63" s="34">
        <v>4.7588789377427165E-2</v>
      </c>
      <c r="H63" s="34">
        <v>5.8767012127810325E-2</v>
      </c>
      <c r="I63" s="34">
        <v>5.4998904290342265E-2</v>
      </c>
      <c r="J63" s="34">
        <v>2.6513445368810951E-2</v>
      </c>
      <c r="K63" s="34">
        <v>2.6511609250313262E-2</v>
      </c>
      <c r="L63" s="34">
        <v>2.5299892333246365E-2</v>
      </c>
      <c r="M63" s="34">
        <v>2.7088452663696305E-2</v>
      </c>
      <c r="N63" s="34">
        <v>3.1355493166268511E-2</v>
      </c>
      <c r="O63" s="34">
        <v>3.6824079686560429E-2</v>
      </c>
      <c r="P63" s="34">
        <v>7.4371682824116769E-2</v>
      </c>
      <c r="Q63" s="34">
        <v>2.4959046747736524E-2</v>
      </c>
      <c r="R63" s="34">
        <v>5.7642644703755241E-2</v>
      </c>
      <c r="S63" s="34">
        <v>2.1962308326116897E-2</v>
      </c>
      <c r="T63" s="34">
        <v>3.389485652291091E-2</v>
      </c>
      <c r="U63" s="34">
        <v>4.0659291342530768E-2</v>
      </c>
      <c r="V63" s="34">
        <v>6.2820163916952332E-2</v>
      </c>
      <c r="W63" s="34">
        <v>3.4145025961447306E-2</v>
      </c>
      <c r="X63" s="34">
        <v>3.9975178105481568E-2</v>
      </c>
      <c r="Y63" s="34">
        <v>4.0230457381285722E-2</v>
      </c>
      <c r="Z63" s="34">
        <v>5.6926665469757998E-2</v>
      </c>
      <c r="AA63" s="34">
        <v>3.0936953213520635E-2</v>
      </c>
      <c r="AB63" s="34">
        <v>3.409312809209708E-2</v>
      </c>
      <c r="AC63" s="34">
        <v>7.3252519052672938E-2</v>
      </c>
      <c r="AD63" s="34">
        <v>3.653897508251136E-2</v>
      </c>
      <c r="AE63" s="34">
        <v>2.8779562854896135E-2</v>
      </c>
      <c r="AF63" s="34">
        <v>3.245816664358081E-2</v>
      </c>
      <c r="AG63" s="34">
        <v>5.9675346190400269E-2</v>
      </c>
      <c r="AH63" s="34">
        <v>5.668712428167666E-2</v>
      </c>
      <c r="AI63" s="34">
        <v>5.2613518984094165E-2</v>
      </c>
      <c r="AJ63" s="34">
        <v>3.0262896521126015E-2</v>
      </c>
      <c r="AK63" s="34">
        <v>8.0708776404361027E-2</v>
      </c>
    </row>
    <row r="64" spans="2:37">
      <c r="B64" s="32" t="s">
        <v>55</v>
      </c>
      <c r="C64" s="34">
        <v>3.9089480132790122E-2</v>
      </c>
      <c r="D64" s="34">
        <v>8.6839674084620011E-2</v>
      </c>
      <c r="E64" s="34">
        <v>3.2065399096300462E-2</v>
      </c>
      <c r="F64" s="34">
        <v>2.3705366228450986E-2</v>
      </c>
      <c r="G64" s="34">
        <v>4.7546913731312923E-2</v>
      </c>
      <c r="H64" s="34">
        <v>5.8912333552600726E-2</v>
      </c>
      <c r="I64" s="34">
        <v>5.483080298912868E-2</v>
      </c>
      <c r="J64" s="34">
        <v>2.6654656636150298E-2</v>
      </c>
      <c r="K64" s="34">
        <v>2.66528191760389E-2</v>
      </c>
      <c r="L64" s="34">
        <v>2.546145534526989E-2</v>
      </c>
      <c r="M64" s="34">
        <v>2.721985010461947E-2</v>
      </c>
      <c r="N64" s="34">
        <v>3.1415176960726043E-2</v>
      </c>
      <c r="O64" s="34">
        <v>3.6960009850972586E-2</v>
      </c>
      <c r="P64" s="34">
        <v>7.4342026674606654E-2</v>
      </c>
      <c r="Q64" s="34">
        <v>2.5126274097297951E-2</v>
      </c>
      <c r="R64" s="34">
        <v>5.7806825941425055E-2</v>
      </c>
      <c r="S64" s="34">
        <v>2.2179685437372143E-2</v>
      </c>
      <c r="T64" s="34">
        <v>3.4079843070388138E-2</v>
      </c>
      <c r="U64" s="34">
        <v>4.0730560300768159E-2</v>
      </c>
      <c r="V64" s="34">
        <v>6.2981387969936575E-2</v>
      </c>
      <c r="W64" s="34">
        <v>3.4241971082577205E-2</v>
      </c>
      <c r="X64" s="34">
        <v>3.9892787916161243E-2</v>
      </c>
      <c r="Y64" s="34">
        <v>4.0309051703275589E-2</v>
      </c>
      <c r="Z64" s="34">
        <v>5.7186586688023011E-2</v>
      </c>
      <c r="AA64" s="34">
        <v>3.1087808798416994E-2</v>
      </c>
      <c r="AB64" s="34">
        <v>3.4106626925525241E-2</v>
      </c>
      <c r="AC64" s="34">
        <v>7.3152712417011267E-2</v>
      </c>
      <c r="AD64" s="34">
        <v>3.6721685463978915E-2</v>
      </c>
      <c r="AE64" s="34">
        <v>2.8882672478123705E-2</v>
      </c>
      <c r="AF64" s="34">
        <v>3.2499397318902279E-2</v>
      </c>
      <c r="AG64" s="34">
        <v>5.9889300940629608E-2</v>
      </c>
      <c r="AH64" s="34">
        <v>5.6825399598837256E-2</v>
      </c>
      <c r="AI64" s="34">
        <v>5.2861972849229666E-2</v>
      </c>
      <c r="AJ64" s="34">
        <v>3.0340899071239713E-2</v>
      </c>
      <c r="AK64" s="34">
        <v>8.0571341526078255E-2</v>
      </c>
    </row>
    <row r="65" spans="2:37">
      <c r="B65" s="32" t="s">
        <v>55</v>
      </c>
      <c r="C65" s="34">
        <v>3.9106451519670404E-2</v>
      </c>
      <c r="D65" s="34">
        <v>8.6601047842659984E-2</v>
      </c>
      <c r="E65" s="34">
        <v>3.2112462408572018E-2</v>
      </c>
      <c r="F65" s="34">
        <v>2.3890775028021727E-2</v>
      </c>
      <c r="G65" s="34">
        <v>4.7506248045152244E-2</v>
      </c>
      <c r="H65" s="34">
        <v>5.9053033619688611E-2</v>
      </c>
      <c r="I65" s="34">
        <v>5.4668075558253593E-2</v>
      </c>
      <c r="J65" s="34">
        <v>2.6791385622680242E-2</v>
      </c>
      <c r="K65" s="34">
        <v>2.6789568988115242E-2</v>
      </c>
      <c r="L65" s="34">
        <v>2.5617891275383053E-2</v>
      </c>
      <c r="M65" s="34">
        <v>2.7347188910088471E-2</v>
      </c>
      <c r="N65" s="34">
        <v>3.1473029674373931E-2</v>
      </c>
      <c r="O65" s="34">
        <v>3.7091663578653344E-2</v>
      </c>
      <c r="P65" s="34">
        <v>7.4313176861665164E-2</v>
      </c>
      <c r="Q65" s="34">
        <v>2.5288227992662504E-2</v>
      </c>
      <c r="R65" s="34">
        <v>5.7965786650359563E-2</v>
      </c>
      <c r="S65" s="34">
        <v>2.2390196532615203E-2</v>
      </c>
      <c r="T65" s="34">
        <v>3.4259032539194045E-2</v>
      </c>
      <c r="U65" s="34">
        <v>4.0799720104186754E-2</v>
      </c>
      <c r="V65" s="34">
        <v>6.3137468620587001E-2</v>
      </c>
      <c r="W65" s="34">
        <v>3.4335869759542836E-2</v>
      </c>
      <c r="X65" s="34">
        <v>3.9812900074770008E-2</v>
      </c>
      <c r="Y65" s="34">
        <v>4.0385233478068328E-2</v>
      </c>
      <c r="Z65" s="34">
        <v>5.7438139179166958E-2</v>
      </c>
      <c r="AA65" s="34">
        <v>3.1233891034312844E-2</v>
      </c>
      <c r="AB65" s="34">
        <v>3.4119750377227698E-2</v>
      </c>
      <c r="AC65" s="34">
        <v>7.3056394662947E-2</v>
      </c>
      <c r="AD65" s="34">
        <v>3.6898574252219651E-2</v>
      </c>
      <c r="AE65" s="34">
        <v>2.8982532715069009E-2</v>
      </c>
      <c r="AF65" s="34">
        <v>3.2539287628779556E-2</v>
      </c>
      <c r="AG65" s="34">
        <v>6.0096388827163505E-2</v>
      </c>
      <c r="AH65" s="34">
        <v>5.6959275653195585E-2</v>
      </c>
      <c r="AI65" s="34">
        <v>5.3102427404799091E-2</v>
      </c>
      <c r="AJ65" s="34">
        <v>3.0416549756763001E-2</v>
      </c>
      <c r="AK65" s="34">
        <v>8.0438243194827619E-2</v>
      </c>
    </row>
    <row r="66" spans="2:37">
      <c r="B66" s="32" t="s">
        <v>55</v>
      </c>
      <c r="C66" s="34">
        <v>3.912273122190757E-2</v>
      </c>
      <c r="D66" s="34">
        <v>8.6370066322844163E-2</v>
      </c>
      <c r="E66" s="34">
        <v>3.2158096845338546E-2</v>
      </c>
      <c r="F66" s="34">
        <v>2.4070353537747113E-2</v>
      </c>
      <c r="G66" s="34">
        <v>4.7466749845221701E-2</v>
      </c>
      <c r="H66" s="34">
        <v>5.9189318968827287E-2</v>
      </c>
      <c r="I66" s="34">
        <v>5.4510486583555284E-2</v>
      </c>
      <c r="J66" s="34">
        <v>2.6923831144549437E-2</v>
      </c>
      <c r="K66" s="34">
        <v>2.6922052115298856E-2</v>
      </c>
      <c r="L66" s="34">
        <v>2.5769424896399107E-2</v>
      </c>
      <c r="M66" s="34">
        <v>2.7470625451694097E-2</v>
      </c>
      <c r="N66" s="34">
        <v>3.1529129063129435E-2</v>
      </c>
      <c r="O66" s="34">
        <v>3.7219223670293955E-2</v>
      </c>
      <c r="P66" s="34">
        <v>7.4285109679394834E-2</v>
      </c>
      <c r="Q66" s="34">
        <v>2.5445131389536302E-2</v>
      </c>
      <c r="R66" s="34">
        <v>5.8119758106413233E-2</v>
      </c>
      <c r="S66" s="34">
        <v>2.2594126638836531E-2</v>
      </c>
      <c r="T66" s="34">
        <v>3.4432657949856615E-2</v>
      </c>
      <c r="U66" s="34">
        <v>4.0866842416822147E-2</v>
      </c>
      <c r="V66" s="34">
        <v>6.3288637370416234E-2</v>
      </c>
      <c r="W66" s="34">
        <v>3.4426855991778194E-2</v>
      </c>
      <c r="X66" s="34">
        <v>3.9735420592522441E-2</v>
      </c>
      <c r="Y66" s="34">
        <v>4.0459101404365594E-2</v>
      </c>
      <c r="Z66" s="34">
        <v>5.7681706022079116E-2</v>
      </c>
      <c r="AA66" s="34">
        <v>3.1375407558075219E-2</v>
      </c>
      <c r="AB66" s="34">
        <v>3.4132513926780961E-2</v>
      </c>
      <c r="AC66" s="34">
        <v>7.2963382269424226E-2</v>
      </c>
      <c r="AD66" s="34">
        <v>3.7069899499813763E-2</v>
      </c>
      <c r="AE66" s="34">
        <v>2.9079287197891102E-2</v>
      </c>
      <c r="AF66" s="34">
        <v>3.257790283307993E-2</v>
      </c>
      <c r="AG66" s="34">
        <v>6.0296922143157961E-2</v>
      </c>
      <c r="AH66" s="34">
        <v>5.7088950154633888E-2</v>
      </c>
      <c r="AI66" s="34">
        <v>5.3335249264413243E-2</v>
      </c>
      <c r="AJ66" s="34">
        <v>3.048993605193373E-2</v>
      </c>
      <c r="AK66" s="34">
        <v>8.0309298162955844E-2</v>
      </c>
    </row>
    <row r="67" spans="2:37">
      <c r="B67" s="32" t="s">
        <v>55</v>
      </c>
      <c r="C67" s="34">
        <v>3.9138362867739973E-2</v>
      </c>
      <c r="D67" s="34">
        <v>8.6146384488160921E-2</v>
      </c>
      <c r="E67" s="34">
        <v>3.2202364379980697E-2</v>
      </c>
      <c r="F67" s="34">
        <v>2.4244356645764853E-2</v>
      </c>
      <c r="G67" s="34">
        <v>4.7428377844151326E-2</v>
      </c>
      <c r="H67" s="34">
        <v>5.9321384880266059E-2</v>
      </c>
      <c r="I67" s="34">
        <v>5.4357812368079905E-2</v>
      </c>
      <c r="J67" s="34">
        <v>2.7052181335903258E-2</v>
      </c>
      <c r="K67" s="34">
        <v>2.705045231252301E-2</v>
      </c>
      <c r="L67" s="34">
        <v>2.5916269494580479E-2</v>
      </c>
      <c r="M67" s="34">
        <v>2.7590311979443838E-2</v>
      </c>
      <c r="N67" s="34">
        <v>3.1583548828711949E-2</v>
      </c>
      <c r="O67" s="34">
        <v>3.7342864191137748E-2</v>
      </c>
      <c r="P67" s="34">
        <v>7.4257801559214132E-2</v>
      </c>
      <c r="Q67" s="34">
        <v>2.5597197442492003E-2</v>
      </c>
      <c r="R67" s="34">
        <v>5.8268959335453285E-2</v>
      </c>
      <c r="S67" s="34">
        <v>2.2791750146664791E-2</v>
      </c>
      <c r="T67" s="34">
        <v>3.4600944974232384E-2</v>
      </c>
      <c r="U67" s="34">
        <v>4.0931998172893724E-2</v>
      </c>
      <c r="V67" s="34">
        <v>6.34351128531776E-2</v>
      </c>
      <c r="W67" s="34">
        <v>3.4515056508807263E-2</v>
      </c>
      <c r="X67" s="34">
        <v>3.9660258119020408E-2</v>
      </c>
      <c r="Y67" s="34">
        <v>4.053074975532911E-2</v>
      </c>
      <c r="Z67" s="34">
        <v>5.7917648561094603E-2</v>
      </c>
      <c r="AA67" s="34">
        <v>3.1512555591517888E-2</v>
      </c>
      <c r="AB67" s="34">
        <v>3.4144932174930309E-2</v>
      </c>
      <c r="AC67" s="34">
        <v>7.287350445012386E-2</v>
      </c>
      <c r="AD67" s="34">
        <v>3.7235905722804219E-2</v>
      </c>
      <c r="AE67" s="34">
        <v>2.9173071711708021E-2</v>
      </c>
      <c r="AF67" s="34">
        <v>3.2615303996615719E-2</v>
      </c>
      <c r="AG67" s="34">
        <v>6.0491195619492011E-2</v>
      </c>
      <c r="AH67" s="34">
        <v>5.7214609761115476E-2</v>
      </c>
      <c r="AI67" s="34">
        <v>5.3560784129226491E-2</v>
      </c>
      <c r="AJ67" s="34">
        <v>3.0561143024307569E-2</v>
      </c>
      <c r="AK67" s="34">
        <v>8.018433142380843E-2</v>
      </c>
    </row>
    <row r="68" spans="2:37">
      <c r="B68" s="32" t="s">
        <v>55</v>
      </c>
      <c r="C68" s="34">
        <v>3.915338655409939E-2</v>
      </c>
      <c r="D68" s="34">
        <v>8.5929676120368503E-2</v>
      </c>
      <c r="E68" s="34">
        <v>3.2245323503752976E-2</v>
      </c>
      <c r="F68" s="34">
        <v>2.4413026207197541E-2</v>
      </c>
      <c r="G68" s="34">
        <v>4.7391091987966538E-2</v>
      </c>
      <c r="H68" s="34">
        <v>5.944941598552056E-2</v>
      </c>
      <c r="I68" s="34">
        <v>5.4209840413580235E-2</v>
      </c>
      <c r="J68" s="34">
        <v>2.7176614281326561E-2</v>
      </c>
      <c r="K68" s="34">
        <v>2.7174944121542088E-2</v>
      </c>
      <c r="L68" s="34">
        <v>2.6058627444674576E-2</v>
      </c>
      <c r="M68" s="34">
        <v>2.7706396118364118E-2</v>
      </c>
      <c r="N68" s="34">
        <v>3.1636358864639336E-2</v>
      </c>
      <c r="O68" s="34">
        <v>3.7462750820811186E-2</v>
      </c>
      <c r="P68" s="34">
        <v>7.423122917999958E-2</v>
      </c>
      <c r="Q68" s="34">
        <v>2.5744629698079446E-2</v>
      </c>
      <c r="R68" s="34">
        <v>5.841359780156874E-2</v>
      </c>
      <c r="S68" s="34">
        <v>2.2983330492977183E-2</v>
      </c>
      <c r="T68" s="34">
        <v>3.4764111369872452E-2</v>
      </c>
      <c r="U68" s="34">
        <v>4.09952571596921E-2</v>
      </c>
      <c r="V68" s="34">
        <v>6.3577101653951251E-2</v>
      </c>
      <c r="W68" s="34">
        <v>3.4600591226725097E-2</v>
      </c>
      <c r="X68" s="34">
        <v>3.9587324134333857E-2</v>
      </c>
      <c r="Y68" s="34">
        <v>4.060026853960208E-2</v>
      </c>
      <c r="Z68" s="34">
        <v>5.8146307810335696E-2</v>
      </c>
      <c r="AA68" s="34">
        <v>3.1645522436262619E-2</v>
      </c>
      <c r="AB68" s="34">
        <v>3.4157018908477221E-2</v>
      </c>
      <c r="AC68" s="34">
        <v>7.2786602074828677E-2</v>
      </c>
      <c r="AD68" s="34">
        <v>3.7396824626639402E-2</v>
      </c>
      <c r="AE68" s="34">
        <v>2.9264014691678053E-2</v>
      </c>
      <c r="AF68" s="34">
        <v>3.2651548321530166E-2</v>
      </c>
      <c r="AG68" s="34">
        <v>6.0679487549987199E-2</v>
      </c>
      <c r="AH68" s="34">
        <v>5.7336430798311744E-2</v>
      </c>
      <c r="AI68" s="34">
        <v>5.3779358159820712E-2</v>
      </c>
      <c r="AJ68" s="34">
        <v>3.0630253152114983E-2</v>
      </c>
      <c r="AK68" s="34">
        <v>8.0063175980814583E-2</v>
      </c>
    </row>
    <row r="69" spans="2:37">
      <c r="B69" s="32" t="s">
        <v>55</v>
      </c>
      <c r="C69" s="34">
        <v>3.9167839179278241E-2</v>
      </c>
      <c r="D69" s="34">
        <v>8.5719632722347727E-2</v>
      </c>
      <c r="E69" s="34">
        <v>3.2287029469029616E-2</v>
      </c>
      <c r="F69" s="34">
        <v>2.4576591691062522E-2</v>
      </c>
      <c r="G69" s="34">
        <v>4.7354853485974679E-2</v>
      </c>
      <c r="H69" s="34">
        <v>5.9573586930142808E-2</v>
      </c>
      <c r="I69" s="34">
        <v>5.4066368902252249E-2</v>
      </c>
      <c r="J69" s="34">
        <v>2.7297298610807097E-2</v>
      </c>
      <c r="K69" s="34">
        <v>2.729569332228543E-2</v>
      </c>
      <c r="L69" s="34">
        <v>2.6196690768952369E-2</v>
      </c>
      <c r="M69" s="34">
        <v>2.7819020528571548E-2</v>
      </c>
      <c r="N69" s="34">
        <v>3.1687625485179893E-2</v>
      </c>
      <c r="O69" s="34">
        <v>3.7579041209220732E-2</v>
      </c>
      <c r="P69" s="34">
        <v>7.4205369557452272E-2</v>
      </c>
      <c r="Q69" s="34">
        <v>2.5887622345024619E-2</v>
      </c>
      <c r="R69" s="34">
        <v>5.8553870061236912E-2</v>
      </c>
      <c r="S69" s="34">
        <v>2.3169120048729841E-2</v>
      </c>
      <c r="T69" s="34">
        <v>3.4922366640360414E-2</v>
      </c>
      <c r="U69" s="34">
        <v>4.1056687697832883E-2</v>
      </c>
      <c r="V69" s="34">
        <v>6.3714799071399764E-2</v>
      </c>
      <c r="W69" s="34">
        <v>3.468357367253061E-2</v>
      </c>
      <c r="X69" s="34">
        <v>3.951653307627323E-2</v>
      </c>
      <c r="Y69" s="34">
        <v>4.0667743665991463E-2</v>
      </c>
      <c r="Z69" s="34">
        <v>5.8368005761394004E-2</v>
      </c>
      <c r="AA69" s="34">
        <v>3.1774485959431109E-2</v>
      </c>
      <c r="AB69" s="34">
        <v>3.4168787159277292E-2</v>
      </c>
      <c r="AC69" s="34">
        <v>7.2702526697170367E-2</v>
      </c>
      <c r="AD69" s="34">
        <v>3.7552875803439578E-2</v>
      </c>
      <c r="AE69" s="34">
        <v>2.9352237684708626E-2</v>
      </c>
      <c r="AF69" s="34">
        <v>3.2686689448569339E-2</v>
      </c>
      <c r="AG69" s="34">
        <v>6.0862060839381504E-2</v>
      </c>
      <c r="AH69" s="34">
        <v>5.7454579926470739E-2</v>
      </c>
      <c r="AI69" s="34">
        <v>5.3991279250145796E-2</v>
      </c>
      <c r="AJ69" s="34">
        <v>3.0697346202138487E-2</v>
      </c>
      <c r="AK69" s="34">
        <v>7.9945672588571215E-2</v>
      </c>
    </row>
    <row r="70" spans="2:37">
      <c r="B70" s="32" t="s">
        <v>55</v>
      </c>
      <c r="C70" s="34">
        <v>3.9181754740684749E-2</v>
      </c>
      <c r="D70" s="34">
        <v>8.5515962477390239E-2</v>
      </c>
      <c r="E70" s="34">
        <v>3.2327534511945366E-2</v>
      </c>
      <c r="F70" s="34">
        <v>2.4735270811646615E-2</v>
      </c>
      <c r="G70" s="34">
        <v>4.731962482648111E-2</v>
      </c>
      <c r="H70" s="34">
        <v>5.9694062991808128E-2</v>
      </c>
      <c r="I70" s="34">
        <v>5.3927206184310794E-2</v>
      </c>
      <c r="J70" s="34">
        <v>2.7414394059021463E-2</v>
      </c>
      <c r="K70" s="34">
        <v>2.7412857372139499E-2</v>
      </c>
      <c r="L70" s="34">
        <v>2.6330641677653199E-2</v>
      </c>
      <c r="M70" s="34">
        <v>2.792832269480372E-2</v>
      </c>
      <c r="N70" s="34">
        <v>3.1737411638606439E-2</v>
      </c>
      <c r="O70" s="34">
        <v>3.7691885333432928E-2</v>
      </c>
      <c r="P70" s="34">
        <v>7.4180200115812278E-2</v>
      </c>
      <c r="Q70" s="34">
        <v>2.60263605056128E-2</v>
      </c>
      <c r="R70" s="34">
        <v>5.8689962383805527E-2</v>
      </c>
      <c r="S70" s="34">
        <v>2.3349360163192445E-2</v>
      </c>
      <c r="T70" s="34">
        <v>3.507591187105219E-2</v>
      </c>
      <c r="U70" s="34">
        <v>4.1116356401194043E-2</v>
      </c>
      <c r="V70" s="34">
        <v>6.3848389827324992E-2</v>
      </c>
      <c r="W70" s="34">
        <v>3.4764111378824181E-2</v>
      </c>
      <c r="X70" s="34">
        <v>3.9447802415239153E-2</v>
      </c>
      <c r="Y70" s="34">
        <v>4.0733257109554666E-2</v>
      </c>
      <c r="Z70" s="34">
        <v>5.8583046600895194E-2</v>
      </c>
      <c r="AA70" s="34">
        <v>3.1899615066935949E-2</v>
      </c>
      <c r="AB70" s="34">
        <v>3.4180249257988349E-2</v>
      </c>
      <c r="AC70" s="34">
        <v>7.2621139676860125E-2</v>
      </c>
      <c r="AD70" s="34">
        <v>3.7704267399173874E-2</v>
      </c>
      <c r="AE70" s="34">
        <v>2.943785577858371E-2</v>
      </c>
      <c r="AF70" s="34">
        <v>3.2720777730555151E-2</v>
      </c>
      <c r="AG70" s="34">
        <v>6.1039163979368816E-2</v>
      </c>
      <c r="AH70" s="34">
        <v>5.7569214758814491E-2</v>
      </c>
      <c r="AI70" s="34">
        <v>5.4196838210748721E-2</v>
      </c>
      <c r="AJ70" s="34">
        <v>3.0762499156485212E-2</v>
      </c>
      <c r="AK70" s="34">
        <v>7.9831669474704992E-2</v>
      </c>
    </row>
    <row r="71" spans="2:37">
      <c r="B71" s="32" t="s">
        <v>55</v>
      </c>
      <c r="C71" s="34">
        <v>3.9195164601709465E-2</v>
      </c>
      <c r="D71" s="34">
        <v>8.5318389264619654E-2</v>
      </c>
      <c r="E71" s="34">
        <v>3.236688805650223E-2</v>
      </c>
      <c r="F71" s="34">
        <v>2.4889270140687536E-2</v>
      </c>
      <c r="G71" s="34">
        <v>4.7285369780854181E-2</v>
      </c>
      <c r="H71" s="34">
        <v>5.9811000656835756E-2</v>
      </c>
      <c r="I71" s="34">
        <v>5.3792170275686724E-2</v>
      </c>
      <c r="J71" s="34">
        <v>2.7528051990758806E-2</v>
      </c>
      <c r="K71" s="34">
        <v>2.752658583114842E-2</v>
      </c>
      <c r="L71" s="34">
        <v>2.6460653089061648E-2</v>
      </c>
      <c r="M71" s="34">
        <v>2.8034434817863607E-2</v>
      </c>
      <c r="N71" s="34">
        <v>3.1785777105986623E-2</v>
      </c>
      <c r="O71" s="34">
        <v>3.7801425851563097E-2</v>
      </c>
      <c r="P71" s="34">
        <v>7.4155698744601484E-2</v>
      </c>
      <c r="Q71" s="34">
        <v>2.6161020555564019E-2</v>
      </c>
      <c r="R71" s="34">
        <v>5.8822051338976333E-2</v>
      </c>
      <c r="S71" s="34">
        <v>2.3524281325806529E-2</v>
      </c>
      <c r="T71" s="34">
        <v>3.5224939699813218E-2</v>
      </c>
      <c r="U71" s="34">
        <v>4.1174328001878147E-2</v>
      </c>
      <c r="V71" s="34">
        <v>6.3978048727349579E-2</v>
      </c>
      <c r="W71" s="34">
        <v>3.4842306251156252E-2</v>
      </c>
      <c r="X71" s="34">
        <v>3.9381052686916052E-2</v>
      </c>
      <c r="Y71" s="34">
        <v>4.0796887077275912E-2</v>
      </c>
      <c r="Z71" s="34">
        <v>5.8791717844124181E-2</v>
      </c>
      <c r="AA71" s="34">
        <v>3.2021070162018272E-2</v>
      </c>
      <c r="AB71" s="34">
        <v>3.4191416883105674E-2</v>
      </c>
      <c r="AC71" s="34">
        <v>7.2542311386037062E-2</v>
      </c>
      <c r="AD71" s="34">
        <v>3.7851196750034788E-2</v>
      </c>
      <c r="AE71" s="34">
        <v>2.9520978001059683E-2</v>
      </c>
      <c r="AF71" s="34">
        <v>3.2753860481071317E-2</v>
      </c>
      <c r="AG71" s="34">
        <v>6.1211031957699946E-2</v>
      </c>
      <c r="AH71" s="34">
        <v>5.7680484435370216E-2</v>
      </c>
      <c r="AI71" s="34">
        <v>5.4396309868022907E-2</v>
      </c>
      <c r="AJ71" s="34">
        <v>3.0825786178679149E-2</v>
      </c>
      <c r="AK71" s="34">
        <v>7.9721022049581203E-2</v>
      </c>
    </row>
    <row r="72" spans="2:37">
      <c r="B72" s="32" t="s">
        <v>55</v>
      </c>
      <c r="C72" s="34">
        <v>3.9208097731188163E-2</v>
      </c>
      <c r="D72" s="34">
        <v>8.5126651729216629E-2</v>
      </c>
      <c r="E72" s="34">
        <v>3.2405136901958898E-2</v>
      </c>
      <c r="F72" s="34">
        <v>2.5038785697787391E-2</v>
      </c>
      <c r="G72" s="34">
        <v>4.7252053398075589E-2</v>
      </c>
      <c r="H72" s="34">
        <v>5.9924548158046376E-2</v>
      </c>
      <c r="I72" s="34">
        <v>5.3661088369058252E-2</v>
      </c>
      <c r="J72" s="34">
        <v>2.7638415894289281E-2</v>
      </c>
      <c r="K72" s="34">
        <v>2.7637020771728915E-2</v>
      </c>
      <c r="L72" s="34">
        <v>2.6586889128082269E-2</v>
      </c>
      <c r="M72" s="34">
        <v>2.8137483785696027E-2</v>
      </c>
      <c r="N72" s="34">
        <v>3.1832778686619267E-2</v>
      </c>
      <c r="O72" s="34">
        <v>3.7907798450635299E-2</v>
      </c>
      <c r="P72" s="34">
        <v>7.4131843842677236E-2</v>
      </c>
      <c r="Q72" s="34">
        <v>2.6291770462316899E-2</v>
      </c>
      <c r="R72" s="34">
        <v>5.8950304352201277E-2</v>
      </c>
      <c r="S72" s="34">
        <v>2.3694103414919176E-2</v>
      </c>
      <c r="T72" s="34">
        <v>3.5369634390499227E-2</v>
      </c>
      <c r="U72" s="34">
        <v>4.1230665228086272E-2</v>
      </c>
      <c r="V72" s="34">
        <v>6.4103941276272947E-2</v>
      </c>
      <c r="W72" s="34">
        <v>3.4918254910126567E-2</v>
      </c>
      <c r="X72" s="34">
        <v>3.9316207491324029E-2</v>
      </c>
      <c r="Y72" s="34">
        <v>4.0858708171929603E-2</v>
      </c>
      <c r="Z72" s="34">
        <v>5.899429139053769E-2</v>
      </c>
      <c r="AA72" s="34">
        <v>3.2139003587374537E-2</v>
      </c>
      <c r="AB72" s="34">
        <v>3.4202301105779043E-2</v>
      </c>
      <c r="AC72" s="34">
        <v>7.2465920490574653E-2</v>
      </c>
      <c r="AD72" s="34">
        <v>3.7993850987825484E-2</v>
      </c>
      <c r="AE72" s="34">
        <v>2.9601707691258916E-2</v>
      </c>
      <c r="AF72" s="34">
        <v>3.2785982200827624E-2</v>
      </c>
      <c r="AG72" s="34">
        <v>6.1377887105027229E-2</v>
      </c>
      <c r="AH72" s="34">
        <v>5.7788530155796325E-2</v>
      </c>
      <c r="AI72" s="34">
        <v>5.4589954085708658E-2</v>
      </c>
      <c r="AJ72" s="34">
        <v>3.0887278611154034E-2</v>
      </c>
      <c r="AK72" s="34">
        <v>7.9613592609500072E-2</v>
      </c>
    </row>
    <row r="73" spans="2:37">
      <c r="B73" s="32" t="s">
        <v>55</v>
      </c>
      <c r="C73" s="34">
        <v>3.9220580918563286E-2</v>
      </c>
      <c r="D73" s="34">
        <v>8.4940502405772333E-2</v>
      </c>
      <c r="E73" s="34">
        <v>3.2442325395132254E-2</v>
      </c>
      <c r="F73" s="34">
        <v>2.5184003517338516E-2</v>
      </c>
      <c r="G73" s="34">
        <v>4.7219641991573358E-2</v>
      </c>
      <c r="H73" s="34">
        <v>6.0034845976659978E-2</v>
      </c>
      <c r="I73" s="34">
        <v>5.3533796360548669E-2</v>
      </c>
      <c r="J73" s="34">
        <v>2.7745621844442514E-2</v>
      </c>
      <c r="K73" s="34">
        <v>2.7744297171987453E-2</v>
      </c>
      <c r="L73" s="34">
        <v>2.6709505602686923E-2</v>
      </c>
      <c r="M73" s="34">
        <v>2.8237591206079715E-2</v>
      </c>
      <c r="N73" s="34">
        <v>3.1878470371138334E-2</v>
      </c>
      <c r="O73" s="34">
        <v>3.8011132186116736E-2</v>
      </c>
      <c r="P73" s="34">
        <v>7.410861435156213E-2</v>
      </c>
      <c r="Q73" s="34">
        <v>2.6418770133749048E-2</v>
      </c>
      <c r="R73" s="34">
        <v>5.9074880229081916E-2</v>
      </c>
      <c r="S73" s="34">
        <v>2.3859036009092005E-2</v>
      </c>
      <c r="T73" s="34">
        <v>3.5510171983493821E-2</v>
      </c>
      <c r="U73" s="34">
        <v>4.1285428724873396E-2</v>
      </c>
      <c r="V73" s="34">
        <v>6.4226224251393571E-2</v>
      </c>
      <c r="W73" s="34">
        <v>3.4992049010151627E-2</v>
      </c>
      <c r="X73" s="34">
        <v>3.9253193465257574E-2</v>
      </c>
      <c r="Y73" s="34">
        <v>4.0918791553013811E-2</v>
      </c>
      <c r="Z73" s="34">
        <v>5.9191024506631384E-2</v>
      </c>
      <c r="AA73" s="34">
        <v>3.2253560049786634E-2</v>
      </c>
      <c r="AB73" s="34">
        <v>3.4212912430829689E-2</v>
      </c>
      <c r="AC73" s="34">
        <v>7.2391853298346742E-2</v>
      </c>
      <c r="AD73" s="34">
        <v>3.8132407614600572E-2</v>
      </c>
      <c r="AE73" s="34">
        <v>2.9680142845487367E-2</v>
      </c>
      <c r="AF73" s="34">
        <v>3.2817184784167397E-2</v>
      </c>
      <c r="AG73" s="34">
        <v>6.1539939883873185E-2</v>
      </c>
      <c r="AH73" s="34">
        <v>5.789348567444752E-2</v>
      </c>
      <c r="AI73" s="34">
        <v>5.4778016714430944E-2</v>
      </c>
      <c r="AJ73" s="34">
        <v>3.0947044997592155E-2</v>
      </c>
      <c r="AK73" s="34">
        <v>7.9509250037857582E-2</v>
      </c>
    </row>
    <row r="74" spans="2:37">
      <c r="B74" s="32" t="s">
        <v>55</v>
      </c>
      <c r="C74" s="34">
        <v>3.9232638967414468E-2</v>
      </c>
      <c r="D74" s="34">
        <v>8.4759706892801878E-2</v>
      </c>
      <c r="E74" s="34">
        <v>3.2478495589038481E-2</v>
      </c>
      <c r="F74" s="34">
        <v>2.5325100190927374E-2</v>
      </c>
      <c r="G74" s="34">
        <v>4.7188103119863545E-2</v>
      </c>
      <c r="H74" s="34">
        <v>6.0142027310754465E-2</v>
      </c>
      <c r="I74" s="34">
        <v>5.3410138393732876E-2</v>
      </c>
      <c r="J74" s="34">
        <v>2.7849798937127357E-2</v>
      </c>
      <c r="K74" s="34">
        <v>2.7848543292117389E-2</v>
      </c>
      <c r="L74" s="34">
        <v>2.6828650458005976E-2</v>
      </c>
      <c r="M74" s="34">
        <v>2.8334873486403511E-2</v>
      </c>
      <c r="N74" s="34">
        <v>3.1922903503213362E-2</v>
      </c>
      <c r="O74" s="34">
        <v>3.8111549811426615E-2</v>
      </c>
      <c r="P74" s="34">
        <v>7.4085989779719252E-2</v>
      </c>
      <c r="Q74" s="34">
        <v>2.6542171771084311E-2</v>
      </c>
      <c r="R74" s="34">
        <v>5.9195929649979329E-2</v>
      </c>
      <c r="S74" s="34">
        <v>2.4019278741841843E-2</v>
      </c>
      <c r="T74" s="34">
        <v>3.5646720502889195E-2</v>
      </c>
      <c r="U74" s="34">
        <v>4.1338677009483904E-2</v>
      </c>
      <c r="V74" s="34">
        <v>6.4345046236843784E-2</v>
      </c>
      <c r="W74" s="34">
        <v>3.5063775536656738E-2</v>
      </c>
      <c r="X74" s="34">
        <v>3.9191940233924472E-2</v>
      </c>
      <c r="Y74" s="34">
        <v>4.0977205093915448E-2</v>
      </c>
      <c r="Z74" s="34">
        <v>5.9382160741278778E-2</v>
      </c>
      <c r="AA74" s="34">
        <v>3.2364877026602956E-2</v>
      </c>
      <c r="AB74" s="34">
        <v>3.4223260834351787E-2</v>
      </c>
      <c r="AC74" s="34">
        <v>7.2320003167367863E-2</v>
      </c>
      <c r="AD74" s="34">
        <v>3.8267035047098386E-2</v>
      </c>
      <c r="AE74" s="34">
        <v>2.9756376439425303E-2</v>
      </c>
      <c r="AF74" s="34">
        <v>3.2847507707561396E-2</v>
      </c>
      <c r="AG74" s="34">
        <v>6.169738962381266E-2</v>
      </c>
      <c r="AH74" s="34">
        <v>5.7995477760639957E-2</v>
      </c>
      <c r="AI74" s="34">
        <v>5.4960730474625796E-2</v>
      </c>
      <c r="AJ74" s="34">
        <v>3.1005151124740449E-2</v>
      </c>
      <c r="AK74" s="34">
        <v>7.9407869507786666E-2</v>
      </c>
    </row>
    <row r="75" spans="2:37">
      <c r="B75" s="32" t="s">
        <v>55</v>
      </c>
      <c r="C75" s="34">
        <v>3.9244294869763108E-2</v>
      </c>
      <c r="D75" s="34">
        <v>8.4584043076280535E-2</v>
      </c>
      <c r="E75" s="34">
        <v>3.2513687389158052E-2</v>
      </c>
      <c r="F75" s="34">
        <v>2.5462243384707595E-2</v>
      </c>
      <c r="G75" s="34">
        <v>4.7157405562275878E-2</v>
      </c>
      <c r="H75" s="34">
        <v>6.0246218512631566E-2</v>
      </c>
      <c r="I75" s="34">
        <v>5.3289966422021662E-2</v>
      </c>
      <c r="J75" s="34">
        <v>2.7951069696955155E-2</v>
      </c>
      <c r="K75" s="34">
        <v>2.7949881033653146E-2</v>
      </c>
      <c r="L75" s="34">
        <v>2.6944464208148222E-2</v>
      </c>
      <c r="M75" s="34">
        <v>2.8429441948821355E-2</v>
      </c>
      <c r="N75" s="34">
        <v>3.196612693069345E-2</v>
      </c>
      <c r="O75" s="34">
        <v>3.8209168096215551E-2</v>
      </c>
      <c r="P75" s="34">
        <v>7.4063950219215302E-2</v>
      </c>
      <c r="Q75" s="34">
        <v>2.6662120221122132E-2</v>
      </c>
      <c r="R75" s="34">
        <v>5.9313595636103056E-2</v>
      </c>
      <c r="S75" s="34">
        <v>2.4175021684814668E-2</v>
      </c>
      <c r="T75" s="34">
        <v>3.5779440204142254E-2</v>
      </c>
      <c r="U75" s="34">
        <v>4.1390466454412023E-2</v>
      </c>
      <c r="V75" s="34">
        <v>6.4460548121756167E-2</v>
      </c>
      <c r="W75" s="34">
        <v>3.5133517083306032E-2</v>
      </c>
      <c r="X75" s="34">
        <v>3.9132380346575291E-2</v>
      </c>
      <c r="Y75" s="34">
        <v>4.1034013534670288E-2</v>
      </c>
      <c r="Z75" s="34">
        <v>5.9567930778330336E-2</v>
      </c>
      <c r="AA75" s="34">
        <v>3.2473085153776893E-2</v>
      </c>
      <c r="AB75" s="34">
        <v>3.4233355798233722E-2</v>
      </c>
      <c r="AC75" s="34">
        <v>7.2250269967581326E-2</v>
      </c>
      <c r="AD75" s="34">
        <v>3.8397893131755234E-2</v>
      </c>
      <c r="AE75" s="34">
        <v>2.9830496728476819E-2</v>
      </c>
      <c r="AF75" s="34">
        <v>3.287698820199414E-2</v>
      </c>
      <c r="AG75" s="34">
        <v>6.1850425206684267E-2</v>
      </c>
      <c r="AH75" s="34">
        <v>5.8094626626823853E-2</v>
      </c>
      <c r="AI75" s="34">
        <v>5.5138315777808922E-2</v>
      </c>
      <c r="AJ75" s="34">
        <v>3.1061660079251041E-2</v>
      </c>
      <c r="AK75" s="34">
        <v>7.9309332189006154E-2</v>
      </c>
    </row>
    <row r="76" spans="2:37">
      <c r="B76" s="32" t="s">
        <v>55</v>
      </c>
      <c r="C76" s="34">
        <v>3.9255569963214887E-2</v>
      </c>
      <c r="D76" s="34">
        <v>8.4413300399962754E-2</v>
      </c>
      <c r="E76" s="34">
        <v>3.2547938688462175E-2</v>
      </c>
      <c r="F76" s="34">
        <v>2.5595592331649764E-2</v>
      </c>
      <c r="G76" s="34">
        <v>4.7127519290844022E-2</v>
      </c>
      <c r="H76" s="34">
        <v>6.0347539497257463E-2</v>
      </c>
      <c r="I76" s="34">
        <v>5.3173139790057E-2</v>
      </c>
      <c r="J76" s="34">
        <v>2.8049550459567918E-2</v>
      </c>
      <c r="K76" s="34">
        <v>2.8048426281600536E-2</v>
      </c>
      <c r="L76" s="34">
        <v>2.7057080346063245E-2</v>
      </c>
      <c r="M76" s="34">
        <v>2.8521402971390275E-2</v>
      </c>
      <c r="N76" s="34">
        <v>3.2008187146973954E-2</v>
      </c>
      <c r="O76" s="34">
        <v>3.8304098132590392E-2</v>
      </c>
      <c r="P76" s="34">
        <v>7.4042476355995257E-2</v>
      </c>
      <c r="Q76" s="34">
        <v>2.6778753324048887E-2</v>
      </c>
      <c r="R76" s="34">
        <v>5.9428013988409356E-2</v>
      </c>
      <c r="S76" s="34">
        <v>2.4326445747697711E-2</v>
      </c>
      <c r="T76" s="34">
        <v>3.5908483849450112E-2</v>
      </c>
      <c r="U76" s="34">
        <v>4.1440851292520176E-2</v>
      </c>
      <c r="V76" s="34">
        <v>6.4572863564877236E-2</v>
      </c>
      <c r="W76" s="34">
        <v>3.5201352110749706E-2</v>
      </c>
      <c r="X76" s="34">
        <v>3.9074449200052541E-2</v>
      </c>
      <c r="Y76" s="34">
        <v>4.108927862985623E-2</v>
      </c>
      <c r="Z76" s="34">
        <v>5.9748553230935642E-2</v>
      </c>
      <c r="AA76" s="34">
        <v>3.2578308595432093E-2</v>
      </c>
      <c r="AB76" s="34">
        <v>3.4243206341892929E-2</v>
      </c>
      <c r="AC76" s="34">
        <v>7.218255959076525E-2</v>
      </c>
      <c r="AD76" s="34">
        <v>3.8525133631240216E-2</v>
      </c>
      <c r="AE76" s="34">
        <v>2.990258752791064E-2</v>
      </c>
      <c r="AF76" s="34">
        <v>3.2905661410813192E-2</v>
      </c>
      <c r="AG76" s="34">
        <v>6.1999225705381189E-2</v>
      </c>
      <c r="AH76" s="34">
        <v>5.8191046327137563E-2</v>
      </c>
      <c r="AI76" s="34">
        <v>5.5310981490765521E-2</v>
      </c>
      <c r="AJ76" s="34">
        <v>3.1116632315907999E-2</v>
      </c>
      <c r="AK76" s="34">
        <v>7.9213524960970672E-2</v>
      </c>
    </row>
    <row r="77" spans="2:37">
      <c r="B77" s="32" t="s">
        <v>55</v>
      </c>
      <c r="C77" s="34">
        <v>3.9266484072809416E-2</v>
      </c>
      <c r="D77" s="34">
        <v>8.4247279180173607E-2</v>
      </c>
      <c r="E77" s="34">
        <v>3.2581285492228051E-2</v>
      </c>
      <c r="F77" s="34">
        <v>2.5725298298894694E-2</v>
      </c>
      <c r="G77" s="34">
        <v>4.7098415439267294E-2</v>
      </c>
      <c r="H77" s="34">
        <v>6.0446104123822009E-2</v>
      </c>
      <c r="I77" s="34">
        <v>5.3059524834386362E-2</v>
      </c>
      <c r="J77" s="34">
        <v>2.8145351730202162E-2</v>
      </c>
      <c r="K77" s="34">
        <v>2.8144289229650177E-2</v>
      </c>
      <c r="L77" s="34">
        <v>2.7166625731945171E-2</v>
      </c>
      <c r="M77" s="34">
        <v>2.8610858147668727E-2</v>
      </c>
      <c r="N77" s="34">
        <v>3.2049128423297102E-2</v>
      </c>
      <c r="O77" s="34">
        <v>3.8396445628780196E-2</v>
      </c>
      <c r="P77" s="34">
        <v>7.4021549474822868E-2</v>
      </c>
      <c r="Q77" s="34">
        <v>2.6892202254007902E-2</v>
      </c>
      <c r="R77" s="34">
        <v>5.9539313700633034E-2</v>
      </c>
      <c r="S77" s="34">
        <v>2.447372308582807E-2</v>
      </c>
      <c r="T77" s="34">
        <v>3.6033997000836537E-2</v>
      </c>
      <c r="U77" s="34">
        <v>4.1489883639543423E-2</v>
      </c>
      <c r="V77" s="34">
        <v>6.4682119428043805E-2</v>
      </c>
      <c r="W77" s="34">
        <v>3.5267355188246752E-2</v>
      </c>
      <c r="X77" s="34">
        <v>3.9018084953486687E-2</v>
      </c>
      <c r="Y77" s="34">
        <v>4.1143059291299355E-2</v>
      </c>
      <c r="Z77" s="34">
        <v>5.9924235381749513E-2</v>
      </c>
      <c r="AA77" s="34">
        <v>3.2680665395150799E-2</v>
      </c>
      <c r="AB77" s="34">
        <v>3.4252821051492299E-2</v>
      </c>
      <c r="AC77" s="34">
        <v>7.2116783503685111E-2</v>
      </c>
      <c r="AD77" s="34">
        <v>3.8648900683582621E-2</v>
      </c>
      <c r="AE77" s="34">
        <v>2.9972728474298993E-2</v>
      </c>
      <c r="AF77" s="34">
        <v>3.2933560534404105E-2</v>
      </c>
      <c r="AG77" s="34">
        <v>6.2143960979524238E-2</v>
      </c>
      <c r="AH77" s="34">
        <v>5.828484512861043E-2</v>
      </c>
      <c r="AI77" s="34">
        <v>5.5478925646895272E-2</v>
      </c>
      <c r="AJ77" s="34">
        <v>3.1170125734252929E-2</v>
      </c>
      <c r="AK77" s="34">
        <v>7.9120340133878697E-2</v>
      </c>
    </row>
    <row r="78" spans="2:37">
      <c r="B78" s="32" t="s">
        <v>55</v>
      </c>
      <c r="C78" s="34">
        <v>3.9277055639192815E-2</v>
      </c>
      <c r="D78" s="34">
        <v>8.4085789962763613E-2</v>
      </c>
      <c r="E78" s="34">
        <v>3.2613762033543603E-2</v>
      </c>
      <c r="F78" s="34">
        <v>2.585150503067668E-2</v>
      </c>
      <c r="G78" s="34">
        <v>4.7070066269700561E-2</v>
      </c>
      <c r="H78" s="34">
        <v>6.0542020552279086E-2</v>
      </c>
      <c r="I78" s="34">
        <v>5.2948994503409397E-2</v>
      </c>
      <c r="J78" s="34">
        <v>2.8238578519949487E-2</v>
      </c>
      <c r="K78" s="34">
        <v>2.8237574688809941E-2</v>
      </c>
      <c r="L78" s="34">
        <v>2.7273220960805755E-2</v>
      </c>
      <c r="M78" s="34">
        <v>2.8697904458780732E-2</v>
      </c>
      <c r="N78" s="34">
        <v>3.2088992932638671E-2</v>
      </c>
      <c r="O78" s="34">
        <v>3.8486311189974476E-2</v>
      </c>
      <c r="P78" s="34">
        <v>7.400115145978492E-2</v>
      </c>
      <c r="Q78" s="34">
        <v>2.7002591850321389E-2</v>
      </c>
      <c r="R78" s="34">
        <v>5.9647617347790227E-2</v>
      </c>
      <c r="S78" s="34">
        <v>2.461701750857137E-2</v>
      </c>
      <c r="T78" s="34">
        <v>3.6156118323135367E-2</v>
      </c>
      <c r="U78" s="34">
        <v>4.1537613530129747E-2</v>
      </c>
      <c r="V78" s="34">
        <v>6.4788436180755804E-2</v>
      </c>
      <c r="W78" s="34">
        <v>3.5331597219413702E-2</v>
      </c>
      <c r="X78" s="34">
        <v>3.896322843677269E-2</v>
      </c>
      <c r="Y78" s="34">
        <v>4.1195411725385878E-2</v>
      </c>
      <c r="Z78" s="34">
        <v>6.0095173872888097E-2</v>
      </c>
      <c r="AA78" s="34">
        <v>3.2780267809325636E-2</v>
      </c>
      <c r="AB78" s="34">
        <v>3.4262208106875303E-2</v>
      </c>
      <c r="AC78" s="34">
        <v>7.2052858340158066E-2</v>
      </c>
      <c r="AD78" s="34">
        <v>3.8769331235033677E-2</v>
      </c>
      <c r="AE78" s="34">
        <v>3.0040995269627002E-2</v>
      </c>
      <c r="AF78" s="34">
        <v>3.2960716963024383E-2</v>
      </c>
      <c r="AG78" s="34">
        <v>6.2284792231087849E-2</v>
      </c>
      <c r="AH78" s="34">
        <v>5.8376125857087624E-2</v>
      </c>
      <c r="AI78" s="34">
        <v>5.5642336108622903E-2</v>
      </c>
      <c r="AJ78" s="34">
        <v>3.1222195761176019E-2</v>
      </c>
      <c r="AK78" s="34">
        <v>7.9029675178681202E-2</v>
      </c>
    </row>
    <row r="79" spans="2:37">
      <c r="B79" s="32" t="s">
        <v>55</v>
      </c>
      <c r="C79" s="34">
        <v>3.9287301834555199E-2</v>
      </c>
      <c r="D79" s="34">
        <v>8.3928652919927238E-2</v>
      </c>
      <c r="E79" s="34">
        <v>3.2645400880331188E-2</v>
      </c>
      <c r="F79" s="34">
        <v>2.597434916746244E-2</v>
      </c>
      <c r="G79" s="34">
        <v>4.7042445138005595E-2</v>
      </c>
      <c r="H79" s="34">
        <v>6.0635391576623565E-2</v>
      </c>
      <c r="I79" s="34">
        <v>5.2841427996379808E-2</v>
      </c>
      <c r="J79" s="34">
        <v>2.8329330661093222E-2</v>
      </c>
      <c r="K79" s="34">
        <v>2.8328382379913863E-2</v>
      </c>
      <c r="L79" s="34">
        <v>2.7376980709937992E-2</v>
      </c>
      <c r="M79" s="34">
        <v>2.8782634453189404E-2</v>
      </c>
      <c r="N79" s="34">
        <v>3.2127820865784029E-2</v>
      </c>
      <c r="O79" s="34">
        <v>3.8573790586281298E-2</v>
      </c>
      <c r="P79" s="34">
        <v>7.3981264791131096E-2</v>
      </c>
      <c r="Q79" s="34">
        <v>2.7110040937861957E-2</v>
      </c>
      <c r="R79" s="34">
        <v>5.9753041451459321E-2</v>
      </c>
      <c r="S79" s="34">
        <v>2.4756484883231122E-2</v>
      </c>
      <c r="T79" s="34">
        <v>3.6274979890831505E-2</v>
      </c>
      <c r="U79" s="34">
        <v>4.1584088964252697E-2</v>
      </c>
      <c r="V79" s="34">
        <v>6.4891928277921673E-2</v>
      </c>
      <c r="W79" s="34">
        <v>3.5394145653247611E-2</v>
      </c>
      <c r="X79" s="34">
        <v>3.8909823054964709E-2</v>
      </c>
      <c r="Y79" s="34">
        <v>4.1246389564866259E-2</v>
      </c>
      <c r="Z79" s="34">
        <v>6.0261555349236273E-2</v>
      </c>
      <c r="AA79" s="34">
        <v>3.2877222623050928E-2</v>
      </c>
      <c r="AB79" s="34">
        <v>3.4271375306426988E-2</v>
      </c>
      <c r="AC79" s="34">
        <v>7.1990705528169441E-2</v>
      </c>
      <c r="AD79" s="34">
        <v>3.8886555447851245E-2</v>
      </c>
      <c r="AE79" s="34">
        <v>3.0107459909344936E-2</v>
      </c>
      <c r="AF79" s="34">
        <v>3.2987160398849191E-2</v>
      </c>
      <c r="AG79" s="34">
        <v>6.2421872522829602E-2</v>
      </c>
      <c r="AH79" s="34">
        <v>5.8464986219779469E-2</v>
      </c>
      <c r="AI79" s="34">
        <v>5.5801391184488347E-2</v>
      </c>
      <c r="AJ79" s="34">
        <v>3.1272895437472359E-2</v>
      </c>
      <c r="AK79" s="34">
        <v>7.8941432466883565E-2</v>
      </c>
    </row>
    <row r="80" spans="2:37">
      <c r="B80" s="32" t="s">
        <v>55</v>
      </c>
      <c r="C80" s="34">
        <v>3.9297238667627132E-2</v>
      </c>
      <c r="D80" s="34">
        <v>8.3775697284634632E-2</v>
      </c>
      <c r="E80" s="34">
        <v>3.2676233034618862E-2</v>
      </c>
      <c r="F80" s="34">
        <v>2.6093960642086023E-2</v>
      </c>
      <c r="G80" s="34">
        <v>4.7015526457993673E-2</v>
      </c>
      <c r="H80" s="34">
        <v>6.0726314936525361E-2</v>
      </c>
      <c r="I80" s="34">
        <v>5.2736710421072308E-2</v>
      </c>
      <c r="J80" s="34">
        <v>2.8417703102836755E-2</v>
      </c>
      <c r="K80" s="34">
        <v>2.841680721052553E-2</v>
      </c>
      <c r="L80" s="34">
        <v>2.7478014067057188E-2</v>
      </c>
      <c r="M80" s="34">
        <v>2.8865136430438865E-2</v>
      </c>
      <c r="N80" s="34">
        <v>3.2165650540142865E-2</v>
      </c>
      <c r="O80" s="34">
        <v>3.8658975007875185E-2</v>
      </c>
      <c r="P80" s="34">
        <v>7.3961872539102025E-2</v>
      </c>
      <c r="Q80" s="34">
        <v>2.7214662635527409E-2</v>
      </c>
      <c r="R80" s="34">
        <v>5.9855696823120752E-2</v>
      </c>
      <c r="S80" s="34">
        <v>2.4892273530588982E-2</v>
      </c>
      <c r="T80" s="34">
        <v>3.6390707494129648E-2</v>
      </c>
      <c r="U80" s="34">
        <v>4.1629355961402492E-2</v>
      </c>
      <c r="V80" s="34">
        <v>6.499270451268524E-2</v>
      </c>
      <c r="W80" s="34">
        <v>3.5455064681482185E-2</v>
      </c>
      <c r="X80" s="34">
        <v>3.8857814690322456E-2</v>
      </c>
      <c r="Y80" s="34">
        <v>4.1296043995111775E-2</v>
      </c>
      <c r="Z80" s="34">
        <v>6.0423557058442823E-2</v>
      </c>
      <c r="AA80" s="34">
        <v>3.2971631449108196E-2</v>
      </c>
      <c r="AB80" s="34">
        <v>3.4280330090054933E-2</v>
      </c>
      <c r="AC80" s="34">
        <v>7.1930250948633034E-2</v>
      </c>
      <c r="AD80" s="34">
        <v>3.9000697084217384E-2</v>
      </c>
      <c r="AE80" s="34">
        <v>3.0172190895526141E-2</v>
      </c>
      <c r="AF80" s="34">
        <v>3.301291896828551E-2</v>
      </c>
      <c r="AG80" s="34">
        <v>6.2555347262171601E-2</v>
      </c>
      <c r="AH80" s="34">
        <v>5.855151910618428E-2</v>
      </c>
      <c r="AI80" s="34">
        <v>5.595626020425204E-2</v>
      </c>
      <c r="AJ80" s="34">
        <v>3.1322275506776798E-2</v>
      </c>
      <c r="AK80" s="34">
        <v>7.8855519020650799E-2</v>
      </c>
    </row>
    <row r="81" spans="2:37">
      <c r="B81" s="32" t="s">
        <v>55</v>
      </c>
      <c r="C81" s="34">
        <v>3.9306881078850164E-2</v>
      </c>
      <c r="D81" s="34">
        <v>8.3626760820486146E-2</v>
      </c>
      <c r="E81" s="34">
        <v>3.2706288024722863E-2</v>
      </c>
      <c r="F81" s="34">
        <v>2.621046305374497E-2</v>
      </c>
      <c r="G81" s="34">
        <v>4.6989285665096414E-2</v>
      </c>
      <c r="H81" s="34">
        <v>6.081488360881937E-2</v>
      </c>
      <c r="I81" s="34">
        <v>5.2634732469606149E-2</v>
      </c>
      <c r="J81" s="34">
        <v>2.8503786188658786E-2</v>
      </c>
      <c r="K81" s="34">
        <v>2.8502939536818817E-2</v>
      </c>
      <c r="L81" s="34">
        <v>2.7576424839948599E-2</v>
      </c>
      <c r="M81" s="34">
        <v>2.894549462593532E-2</v>
      </c>
      <c r="N81" s="34">
        <v>3.2202518501810218E-2</v>
      </c>
      <c r="O81" s="34">
        <v>3.8741951307551536E-2</v>
      </c>
      <c r="P81" s="34">
        <v>7.3942958355309507E-2</v>
      </c>
      <c r="Q81" s="34">
        <v>2.7316564652157593E-2</v>
      </c>
      <c r="R81" s="34">
        <v>5.9955688886797365E-2</v>
      </c>
      <c r="S81" s="34">
        <v>2.5024524609239984E-2</v>
      </c>
      <c r="T81" s="34">
        <v>3.6503420940755982E-2</v>
      </c>
      <c r="U81" s="34">
        <v>4.1673458620430814E-2</v>
      </c>
      <c r="V81" s="34">
        <v>6.5090868346109332E-2</v>
      </c>
      <c r="W81" s="34">
        <v>3.5514415423252954E-2</v>
      </c>
      <c r="X81" s="34">
        <v>3.8807151603400314E-2</v>
      </c>
      <c r="Y81" s="34">
        <v>4.1344423874842606E-2</v>
      </c>
      <c r="Z81" s="34">
        <v>6.0581347410707531E-2</v>
      </c>
      <c r="AA81" s="34">
        <v>3.3063591010667803E-2</v>
      </c>
      <c r="AB81" s="34">
        <v>3.4289079560453795E-2</v>
      </c>
      <c r="AC81" s="34">
        <v>7.187142462272389E-2</v>
      </c>
      <c r="AD81" s="34">
        <v>3.9111873867499591E-2</v>
      </c>
      <c r="AE81" s="34">
        <v>3.0235253436204701E-2</v>
      </c>
      <c r="AF81" s="34">
        <v>3.3038019325414281E-2</v>
      </c>
      <c r="AG81" s="34">
        <v>6.268535465298597E-2</v>
      </c>
      <c r="AH81" s="34">
        <v>5.8635812868982784E-2</v>
      </c>
      <c r="AI81" s="34">
        <v>5.6107104055097334E-2</v>
      </c>
      <c r="AJ81" s="34">
        <v>3.1370384505566618E-2</v>
      </c>
      <c r="AK81" s="34">
        <v>7.877184627351963E-2</v>
      </c>
    </row>
    <row r="82" spans="2:37">
      <c r="B82" s="32" t="s">
        <v>55</v>
      </c>
      <c r="C82" s="34">
        <v>3.9316243026731756E-2</v>
      </c>
      <c r="D82" s="34">
        <v>8.3481689324875763E-2</v>
      </c>
      <c r="E82" s="34">
        <v>3.2735593990937506E-2</v>
      </c>
      <c r="F82" s="34">
        <v>2.6323974020786345E-2</v>
      </c>
      <c r="G82" s="34">
        <v>4.6963699179822571E-2</v>
      </c>
      <c r="H82" s="34">
        <v>6.0901186080257075E-2</v>
      </c>
      <c r="I82" s="34">
        <v>5.2535390111829061E-2</v>
      </c>
      <c r="J82" s="34">
        <v>2.8587665916464999E-2</v>
      </c>
      <c r="K82" s="34">
        <v>2.8586865411045492E-2</v>
      </c>
      <c r="L82" s="34">
        <v>2.7672311848467634E-2</v>
      </c>
      <c r="M82" s="34">
        <v>2.902378939450112E-2</v>
      </c>
      <c r="N82" s="34">
        <v>3.2238459621344751E-2</v>
      </c>
      <c r="O82" s="34">
        <v>3.8822802230978448E-2</v>
      </c>
      <c r="P82" s="34">
        <v>7.3924506462150541E-2</v>
      </c>
      <c r="Q82" s="34">
        <v>2.7415849569519812E-2</v>
      </c>
      <c r="R82" s="34">
        <v>6.0053117982191928E-2</v>
      </c>
      <c r="S82" s="34">
        <v>2.5153372486728776E-2</v>
      </c>
      <c r="T82" s="34">
        <v>3.6613234350891366E-2</v>
      </c>
      <c r="U82" s="34">
        <v>4.1716439183325349E-2</v>
      </c>
      <c r="V82" s="34">
        <v>6.5186518215354816E-2</v>
      </c>
      <c r="W82" s="34">
        <v>3.5572256097968769E-2</v>
      </c>
      <c r="X82" s="34">
        <v>3.8757784334283896E-2</v>
      </c>
      <c r="Y82" s="34">
        <v>4.1391575851392304E-2</v>
      </c>
      <c r="Z82" s="34">
        <v>6.0735086501234381E-2</v>
      </c>
      <c r="AA82" s="34">
        <v>3.315319340836731E-2</v>
      </c>
      <c r="AB82" s="34">
        <v>3.4297630502807985E-2</v>
      </c>
      <c r="AC82" s="34">
        <v>7.1814160425078155E-2</v>
      </c>
      <c r="AD82" s="34">
        <v>3.9220197822053215E-2</v>
      </c>
      <c r="AE82" s="34">
        <v>3.029670963188047E-2</v>
      </c>
      <c r="AF82" s="34">
        <v>3.3062486747403197E-2</v>
      </c>
      <c r="AG82" s="34">
        <v>6.2812026117563979E-2</v>
      </c>
      <c r="AH82" s="34">
        <v>5.8717951586381378E-2</v>
      </c>
      <c r="AI82" s="34">
        <v>5.6254075681778204E-2</v>
      </c>
      <c r="AJ82" s="34">
        <v>3.1417268853203062E-2</v>
      </c>
      <c r="AK82" s="34">
        <v>7.8690329841823115E-2</v>
      </c>
    </row>
    <row r="83" spans="2:37">
      <c r="B83" s="32" t="s">
        <v>55</v>
      </c>
      <c r="C83" s="34">
        <v>3.9325337566291196E-2</v>
      </c>
      <c r="D83" s="34">
        <v>8.3340336163437723E-2</v>
      </c>
      <c r="E83" s="34">
        <v>3.2764177765271185E-2</v>
      </c>
      <c r="F83" s="34">
        <v>2.6434605513243614E-2</v>
      </c>
      <c r="G83" s="34">
        <v>4.6938744371304741E-2</v>
      </c>
      <c r="H83" s="34">
        <v>6.0985306602804989E-2</v>
      </c>
      <c r="I83" s="34">
        <v>5.243858430559456E-2</v>
      </c>
      <c r="J83" s="34">
        <v>2.8669424182634184E-2</v>
      </c>
      <c r="K83" s="34">
        <v>2.8668666815228949E-2</v>
      </c>
      <c r="L83" s="34">
        <v>2.7765769199750379E-2</v>
      </c>
      <c r="M83" s="34">
        <v>2.9100097390978297E-2</v>
      </c>
      <c r="N83" s="34">
        <v>3.227350718369415E-2</v>
      </c>
      <c r="O83" s="34">
        <v>3.8901606634999197E-2</v>
      </c>
      <c r="P83" s="34">
        <v>7.3906501640651712E-2</v>
      </c>
      <c r="Q83" s="34">
        <v>2.7512615112226246E-2</v>
      </c>
      <c r="R83" s="34">
        <v>6.014807964946578E-2</v>
      </c>
      <c r="S83" s="34">
        <v>2.5278945096150363E-2</v>
      </c>
      <c r="T83" s="34">
        <v>3.6720256443358856E-2</v>
      </c>
      <c r="U83" s="34">
        <v>4.1758338101504755E-2</v>
      </c>
      <c r="V83" s="34">
        <v>6.52797478218754E-2</v>
      </c>
      <c r="W83" s="34">
        <v>3.5628642187220061E-2</v>
      </c>
      <c r="X83" s="34">
        <v>3.8709665604857113E-2</v>
      </c>
      <c r="Y83" s="34">
        <v>4.1437544470613652E-2</v>
      </c>
      <c r="Z83" s="34">
        <v>6.0884926598015365E-2</v>
      </c>
      <c r="AA83" s="34">
        <v>3.3240526372452894E-2</v>
      </c>
      <c r="AB83" s="34">
        <v>3.4305989403068393E-2</v>
      </c>
      <c r="AC83" s="34">
        <v>7.1758395820404219E-2</v>
      </c>
      <c r="AD83" s="34">
        <v>3.9325775592735646E-2</v>
      </c>
      <c r="AE83" s="34">
        <v>3.0356618650102751E-2</v>
      </c>
      <c r="AF83" s="34">
        <v>3.3086345222561375E-2</v>
      </c>
      <c r="AG83" s="34">
        <v>6.2935486690879339E-2</v>
      </c>
      <c r="AH83" s="34">
        <v>5.8798015307256257E-2</v>
      </c>
      <c r="AI83" s="34">
        <v>5.6397320553333463E-2</v>
      </c>
      <c r="AJ83" s="34">
        <v>3.1462972941197709E-2</v>
      </c>
      <c r="AK83" s="34">
        <v>7.8610889306812037E-2</v>
      </c>
    </row>
    <row r="84" spans="2:37">
      <c r="B84" s="32" t="s">
        <v>55</v>
      </c>
      <c r="C84" s="34">
        <v>3.9334176920375441E-2</v>
      </c>
      <c r="D84" s="34">
        <v>8.3202561833832567E-2</v>
      </c>
      <c r="E84" s="34">
        <v>3.2792064945714738E-2</v>
      </c>
      <c r="F84" s="34">
        <v>2.6542464166102064E-2</v>
      </c>
      <c r="G84" s="34">
        <v>4.6914399521166716E-2</v>
      </c>
      <c r="H84" s="34">
        <v>6.106732543270077E-2</v>
      </c>
      <c r="I84" s="34">
        <v>5.2344220723235191E-2</v>
      </c>
      <c r="J84" s="34">
        <v>2.8749139010990632E-2</v>
      </c>
      <c r="K84" s="34">
        <v>2.8748421881720665E-2</v>
      </c>
      <c r="L84" s="34">
        <v>2.7856886547486859E-2</v>
      </c>
      <c r="M84" s="34">
        <v>2.917449174658171E-2</v>
      </c>
      <c r="N84" s="34">
        <v>3.2307692972666224E-2</v>
      </c>
      <c r="O84" s="34">
        <v>3.8978439694407063E-2</v>
      </c>
      <c r="P84" s="34">
        <v>7.388892921710033E-2</v>
      </c>
      <c r="Q84" s="34">
        <v>2.7606954404628681E-2</v>
      </c>
      <c r="R84" s="34">
        <v>6.0240664896760165E-2</v>
      </c>
      <c r="S84" s="34">
        <v>2.5401364277396032E-2</v>
      </c>
      <c r="T84" s="34">
        <v>3.6824590811748159E-2</v>
      </c>
      <c r="U84" s="34">
        <v>4.1799194103512294E-2</v>
      </c>
      <c r="V84" s="34">
        <v>6.5370646401027743E-2</v>
      </c>
      <c r="W84" s="34">
        <v>3.5683626586491712E-2</v>
      </c>
      <c r="X84" s="34">
        <v>3.8662750222776321E-2</v>
      </c>
      <c r="Y84" s="34">
        <v>4.1482372281553603E-2</v>
      </c>
      <c r="Z84" s="34">
        <v>6.1031012597421608E-2</v>
      </c>
      <c r="AA84" s="34">
        <v>3.332567350067972E-2</v>
      </c>
      <c r="AB84" s="34">
        <v>3.4314162464926135E-2</v>
      </c>
      <c r="AC84" s="34">
        <v>7.1704071621346621E-2</v>
      </c>
      <c r="AD84" s="34">
        <v>3.9428708745271157E-2</v>
      </c>
      <c r="AE84" s="34">
        <v>3.0415036888975067E-2</v>
      </c>
      <c r="AF84" s="34">
        <v>3.3109617531726698E-2</v>
      </c>
      <c r="AG84" s="34">
        <v>6.3055855389101412E-2</v>
      </c>
      <c r="AH84" s="34">
        <v>5.8876080280346077E-2</v>
      </c>
      <c r="AI84" s="34">
        <v>5.6536977098802899E-2</v>
      </c>
      <c r="AJ84" s="34">
        <v>3.1507539221051539E-2</v>
      </c>
      <c r="AK84" s="34">
        <v>7.8533448007340301E-2</v>
      </c>
    </row>
    <row r="85" spans="2:37">
      <c r="B85" s="32" t="s">
        <v>55</v>
      </c>
      <c r="C85" s="34">
        <v>3.9342772544570304E-2</v>
      </c>
      <c r="D85" s="34">
        <v>8.3068233557035853E-2</v>
      </c>
      <c r="E85" s="34">
        <v>3.2819279965481618E-2</v>
      </c>
      <c r="F85" s="34">
        <v>2.6647651574269959E-2</v>
      </c>
      <c r="G85" s="34">
        <v>4.6890643787914854E-2</v>
      </c>
      <c r="H85" s="34">
        <v>6.1147319054377647E-2</v>
      </c>
      <c r="I85" s="34">
        <v>5.2252209493502066E-2</v>
      </c>
      <c r="J85" s="34">
        <v>2.8826884767674033E-2</v>
      </c>
      <c r="K85" s="34">
        <v>2.8826205101264879E-2</v>
      </c>
      <c r="L85" s="34">
        <v>2.794574933609173E-2</v>
      </c>
      <c r="M85" s="34">
        <v>2.924704224005592E-2</v>
      </c>
      <c r="N85" s="34">
        <v>3.2341047350314067E-2</v>
      </c>
      <c r="O85" s="34">
        <v>3.9053373097616362E-2</v>
      </c>
      <c r="P85" s="34">
        <v>7.387177504875253E-2</v>
      </c>
      <c r="Q85" s="34">
        <v>2.7698956214871062E-2</v>
      </c>
      <c r="R85" s="34">
        <v>6.033096045149966E-2</v>
      </c>
      <c r="S85" s="34">
        <v>2.552074610262367E-2</v>
      </c>
      <c r="T85" s="34">
        <v>3.6926336189610387E-2</v>
      </c>
      <c r="U85" s="34">
        <v>4.1839044263189518E-2</v>
      </c>
      <c r="V85" s="34">
        <v>6.5459298974404279E-2</v>
      </c>
      <c r="W85" s="34">
        <v>3.5737259747382843E-2</v>
      </c>
      <c r="X85" s="34">
        <v>3.8616994987676678E-2</v>
      </c>
      <c r="Y85" s="34">
        <v>4.1526099936051608E-2</v>
      </c>
      <c r="Z85" s="34">
        <v>6.1173482449887517E-2</v>
      </c>
      <c r="AA85" s="34">
        <v>3.3408714482668467E-2</v>
      </c>
      <c r="AB85" s="34">
        <v>3.4322155625593487E-2</v>
      </c>
      <c r="AC85" s="34">
        <v>7.1651131765631426E-2</v>
      </c>
      <c r="AD85" s="34">
        <v>3.9529094048569302E-2</v>
      </c>
      <c r="AE85" s="34">
        <v>3.0472018130352385E-2</v>
      </c>
      <c r="AF85" s="34">
        <v>3.3132325323570466E-2</v>
      </c>
      <c r="AG85" s="34">
        <v>6.3173245554176027E-2</v>
      </c>
      <c r="AH85" s="34">
        <v>5.8952219168641351E-2</v>
      </c>
      <c r="AI85" s="34">
        <v>5.6673177114179518E-2</v>
      </c>
      <c r="AJ85" s="34">
        <v>3.1551008290179317E-2</v>
      </c>
      <c r="AK85" s="34">
        <v>7.8457932842895817E-2</v>
      </c>
    </row>
    <row r="86" spans="2:37">
      <c r="B86" s="32" t="s">
        <v>55</v>
      </c>
      <c r="C86" s="34">
        <v>3.9351135186331376E-2</v>
      </c>
      <c r="D86" s="34">
        <v>8.2937224894372719E-2</v>
      </c>
      <c r="E86" s="34">
        <v>3.2845846157622427E-2</v>
      </c>
      <c r="F86" s="34">
        <v>2.6750264570216897E-2</v>
      </c>
      <c r="G86" s="34">
        <v>4.6867457172003579E-2</v>
      </c>
      <c r="H86" s="34">
        <v>6.1225360390295025E-2</v>
      </c>
      <c r="I86" s="34">
        <v>5.2162464958235732E-2</v>
      </c>
      <c r="J86" s="34">
        <v>2.8902732362816375E-2</v>
      </c>
      <c r="K86" s="34">
        <v>2.8902087519206754E-2</v>
      </c>
      <c r="L86" s="34">
        <v>2.8032439030592826E-2</v>
      </c>
      <c r="M86" s="34">
        <v>2.931781546296186E-2</v>
      </c>
      <c r="N86" s="34">
        <v>3.2373599331578129E-2</v>
      </c>
      <c r="O86" s="34">
        <v>3.912647523170798E-2</v>
      </c>
      <c r="P86" s="34">
        <v>7.385502550886236E-2</v>
      </c>
      <c r="Q86" s="34">
        <v>2.7788705186387874E-2</v>
      </c>
      <c r="R86" s="34">
        <v>6.0419048996468661E-2</v>
      </c>
      <c r="S86" s="34">
        <v>2.5637201185843672E-2</v>
      </c>
      <c r="T86" s="34">
        <v>3.7025586704198199E-2</v>
      </c>
      <c r="U86" s="34">
        <v>4.1877924067619254E-2</v>
      </c>
      <c r="V86" s="34">
        <v>6.5545786586088006E-2</v>
      </c>
      <c r="W86" s="34">
        <v>3.5789589810993228E-2</v>
      </c>
      <c r="X86" s="34">
        <v>3.8572358600006185E-2</v>
      </c>
      <c r="Y86" s="34">
        <v>4.1568766283422987E-2</v>
      </c>
      <c r="Z86" s="34">
        <v>6.1312467557810058E-2</v>
      </c>
      <c r="AA86" s="34">
        <v>3.348972531140948E-2</v>
      </c>
      <c r="AB86" s="34">
        <v>3.4329974570488364E-2</v>
      </c>
      <c r="AC86" s="34">
        <v>7.1599523110751573E-2</v>
      </c>
      <c r="AD86" s="34">
        <v>3.9627023740046452E-2</v>
      </c>
      <c r="AE86" s="34">
        <v>3.052761368345136E-2</v>
      </c>
      <c r="AF86" s="34">
        <v>3.3154489184304747E-2</v>
      </c>
      <c r="AG86" s="34">
        <v>6.3287765176148536E-2</v>
      </c>
      <c r="AH86" s="34">
        <v>5.9026501250025953E-2</v>
      </c>
      <c r="AI86" s="34">
        <v>5.680604614267315E-2</v>
      </c>
      <c r="AJ86" s="34">
        <v>3.1593418975542464E-2</v>
      </c>
      <c r="AK86" s="34">
        <v>7.8384274086707784E-2</v>
      </c>
    </row>
    <row r="87" spans="2:37">
      <c r="B87" s="32" t="s">
        <v>55</v>
      </c>
      <c r="C87" s="34">
        <v>3.9359274938903788E-2</v>
      </c>
      <c r="D87" s="34">
        <v>8.2809415388657603E-2</v>
      </c>
      <c r="E87" s="34">
        <v>3.2871785815372201E-2</v>
      </c>
      <c r="F87" s="34">
        <v>2.685039548522794E-2</v>
      </c>
      <c r="G87" s="34">
        <v>4.684482048169758E-2</v>
      </c>
      <c r="H87" s="34">
        <v>6.1301518997633808E-2</v>
      </c>
      <c r="I87" s="34">
        <v>5.2074905443032504E-2</v>
      </c>
      <c r="J87" s="34">
        <v>2.8976749439874716E-2</v>
      </c>
      <c r="K87" s="34">
        <v>2.897613692046308E-2</v>
      </c>
      <c r="L87" s="34">
        <v>2.811703333303095E-2</v>
      </c>
      <c r="M87" s="34">
        <v>2.9386874978651223E-2</v>
      </c>
      <c r="N87" s="34">
        <v>3.240537665449672E-2</v>
      </c>
      <c r="O87" s="34">
        <v>3.9197811357309709E-2</v>
      </c>
      <c r="P87" s="34">
        <v>7.383866747124701E-2</v>
      </c>
      <c r="Q87" s="34">
        <v>2.7876282057212265E-2</v>
      </c>
      <c r="R87" s="34">
        <v>6.0505009391599307E-2</v>
      </c>
      <c r="S87" s="34">
        <v>2.5750834976739023E-2</v>
      </c>
      <c r="T87" s="34">
        <v>3.712243211850863E-2</v>
      </c>
      <c r="U87" s="34">
        <v>4.1915867484260572E-2</v>
      </c>
      <c r="V87" s="34">
        <v>6.5630186523946366E-2</v>
      </c>
      <c r="W87" s="34">
        <v>3.5840662733077622E-2</v>
      </c>
      <c r="X87" s="34">
        <v>3.8528801572767613E-2</v>
      </c>
      <c r="Y87" s="34">
        <v>4.1610408460412973E-2</v>
      </c>
      <c r="Z87" s="34">
        <v>6.1448093147632887E-2</v>
      </c>
      <c r="AA87" s="34">
        <v>3.3568778482591322E-2</v>
      </c>
      <c r="AB87" s="34">
        <v>3.4337624746922701E-2</v>
      </c>
      <c r="AC87" s="34">
        <v>7.1549195244609454E-2</v>
      </c>
      <c r="AD87" s="34">
        <v>3.9722585774967456E-2</v>
      </c>
      <c r="AE87" s="34">
        <v>3.0581872519534592E-2</v>
      </c>
      <c r="AF87" s="34">
        <v>3.3176128702311791E-2</v>
      </c>
      <c r="AG87" s="34">
        <v>6.3399517194794752E-2</v>
      </c>
      <c r="AH87" s="34">
        <v>5.9098992605150169E-2</v>
      </c>
      <c r="AI87" s="34">
        <v>5.6935703830194306E-2</v>
      </c>
      <c r="AJ87" s="34">
        <v>3.1634808414715332E-2</v>
      </c>
      <c r="AK87" s="34">
        <v>7.8312405208598834E-2</v>
      </c>
    </row>
    <row r="88" spans="2:37">
      <c r="B88" s="32" t="s">
        <v>55</v>
      </c>
      <c r="C88" s="34">
        <v>3.9367201290535281E-2</v>
      </c>
      <c r="D88" s="34">
        <v>8.2684690227865509E-2</v>
      </c>
      <c r="E88" s="34">
        <v>3.2897120248566836E-2</v>
      </c>
      <c r="F88" s="34">
        <v>2.694813239518723E-2</v>
      </c>
      <c r="G88" s="34">
        <v>4.6822715299825735E-2</v>
      </c>
      <c r="H88" s="34">
        <v>6.1375861252753516E-2</v>
      </c>
      <c r="I88" s="34">
        <v>5.1989453041179301E-2</v>
      </c>
      <c r="J88" s="34">
        <v>2.9049000553421189E-2</v>
      </c>
      <c r="K88" s="34">
        <v>2.9048418003862597E-2</v>
      </c>
      <c r="L88" s="34">
        <v>2.8199606386132725E-2</v>
      </c>
      <c r="M88" s="34">
        <v>2.9454281474648125E-2</v>
      </c>
      <c r="N88" s="34">
        <v>3.2436405846280714E-2</v>
      </c>
      <c r="O88" s="34">
        <v>3.9267443773793875E-2</v>
      </c>
      <c r="P88" s="34">
        <v>7.382268829456029E-2</v>
      </c>
      <c r="Q88" s="34">
        <v>2.796176386751803E-2</v>
      </c>
      <c r="R88" s="34">
        <v>6.0588916882359234E-2</v>
      </c>
      <c r="S88" s="34">
        <v>2.5861748039017085E-2</v>
      </c>
      <c r="T88" s="34">
        <v>3.7216958061581762E-2</v>
      </c>
      <c r="U88" s="34">
        <v>4.1952907026843844E-2</v>
      </c>
      <c r="V88" s="34">
        <v>6.5712572526998914E-2</v>
      </c>
      <c r="W88" s="34">
        <v>3.5890522401528901E-2</v>
      </c>
      <c r="X88" s="34">
        <v>3.8486286146373505E-2</v>
      </c>
      <c r="Y88" s="34">
        <v>4.1651061976594628E-2</v>
      </c>
      <c r="Z88" s="34">
        <v>6.1580478617926371E-2</v>
      </c>
      <c r="AA88" s="34">
        <v>3.3645943182408766E-2</v>
      </c>
      <c r="AB88" s="34">
        <v>3.4345111376860915E-2</v>
      </c>
      <c r="AC88" s="34">
        <v>7.1500100310705195E-2</v>
      </c>
      <c r="AD88" s="34">
        <v>3.9815864060763539E-2</v>
      </c>
      <c r="AE88" s="34">
        <v>3.06348413982791E-2</v>
      </c>
      <c r="AF88" s="34">
        <v>3.319726252810451E-2</v>
      </c>
      <c r="AG88" s="34">
        <v>6.3508599781995745E-2</v>
      </c>
      <c r="AH88" s="34">
        <v>5.9169756293430131E-2</v>
      </c>
      <c r="AI88" s="34">
        <v>5.7062264257829121E-2</v>
      </c>
      <c r="AJ88" s="34">
        <v>3.1675212134190556E-2</v>
      </c>
      <c r="AK88" s="34">
        <v>7.8242262707229893E-2</v>
      </c>
    </row>
    <row r="89" spans="2:37">
      <c r="B89" s="32" t="s">
        <v>55</v>
      </c>
      <c r="C89" s="34">
        <v>3.9374923169433806E-2</v>
      </c>
      <c r="D89" s="34">
        <v>8.2562939929879509E-2</v>
      </c>
      <c r="E89" s="34">
        <v>3.2921869836422646E-2</v>
      </c>
      <c r="F89" s="34">
        <v>2.7043559351776159E-2</v>
      </c>
      <c r="G89" s="34">
        <v>4.680112395149405E-2</v>
      </c>
      <c r="H89" s="34">
        <v>6.1448450524232978E-2</v>
      </c>
      <c r="I89" s="34">
        <v>5.1906033410144881E-2</v>
      </c>
      <c r="J89" s="34">
        <v>2.9119547336134755E-2</v>
      </c>
      <c r="K89" s="34">
        <v>2.9118992546440792E-2</v>
      </c>
      <c r="L89" s="34">
        <v>2.828022896499216E-2</v>
      </c>
      <c r="M89" s="34">
        <v>2.9520092908310147E-2</v>
      </c>
      <c r="N89" s="34">
        <v>3.2466712285520671E-2</v>
      </c>
      <c r="O89" s="34">
        <v>3.93354319752659E-2</v>
      </c>
      <c r="P89" s="34">
        <v>7.3807075806423983E-2</v>
      </c>
      <c r="Q89" s="34">
        <v>2.8045224155849091E-2</v>
      </c>
      <c r="R89" s="34">
        <v>6.0670843295571597E-2</v>
      </c>
      <c r="S89" s="34">
        <v>2.5970036313715417E-2</v>
      </c>
      <c r="T89" s="34">
        <v>3.7309246247176242E-2</v>
      </c>
      <c r="U89" s="34">
        <v>4.1989073819678868E-2</v>
      </c>
      <c r="V89" s="34">
        <v>6.5793014979814046E-2</v>
      </c>
      <c r="W89" s="34">
        <v>3.5939210746708694E-2</v>
      </c>
      <c r="X89" s="34">
        <v>3.8444776206733922E-2</v>
      </c>
      <c r="Y89" s="34">
        <v>4.1690760795409121E-2</v>
      </c>
      <c r="Z89" s="34">
        <v>6.1709737865162095E-2</v>
      </c>
      <c r="AA89" s="34">
        <v>3.3721285464493045E-2</v>
      </c>
      <c r="AB89" s="34">
        <v>3.4352439468838591E-2</v>
      </c>
      <c r="AC89" s="34">
        <v>7.1452192846590101E-2</v>
      </c>
      <c r="AD89" s="34">
        <v>3.9906938677246373E-2</v>
      </c>
      <c r="AE89" s="34">
        <v>3.068656498639899E-2</v>
      </c>
      <c r="AF89" s="34">
        <v>3.3217908430007936E-2</v>
      </c>
      <c r="AG89" s="34">
        <v>6.3615106606200067E-2</v>
      </c>
      <c r="AH89" s="34">
        <v>5.9238852518008089E-2</v>
      </c>
      <c r="AI89" s="34">
        <v>5.7185836252936273E-2</v>
      </c>
      <c r="AJ89" s="34">
        <v>3.1714664124793401E-2</v>
      </c>
      <c r="AK89" s="34">
        <v>7.8173785951363817E-2</v>
      </c>
    </row>
    <row r="90" spans="2:37">
      <c r="B90" s="32" t="s">
        <v>55</v>
      </c>
      <c r="C90" s="34">
        <v>3.9382448984884855E-2</v>
      </c>
      <c r="D90" s="34">
        <v>8.2444060046933165E-2</v>
      </c>
      <c r="E90" s="34">
        <v>3.2946054076955944E-2</v>
      </c>
      <c r="F90" s="34">
        <v>2.7136756599936085E-2</v>
      </c>
      <c r="G90" s="34">
        <v>4.6780029472812013E-2</v>
      </c>
      <c r="H90" s="34">
        <v>6.1519347335267982E-2</v>
      </c>
      <c r="I90" s="34">
        <v>5.182457557993958E-2</v>
      </c>
      <c r="J90" s="34">
        <v>2.9188448655691257E-2</v>
      </c>
      <c r="K90" s="34">
        <v>2.9187919558252506E-2</v>
      </c>
      <c r="L90" s="34">
        <v>2.8358968657463901E-2</v>
      </c>
      <c r="M90" s="34">
        <v>2.9584364645740102E-2</v>
      </c>
      <c r="N90" s="34">
        <v>3.24963202607782E-2</v>
      </c>
      <c r="O90" s="34">
        <v>3.9401832797808289E-2</v>
      </c>
      <c r="P90" s="34">
        <v>7.379181828753878E-2</v>
      </c>
      <c r="Q90" s="34">
        <v>2.812673314452141E-2</v>
      </c>
      <c r="R90" s="34">
        <v>6.0750857223458299E-2</v>
      </c>
      <c r="S90" s="34">
        <v>2.6075791367978107E-2</v>
      </c>
      <c r="T90" s="34">
        <v>3.7399374681055475E-2</v>
      </c>
      <c r="U90" s="34">
        <v>4.2024397660136437E-2</v>
      </c>
      <c r="V90" s="34">
        <v>6.5871581094822496E-2</v>
      </c>
      <c r="W90" s="34">
        <v>3.598676784510535E-2</v>
      </c>
      <c r="X90" s="34">
        <v>3.8404237206651759E-2</v>
      </c>
      <c r="Y90" s="34">
        <v>4.1729537411029805E-2</v>
      </c>
      <c r="Z90" s="34">
        <v>6.1835979588731105E-2</v>
      </c>
      <c r="AA90" s="34">
        <v>3.3794868416573642E-2</v>
      </c>
      <c r="AB90" s="34">
        <v>3.4359613829095581E-2</v>
      </c>
      <c r="AC90" s="34">
        <v>7.1405429634431528E-2</v>
      </c>
      <c r="AD90" s="34">
        <v>3.9995886083579624E-2</v>
      </c>
      <c r="AE90" s="34">
        <v>3.0737085969044342E-2</v>
      </c>
      <c r="AF90" s="34">
        <v>3.3238083345914937E-2</v>
      </c>
      <c r="AG90" s="34">
        <v>6.3719127080210658E-2</v>
      </c>
      <c r="AH90" s="34">
        <v>5.9306338780438672E-2</v>
      </c>
      <c r="AI90" s="34">
        <v>5.730652368037692E-2</v>
      </c>
      <c r="AJ90" s="34">
        <v>3.1753196914137805E-2</v>
      </c>
      <c r="AK90" s="34">
        <v>7.8106917029751699E-2</v>
      </c>
    </row>
    <row r="91" spans="2:37">
      <c r="B91" s="32" t="s">
        <v>55</v>
      </c>
      <c r="C91" s="34">
        <v>3.9389786664874027E-2</v>
      </c>
      <c r="D91" s="34">
        <v>8.2327950888448909E-2</v>
      </c>
      <c r="E91" s="34">
        <v>3.2969691633293774E-2</v>
      </c>
      <c r="F91" s="34">
        <v>2.7227800782410494E-2</v>
      </c>
      <c r="G91" s="34">
        <v>4.6759415580661212E-2</v>
      </c>
      <c r="H91" s="34">
        <v>6.1588609516139092E-2</v>
      </c>
      <c r="I91" s="34">
        <v>5.1745011772672322E-2</v>
      </c>
      <c r="J91" s="34">
        <v>2.9255760762206817E-2</v>
      </c>
      <c r="K91" s="34">
        <v>2.925525542824059E-2</v>
      </c>
      <c r="L91" s="34">
        <v>2.8435890033932099E-2</v>
      </c>
      <c r="M91" s="34">
        <v>2.9647149594006272E-2</v>
      </c>
      <c r="N91" s="34">
        <v>3.2525253025796008E-2</v>
      </c>
      <c r="O91" s="34">
        <v>3.9466700558440371E-2</v>
      </c>
      <c r="P91" s="34">
        <v>7.3776904455873371E-2</v>
      </c>
      <c r="Q91" s="34">
        <v>2.8206357914693614E-2</v>
      </c>
      <c r="R91" s="34">
        <v>6.08290241966436E-2</v>
      </c>
      <c r="S91" s="34">
        <v>2.617910062987594E-2</v>
      </c>
      <c r="T91" s="34">
        <v>3.7487417857207772E-2</v>
      </c>
      <c r="U91" s="34">
        <v>4.2058907079109531E-2</v>
      </c>
      <c r="V91" s="34">
        <v>6.5948335083373388E-2</v>
      </c>
      <c r="W91" s="34">
        <v>3.6033232016763561E-2</v>
      </c>
      <c r="X91" s="34">
        <v>3.8364636090546522E-2</v>
      </c>
      <c r="Y91" s="34">
        <v>4.1767422921239694E-2</v>
      </c>
      <c r="Z91" s="34">
        <v>6.1959307576659794E-2</v>
      </c>
      <c r="AA91" s="34">
        <v>3.3866752317460058E-2</v>
      </c>
      <c r="AB91" s="34">
        <v>3.4366639071993665E-2</v>
      </c>
      <c r="AC91" s="34">
        <v>7.1359769562655773E-2</v>
      </c>
      <c r="AD91" s="34">
        <v>4.0082779312831107E-2</v>
      </c>
      <c r="AE91" s="34">
        <v>3.0786445154463493E-2</v>
      </c>
      <c r="AF91" s="34">
        <v>3.3257803431431254E-2</v>
      </c>
      <c r="AG91" s="34">
        <v>6.3820746593446165E-2</v>
      </c>
      <c r="AH91" s="34">
        <v>5.9372270025811469E-2</v>
      </c>
      <c r="AI91" s="34">
        <v>5.7424425715274729E-2</v>
      </c>
      <c r="AJ91" s="34">
        <v>3.179084163608259E-2</v>
      </c>
      <c r="AK91" s="34">
        <v>7.8041600609252582E-2</v>
      </c>
    </row>
    <row r="92" spans="2:37">
      <c r="B92" s="32" t="s">
        <v>55</v>
      </c>
      <c r="C92" s="34">
        <v>3.9396943690563013E-2</v>
      </c>
      <c r="D92" s="34">
        <v>8.2214517261069986E-2</v>
      </c>
      <c r="E92" s="34">
        <v>3.2992800377104281E-2</v>
      </c>
      <c r="F92" s="34">
        <v>2.7316765132134435E-2</v>
      </c>
      <c r="G92" s="34">
        <v>4.6739266643531119E-2</v>
      </c>
      <c r="H92" s="34">
        <v>6.1656292347410435E-2</v>
      </c>
      <c r="I92" s="34">
        <v>5.1667277232664288E-2</v>
      </c>
      <c r="J92" s="34">
        <v>2.9321537426841848E-2</v>
      </c>
      <c r="K92" s="34">
        <v>2.932105406167862E-2</v>
      </c>
      <c r="L92" s="34">
        <v>2.8511054807093261E-2</v>
      </c>
      <c r="M92" s="34">
        <v>2.9708498326791899E-2</v>
      </c>
      <c r="N92" s="34">
        <v>3.2553532851540501E-2</v>
      </c>
      <c r="O92" s="34">
        <v>3.9530087186231633E-2</v>
      </c>
      <c r="P92" s="34">
        <v>7.3762323451024958E-2</v>
      </c>
      <c r="Q92" s="34">
        <v>2.8284162571603044E-2</v>
      </c>
      <c r="R92" s="34">
        <v>6.0905406846819554E-2</v>
      </c>
      <c r="S92" s="34">
        <v>2.6280047609885893E-2</v>
      </c>
      <c r="T92" s="34">
        <v>3.7573446943382827E-2</v>
      </c>
      <c r="U92" s="34">
        <v>4.2092629399342441E-2</v>
      </c>
      <c r="V92" s="34">
        <v>6.6023338316290259E-2</v>
      </c>
      <c r="W92" s="34">
        <v>3.6078639916900412E-2</v>
      </c>
      <c r="X92" s="34">
        <v>3.8325941222494997E-2</v>
      </c>
      <c r="Y92" s="34">
        <v>4.1804447096511543E-2</v>
      </c>
      <c r="Z92" s="34">
        <v>6.2079820973361732E-2</v>
      </c>
      <c r="AA92" s="34">
        <v>3.3936994784908192E-2</v>
      </c>
      <c r="AB92" s="34">
        <v>3.4373519629766314E-2</v>
      </c>
      <c r="AC92" s="34">
        <v>7.1315173497720874E-2</v>
      </c>
      <c r="AD92" s="34">
        <v>4.0167688154875147E-2</v>
      </c>
      <c r="AE92" s="34">
        <v>3.0834681572376788E-2</v>
      </c>
      <c r="AF92" s="34">
        <v>3.3277084104726073E-2</v>
      </c>
      <c r="AG92" s="34">
        <v>6.3920046729742275E-2</v>
      </c>
      <c r="AH92" s="34">
        <v>5.9436698778962516E-2</v>
      </c>
      <c r="AI92" s="34">
        <v>5.753963709859411E-2</v>
      </c>
      <c r="AJ92" s="34">
        <v>3.1827628097199412E-2</v>
      </c>
      <c r="AK92" s="34">
        <v>7.7977783800787348E-2</v>
      </c>
    </row>
    <row r="93" spans="2:37">
      <c r="B93" s="32" t="s">
        <v>55</v>
      </c>
      <c r="C93" s="34">
        <v>3.9403927127894756E-2</v>
      </c>
      <c r="D93" s="34">
        <v>8.2103668224746018E-2</v>
      </c>
      <c r="E93" s="34">
        <v>3.3015397429351667E-2</v>
      </c>
      <c r="F93" s="34">
        <v>2.7403719653213976E-2</v>
      </c>
      <c r="G93" s="34">
        <v>4.6719567653427552E-2</v>
      </c>
      <c r="H93" s="34">
        <v>6.1722448694480514E-2</v>
      </c>
      <c r="I93" s="34">
        <v>5.1591310066506413E-2</v>
      </c>
      <c r="J93" s="34">
        <v>2.9385830072137464E-2</v>
      </c>
      <c r="K93" s="34">
        <v>2.9385367009677754E-2</v>
      </c>
      <c r="L93" s="34">
        <v>2.8584521982355282E-2</v>
      </c>
      <c r="M93" s="34">
        <v>2.9768459203640241E-2</v>
      </c>
      <c r="N93" s="34">
        <v>3.2581181075280963E-2</v>
      </c>
      <c r="O93" s="34">
        <v>3.959204234600433E-2</v>
      </c>
      <c r="P93" s="34">
        <v>7.3748064818805137E-2</v>
      </c>
      <c r="Q93" s="34">
        <v>2.8360208400464604E-2</v>
      </c>
      <c r="R93" s="34">
        <v>6.0980065059719202E-2</v>
      </c>
      <c r="S93" s="34">
        <v>2.6378712109665026E-2</v>
      </c>
      <c r="T93" s="34">
        <v>3.7657529956369507E-2</v>
      </c>
      <c r="U93" s="34">
        <v>4.2125590791537437E-2</v>
      </c>
      <c r="V93" s="34">
        <v>6.6096649474640001E-2</v>
      </c>
      <c r="W93" s="34">
        <v>3.6123026622090437E-2</v>
      </c>
      <c r="X93" s="34">
        <v>3.8288122317544637E-2</v>
      </c>
      <c r="Y93" s="34">
        <v>4.1840638445467482E-2</v>
      </c>
      <c r="Z93" s="34">
        <v>6.2197614530664636E-2</v>
      </c>
      <c r="AA93" s="34">
        <v>3.4005650914899821E-2</v>
      </c>
      <c r="AB93" s="34">
        <v>3.4380259761660703E-2</v>
      </c>
      <c r="AC93" s="34">
        <v>7.1271604165175528E-2</v>
      </c>
      <c r="AD93" s="34">
        <v>4.0250679328376782E-2</v>
      </c>
      <c r="AE93" s="34">
        <v>3.0881832566483247E-2</v>
      </c>
      <c r="AF93" s="34">
        <v>3.3295940088286846E-2</v>
      </c>
      <c r="AG93" s="34">
        <v>6.4017105471682267E-2</v>
      </c>
      <c r="AH93" s="34">
        <v>5.9499675272389974E-2</v>
      </c>
      <c r="AI93" s="34">
        <v>5.7652248376736104E-2</v>
      </c>
      <c r="AJ93" s="34">
        <v>3.186358484027485E-2</v>
      </c>
      <c r="AK93" s="34">
        <v>7.7915416032738882E-2</v>
      </c>
    </row>
    <row r="94" spans="2:37">
      <c r="B94" s="32" t="s">
        <v>55</v>
      </c>
      <c r="C94" s="34">
        <v>3.9410743656598024E-2</v>
      </c>
      <c r="D94" s="34">
        <v>8.1995316863813894E-2</v>
      </c>
      <c r="E94" s="34">
        <v>3.3037499198573572E-2</v>
      </c>
      <c r="F94" s="34">
        <v>2.7488731291186008E-2</v>
      </c>
      <c r="G94" s="34">
        <v>4.6700304198854736E-2</v>
      </c>
      <c r="H94" s="34">
        <v>6.1787129134052154E-2</v>
      </c>
      <c r="I94" s="34">
        <v>5.1517051092473842E-2</v>
      </c>
      <c r="J94" s="34">
        <v>2.9448687894610748E-2</v>
      </c>
      <c r="K94" s="34">
        <v>2.9448243591225332E-2</v>
      </c>
      <c r="L94" s="34">
        <v>2.8656347999419074E-2</v>
      </c>
      <c r="M94" s="34">
        <v>2.9827078483003033E-2</v>
      </c>
      <c r="N94" s="34">
        <v>3.2608218146890078E-2</v>
      </c>
      <c r="O94" s="34">
        <v>3.9652613555028804E-2</v>
      </c>
      <c r="P94" s="34">
        <v>7.3734118496118439E-2</v>
      </c>
      <c r="Q94" s="34">
        <v>2.8434554013520019E-2</v>
      </c>
      <c r="R94" s="34">
        <v>6.1053056119017901E-2</v>
      </c>
      <c r="S94" s="34">
        <v>2.6475170418758243E-2</v>
      </c>
      <c r="T94" s="34">
        <v>3.773973192746638E-2</v>
      </c>
      <c r="U94" s="34">
        <v>4.2157816328211251E-2</v>
      </c>
      <c r="V94" s="34">
        <v>6.6168324691367575E-2</v>
      </c>
      <c r="W94" s="34">
        <v>3.6166425711373185E-2</v>
      </c>
      <c r="X94" s="34">
        <v>3.8251150376236387E-2</v>
      </c>
      <c r="Y94" s="34">
        <v>4.1876024276899848E-2</v>
      </c>
      <c r="Z94" s="34">
        <v>6.2312778843265582E-2</v>
      </c>
      <c r="AA94" s="34">
        <v>3.4072773412852309E-2</v>
      </c>
      <c r="AB94" s="34">
        <v>3.4386863562506864E-2</v>
      </c>
      <c r="AC94" s="34">
        <v>7.1229026039227206E-2</v>
      </c>
      <c r="AD94" s="34">
        <v>4.0331816642539708E-2</v>
      </c>
      <c r="AE94" s="34">
        <v>3.0927933881483183E-2</v>
      </c>
      <c r="AF94" s="34">
        <v>3.3314385447909434E-2</v>
      </c>
      <c r="AG94" s="34">
        <v>6.4111997392370057E-2</v>
      </c>
      <c r="AH94" s="34">
        <v>5.956124756642156E-2</v>
      </c>
      <c r="AI94" s="34">
        <v>5.7762346126252861E-2</v>
      </c>
      <c r="AJ94" s="34">
        <v>3.1898739204909043E-2</v>
      </c>
      <c r="AK94" s="34">
        <v>7.7854448931411468E-2</v>
      </c>
    </row>
    <row r="95" spans="2:37">
      <c r="B95" s="32" t="s">
        <v>55</v>
      </c>
    </row>
    <row r="96" spans="2:37">
      <c r="B96" s="32" t="s">
        <v>55</v>
      </c>
    </row>
    <row r="97" spans="2:2">
      <c r="B97" s="32" t="s">
        <v>55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9" tint="-0.249977111117893"/>
  </sheetPr>
  <dimension ref="A1:M36"/>
  <sheetViews>
    <sheetView zoomScaleNormal="100" workbookViewId="0">
      <selection activeCell="D29" sqref="D29"/>
    </sheetView>
  </sheetViews>
  <sheetFormatPr defaultColWidth="9.140625" defaultRowHeight="12.75"/>
  <cols>
    <col min="1" max="1" width="54" style="178" customWidth="1"/>
    <col min="2" max="2" width="4.28515625" style="178" customWidth="1"/>
    <col min="3" max="3" width="22.140625" style="178" customWidth="1"/>
    <col min="4" max="4" width="23.28515625" style="178" customWidth="1"/>
    <col min="5" max="5" width="12.28515625" style="178" customWidth="1"/>
    <col min="6" max="6" width="1.7109375" style="178" customWidth="1"/>
    <col min="7" max="7" width="2" style="178" customWidth="1"/>
    <col min="8" max="8" width="3" style="178" customWidth="1"/>
    <col min="9" max="9" width="13.28515625" style="178" customWidth="1"/>
    <col min="10" max="10" width="14.85546875" style="178" customWidth="1"/>
    <col min="11" max="11" width="17.28515625" style="178" bestFit="1" customWidth="1"/>
    <col min="12" max="12" width="13" style="178" customWidth="1"/>
    <col min="13" max="16384" width="9.140625" style="178"/>
  </cols>
  <sheetData>
    <row r="1" spans="1:13" ht="15">
      <c r="A1" s="175" t="str">
        <f>IF(OR(ISBLANK(C9),C9="-"),"&lt;IAIG's Name&gt;",C9)</f>
        <v>&lt;IAIG's Name&gt;</v>
      </c>
      <c r="B1" s="176"/>
      <c r="C1" s="176"/>
      <c r="D1" s="176"/>
      <c r="E1" s="177" t="s">
        <v>492</v>
      </c>
      <c r="G1" s="179" t="s">
        <v>55</v>
      </c>
      <c r="I1" s="180" t="s">
        <v>464</v>
      </c>
      <c r="J1" s="181" t="s">
        <v>465</v>
      </c>
      <c r="K1" s="182" t="s">
        <v>466</v>
      </c>
      <c r="L1" s="180" t="s">
        <v>467</v>
      </c>
    </row>
    <row r="2" spans="1:13" ht="15">
      <c r="A2" s="183" t="str">
        <f>IF(ISBLANK(C15),"&lt;Currency&gt;",C15)&amp;" - ("&amp;IF(ISBLANK(C16),"&lt;Unit&gt;",C16)&amp;")"</f>
        <v>&lt;Currency&gt; - (&lt;Unit&gt;)</v>
      </c>
      <c r="B2" s="184" t="s">
        <v>468</v>
      </c>
      <c r="C2" s="185"/>
      <c r="D2" s="185"/>
      <c r="E2" s="186" t="str">
        <f>IF(ISBLANK(C12),"&lt;Reporting Date&gt;","Year "&amp;YEAR(C12))&amp;IF(C13&lt;&gt;"-"," - "&amp;C13,"")&amp;IF(SUM(C14)&gt;1," - v"&amp;C14,"")</f>
        <v>&lt;Reporting Date&gt; - Phase 2+</v>
      </c>
      <c r="G2" s="179" t="s">
        <v>55</v>
      </c>
      <c r="I2" s="187">
        <v>1</v>
      </c>
      <c r="J2" s="188" t="s">
        <v>469</v>
      </c>
      <c r="K2" s="189">
        <v>42369</v>
      </c>
      <c r="L2" s="190" t="s">
        <v>91</v>
      </c>
    </row>
    <row r="3" spans="1:13" ht="15">
      <c r="G3" s="179" t="s">
        <v>55</v>
      </c>
      <c r="I3" s="191">
        <v>1000</v>
      </c>
      <c r="J3" s="192" t="s">
        <v>470</v>
      </c>
      <c r="K3" s="189">
        <v>42094</v>
      </c>
      <c r="L3" s="190" t="s">
        <v>92</v>
      </c>
    </row>
    <row r="4" spans="1:13" ht="15">
      <c r="G4" s="179" t="s">
        <v>55</v>
      </c>
      <c r="I4" s="191">
        <v>1000000</v>
      </c>
      <c r="J4" s="191" t="s">
        <v>471</v>
      </c>
      <c r="K4" s="192"/>
      <c r="L4" s="190" t="s">
        <v>93</v>
      </c>
    </row>
    <row r="5" spans="1:13" ht="15">
      <c r="G5" s="179" t="s">
        <v>55</v>
      </c>
      <c r="I5" s="193">
        <v>1000000000</v>
      </c>
      <c r="J5" s="193" t="s">
        <v>472</v>
      </c>
      <c r="L5" s="190" t="s">
        <v>94</v>
      </c>
    </row>
    <row r="6" spans="1:13" ht="14.25">
      <c r="G6" s="179" t="s">
        <v>55</v>
      </c>
      <c r="L6" s="190" t="s">
        <v>95</v>
      </c>
    </row>
    <row r="7" spans="1:13" ht="15">
      <c r="A7" s="175" t="s">
        <v>473</v>
      </c>
      <c r="B7" s="194"/>
      <c r="C7" s="194"/>
      <c r="D7" s="195"/>
      <c r="G7" s="179" t="s">
        <v>55</v>
      </c>
      <c r="L7" s="190" t="s">
        <v>96</v>
      </c>
    </row>
    <row r="8" spans="1:13" ht="15">
      <c r="A8" s="196"/>
      <c r="B8" s="197">
        <v>1</v>
      </c>
      <c r="C8" s="198">
        <v>1</v>
      </c>
      <c r="D8" s="199"/>
      <c r="G8" s="179" t="s">
        <v>55</v>
      </c>
      <c r="L8" s="190" t="s">
        <v>97</v>
      </c>
    </row>
    <row r="9" spans="1:13" ht="15">
      <c r="A9" s="200" t="s">
        <v>474</v>
      </c>
      <c r="B9" s="201">
        <v>1</v>
      </c>
      <c r="C9" s="220" t="s">
        <v>469</v>
      </c>
      <c r="D9" s="221"/>
      <c r="G9" s="179" t="s">
        <v>55</v>
      </c>
      <c r="L9" s="190" t="s">
        <v>98</v>
      </c>
    </row>
    <row r="10" spans="1:13" ht="15" customHeight="1">
      <c r="A10" s="202" t="s">
        <v>475</v>
      </c>
      <c r="B10" s="201">
        <v>2</v>
      </c>
      <c r="C10" s="220" t="s">
        <v>469</v>
      </c>
      <c r="D10" s="222"/>
      <c r="G10" s="179"/>
      <c r="L10" s="190" t="s">
        <v>99</v>
      </c>
    </row>
    <row r="11" spans="1:13" ht="15">
      <c r="A11" s="202" t="s">
        <v>476</v>
      </c>
      <c r="B11" s="201">
        <v>3</v>
      </c>
      <c r="C11" s="203" t="s">
        <v>469</v>
      </c>
      <c r="D11" s="204"/>
      <c r="G11" s="179" t="s">
        <v>55</v>
      </c>
      <c r="L11" s="190" t="s">
        <v>100</v>
      </c>
      <c r="M11" s="205" t="s">
        <v>477</v>
      </c>
    </row>
    <row r="12" spans="1:13" ht="15">
      <c r="A12" s="202" t="s">
        <v>478</v>
      </c>
      <c r="B12" s="201">
        <v>4</v>
      </c>
      <c r="C12" s="206"/>
      <c r="D12" s="204"/>
      <c r="G12" s="179" t="s">
        <v>55</v>
      </c>
      <c r="L12" s="190" t="s">
        <v>101</v>
      </c>
      <c r="M12" s="205"/>
    </row>
    <row r="13" spans="1:13" ht="15">
      <c r="A13" s="202" t="s">
        <v>479</v>
      </c>
      <c r="B13" s="201">
        <v>5</v>
      </c>
      <c r="C13" s="207" t="s">
        <v>472</v>
      </c>
      <c r="D13" s="204"/>
      <c r="G13" s="179" t="s">
        <v>55</v>
      </c>
      <c r="L13" s="190" t="s">
        <v>102</v>
      </c>
      <c r="M13" s="205"/>
    </row>
    <row r="14" spans="1:13" ht="15">
      <c r="A14" s="208" t="s">
        <v>480</v>
      </c>
      <c r="B14" s="201">
        <v>6</v>
      </c>
      <c r="C14" s="209">
        <v>1</v>
      </c>
      <c r="D14" s="204"/>
      <c r="G14" s="179" t="s">
        <v>55</v>
      </c>
      <c r="L14" s="190" t="s">
        <v>103</v>
      </c>
      <c r="M14" s="205"/>
    </row>
    <row r="15" spans="1:13" ht="15">
      <c r="A15" s="202" t="s">
        <v>481</v>
      </c>
      <c r="B15" s="201">
        <v>7</v>
      </c>
      <c r="C15" s="207"/>
      <c r="D15" s="204"/>
      <c r="G15" s="179" t="s">
        <v>55</v>
      </c>
      <c r="L15" s="190" t="s">
        <v>104</v>
      </c>
      <c r="M15" s="205"/>
    </row>
    <row r="16" spans="1:13" ht="15">
      <c r="A16" s="202" t="s">
        <v>482</v>
      </c>
      <c r="B16" s="201">
        <v>8</v>
      </c>
      <c r="C16" s="210"/>
      <c r="D16" s="204"/>
      <c r="G16" s="179" t="s">
        <v>55</v>
      </c>
      <c r="L16" s="190" t="s">
        <v>105</v>
      </c>
      <c r="M16" s="205"/>
    </row>
    <row r="17" spans="1:13" ht="15">
      <c r="A17" s="202" t="s">
        <v>483</v>
      </c>
      <c r="B17" s="201">
        <v>9</v>
      </c>
      <c r="C17" s="220" t="s">
        <v>469</v>
      </c>
      <c r="D17" s="221"/>
      <c r="G17" s="179" t="s">
        <v>55</v>
      </c>
      <c r="L17" s="190" t="s">
        <v>106</v>
      </c>
      <c r="M17" s="205"/>
    </row>
    <row r="18" spans="1:13" ht="15">
      <c r="A18" s="202" t="s">
        <v>484</v>
      </c>
      <c r="B18" s="201">
        <v>10</v>
      </c>
      <c r="C18" s="220" t="s">
        <v>469</v>
      </c>
      <c r="D18" s="221"/>
      <c r="G18" s="179" t="s">
        <v>55</v>
      </c>
      <c r="L18" s="190" t="s">
        <v>107</v>
      </c>
      <c r="M18" s="205"/>
    </row>
    <row r="19" spans="1:13" ht="15">
      <c r="A19" s="202" t="s">
        <v>485</v>
      </c>
      <c r="B19" s="201">
        <v>11</v>
      </c>
      <c r="C19" s="220" t="s">
        <v>469</v>
      </c>
      <c r="D19" s="221"/>
      <c r="G19" s="179" t="s">
        <v>55</v>
      </c>
      <c r="L19" s="190" t="s">
        <v>108</v>
      </c>
      <c r="M19" s="205"/>
    </row>
    <row r="20" spans="1:13" ht="15">
      <c r="A20" s="202" t="s">
        <v>486</v>
      </c>
      <c r="B20" s="211">
        <v>12</v>
      </c>
      <c r="C20" s="220" t="s">
        <v>469</v>
      </c>
      <c r="D20" s="221"/>
      <c r="G20" s="179" t="s">
        <v>55</v>
      </c>
      <c r="L20" s="190" t="s">
        <v>109</v>
      </c>
      <c r="M20" s="205"/>
    </row>
    <row r="21" spans="1:13" ht="12.95" customHeight="1">
      <c r="A21" s="212" t="s">
        <v>487</v>
      </c>
      <c r="B21" s="213">
        <v>13</v>
      </c>
      <c r="C21" s="220" t="s">
        <v>469</v>
      </c>
      <c r="D21" s="221"/>
      <c r="G21" s="179" t="s">
        <v>55</v>
      </c>
      <c r="L21" s="190" t="s">
        <v>110</v>
      </c>
      <c r="M21" s="205"/>
    </row>
    <row r="22" spans="1:13" ht="15">
      <c r="G22" s="179" t="s">
        <v>55</v>
      </c>
      <c r="L22" s="190" t="s">
        <v>111</v>
      </c>
      <c r="M22" s="205"/>
    </row>
    <row r="23" spans="1:13" ht="15">
      <c r="A23" s="179" t="s">
        <v>55</v>
      </c>
      <c r="B23" s="179" t="s">
        <v>55</v>
      </c>
      <c r="C23" s="179" t="s">
        <v>55</v>
      </c>
      <c r="D23" s="179" t="s">
        <v>55</v>
      </c>
      <c r="E23" s="179" t="s">
        <v>55</v>
      </c>
      <c r="F23" s="179" t="s">
        <v>55</v>
      </c>
      <c r="G23" s="179" t="s">
        <v>55</v>
      </c>
      <c r="L23" s="190" t="s">
        <v>112</v>
      </c>
      <c r="M23" s="205"/>
    </row>
    <row r="24" spans="1:13" ht="15">
      <c r="L24" s="190" t="s">
        <v>113</v>
      </c>
      <c r="M24" s="205"/>
    </row>
    <row r="25" spans="1:13" ht="15">
      <c r="L25" s="190" t="s">
        <v>114</v>
      </c>
      <c r="M25" s="205"/>
    </row>
    <row r="26" spans="1:13" ht="15" customHeight="1">
      <c r="L26" s="190" t="s">
        <v>115</v>
      </c>
      <c r="M26" s="205"/>
    </row>
    <row r="27" spans="1:13" ht="15">
      <c r="L27" s="190" t="s">
        <v>116</v>
      </c>
      <c r="M27" s="205"/>
    </row>
    <row r="28" spans="1:13" ht="15">
      <c r="L28" s="190" t="s">
        <v>117</v>
      </c>
      <c r="M28" s="205"/>
    </row>
    <row r="29" spans="1:13" ht="15">
      <c r="L29" s="190" t="s">
        <v>118</v>
      </c>
      <c r="M29" s="205"/>
    </row>
    <row r="30" spans="1:13" ht="15">
      <c r="L30" s="190" t="s">
        <v>119</v>
      </c>
      <c r="M30" s="205"/>
    </row>
    <row r="31" spans="1:13" ht="15">
      <c r="L31" s="190" t="s">
        <v>120</v>
      </c>
      <c r="M31" s="205"/>
    </row>
    <row r="32" spans="1:13" ht="15">
      <c r="L32" s="190" t="s">
        <v>121</v>
      </c>
      <c r="M32" s="205"/>
    </row>
    <row r="33" spans="12:13" ht="15">
      <c r="L33" s="190" t="s">
        <v>122</v>
      </c>
      <c r="M33" s="205"/>
    </row>
    <row r="34" spans="12:13" ht="15">
      <c r="L34" s="190" t="s">
        <v>123</v>
      </c>
      <c r="M34" s="205"/>
    </row>
    <row r="35" spans="12:13" ht="15">
      <c r="L35" s="190" t="s">
        <v>124</v>
      </c>
      <c r="M35" s="205"/>
    </row>
    <row r="36" spans="12:13" ht="15">
      <c r="L36" s="214" t="s">
        <v>125</v>
      </c>
      <c r="M36" s="205"/>
    </row>
  </sheetData>
  <mergeCells count="7">
    <mergeCell ref="C21:D21"/>
    <mergeCell ref="C9:D9"/>
    <mergeCell ref="C10:D10"/>
    <mergeCell ref="C17:D17"/>
    <mergeCell ref="C18:D18"/>
    <mergeCell ref="C19:D19"/>
    <mergeCell ref="C20:D20"/>
  </mergeCells>
  <dataValidations count="4">
    <dataValidation type="list" allowBlank="1" showInputMessage="1" showErrorMessage="1" sqref="C12">
      <formula1>$K$2:$K$3</formula1>
    </dataValidation>
    <dataValidation type="list" allowBlank="1" showInputMessage="1" showErrorMessage="1" sqref="C13">
      <formula1>$J$2:$J$5</formula1>
    </dataValidation>
    <dataValidation type="list" allowBlank="1" showInputMessage="1" showErrorMessage="1" sqref="C16">
      <formula1>$I$2:$I$5</formula1>
    </dataValidation>
    <dataValidation type="list" allowBlank="1" showInputMessage="1" showErrorMessage="1" sqref="C15">
      <formula1>$L$2:$L$36</formula1>
    </dataValidation>
  </dataValidations>
  <printOptions horizontalCentered="1"/>
  <pageMargins left="0.70866141732283472" right="0.70866141732283472" top="0.74803149606299213" bottom="0.74803149606299213" header="0.31496062992125984" footer="0.31496062992125984"/>
  <pageSetup paperSize="9" orientation="landscape" r:id="rId1"/>
  <headerFooter>
    <oddHeader>&amp;RRestricted</oddHeader>
    <oddFooter>&amp;L&amp;F&amp;C&amp;A&amp;RPage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0000"/>
  </sheetPr>
  <dimension ref="B3:E3"/>
  <sheetViews>
    <sheetView workbookViewId="0"/>
  </sheetViews>
  <sheetFormatPr defaultRowHeight="15"/>
  <sheetData>
    <row r="3" spans="2:5" ht="81.75" customHeight="1">
      <c r="B3" s="223" t="s">
        <v>459</v>
      </c>
      <c r="C3" s="224"/>
      <c r="D3" s="224"/>
      <c r="E3" s="225"/>
    </row>
  </sheetData>
  <mergeCells count="1">
    <mergeCell ref="B3:E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3:I229"/>
  <sheetViews>
    <sheetView workbookViewId="0"/>
  </sheetViews>
  <sheetFormatPr defaultRowHeight="15"/>
  <cols>
    <col min="3" max="3" width="49.85546875" bestFit="1" customWidth="1"/>
    <col min="4" max="4" width="17.5703125" bestFit="1" customWidth="1"/>
    <col min="5" max="5" width="39.28515625" style="8" bestFit="1" customWidth="1"/>
    <col min="7" max="7" width="25" customWidth="1"/>
    <col min="8" max="8" width="54.140625" bestFit="1" customWidth="1"/>
    <col min="9" max="9" width="72.7109375" style="8" bestFit="1" customWidth="1"/>
    <col min="11" max="11" width="22" bestFit="1" customWidth="1"/>
  </cols>
  <sheetData>
    <row r="3" spans="2:9">
      <c r="B3" s="101">
        <f ca="1">COUNTA(INDIRECT(A3))</f>
        <v>1</v>
      </c>
      <c r="C3" s="102" t="s">
        <v>175</v>
      </c>
      <c r="E3" s="109" t="s">
        <v>381</v>
      </c>
      <c r="G3" s="105" t="s">
        <v>26</v>
      </c>
      <c r="H3" s="106" t="s">
        <v>178</v>
      </c>
      <c r="I3" s="106" t="s">
        <v>382</v>
      </c>
    </row>
    <row r="4" spans="2:9">
      <c r="B4" s="103">
        <v>1</v>
      </c>
      <c r="C4" s="104" t="s">
        <v>91</v>
      </c>
      <c r="E4" s="110" t="s">
        <v>179</v>
      </c>
      <c r="G4" s="107" t="s">
        <v>179</v>
      </c>
      <c r="H4" s="107" t="s">
        <v>180</v>
      </c>
      <c r="I4" s="107" t="str">
        <f>G4&amp;"-"&amp;H4</f>
        <v>EEA &amp; Switzerland-Medical expense insurance</v>
      </c>
    </row>
    <row r="5" spans="2:9">
      <c r="B5" s="103">
        <f t="shared" ref="B5:B38" si="0">B4+1</f>
        <v>2</v>
      </c>
      <c r="C5" s="104" t="s">
        <v>92</v>
      </c>
      <c r="E5" s="110" t="s">
        <v>196</v>
      </c>
      <c r="G5" s="107" t="s">
        <v>179</v>
      </c>
      <c r="H5" s="107" t="s">
        <v>181</v>
      </c>
      <c r="I5" s="107" t="str">
        <f t="shared" ref="I5:I68" si="1">G5&amp;"-"&amp;H5</f>
        <v>EEA &amp; Switzerland-Income protection</v>
      </c>
    </row>
    <row r="6" spans="2:9">
      <c r="B6" s="103">
        <f t="shared" si="0"/>
        <v>3</v>
      </c>
      <c r="C6" s="104" t="s">
        <v>93</v>
      </c>
      <c r="E6" s="110" t="s">
        <v>218</v>
      </c>
      <c r="G6" s="107" t="s">
        <v>179</v>
      </c>
      <c r="H6" s="107" t="s">
        <v>182</v>
      </c>
      <c r="I6" s="107" t="str">
        <f t="shared" si="1"/>
        <v>EEA &amp; Switzerland-Workers' Compensation</v>
      </c>
    </row>
    <row r="7" spans="2:9">
      <c r="B7" s="103">
        <f t="shared" si="0"/>
        <v>4</v>
      </c>
      <c r="C7" s="104" t="s">
        <v>94</v>
      </c>
      <c r="E7" s="110" t="s">
        <v>240</v>
      </c>
      <c r="G7" s="107" t="s">
        <v>179</v>
      </c>
      <c r="H7" s="107" t="s">
        <v>183</v>
      </c>
      <c r="I7" s="107" t="str">
        <f t="shared" si="1"/>
        <v>EEA &amp; Switzerland-Motor vehicle liability - Motor third party liability</v>
      </c>
    </row>
    <row r="8" spans="2:9">
      <c r="B8" s="103">
        <f t="shared" si="0"/>
        <v>5</v>
      </c>
      <c r="C8" s="104" t="s">
        <v>95</v>
      </c>
      <c r="E8" s="110" t="s">
        <v>257</v>
      </c>
      <c r="G8" s="107" t="s">
        <v>179</v>
      </c>
      <c r="H8" s="107" t="s">
        <v>184</v>
      </c>
      <c r="I8" s="107" t="str">
        <f t="shared" si="1"/>
        <v>EEA &amp; Switzerland-Motor, other classes</v>
      </c>
    </row>
    <row r="9" spans="2:9">
      <c r="B9" s="103">
        <f t="shared" si="0"/>
        <v>6</v>
      </c>
      <c r="C9" s="104" t="s">
        <v>96</v>
      </c>
      <c r="E9" s="110" t="s">
        <v>266</v>
      </c>
      <c r="G9" s="107" t="s">
        <v>179</v>
      </c>
      <c r="H9" s="107" t="s">
        <v>185</v>
      </c>
      <c r="I9" s="107" t="str">
        <f t="shared" si="1"/>
        <v>EEA &amp; Switzerland-Marine, aviation and transport</v>
      </c>
    </row>
    <row r="10" spans="2:9">
      <c r="B10" s="103">
        <f t="shared" si="0"/>
        <v>7</v>
      </c>
      <c r="C10" s="104" t="s">
        <v>97</v>
      </c>
      <c r="E10" s="110" t="s">
        <v>299</v>
      </c>
      <c r="G10" s="107" t="s">
        <v>179</v>
      </c>
      <c r="H10" s="107" t="s">
        <v>186</v>
      </c>
      <c r="I10" s="107" t="str">
        <f t="shared" si="1"/>
        <v>EEA &amp; Switzerland-Fire and other damage</v>
      </c>
    </row>
    <row r="11" spans="2:9">
      <c r="B11" s="103">
        <f t="shared" si="0"/>
        <v>8</v>
      </c>
      <c r="C11" s="104" t="s">
        <v>98</v>
      </c>
      <c r="E11" s="110" t="s">
        <v>310</v>
      </c>
      <c r="G11" s="107" t="s">
        <v>179</v>
      </c>
      <c r="H11" s="107" t="s">
        <v>187</v>
      </c>
      <c r="I11" s="107" t="str">
        <f t="shared" si="1"/>
        <v>EEA &amp; Switzerland-General liability - third party liability</v>
      </c>
    </row>
    <row r="12" spans="2:9">
      <c r="B12" s="103">
        <f t="shared" si="0"/>
        <v>9</v>
      </c>
      <c r="C12" s="104" t="s">
        <v>99</v>
      </c>
      <c r="E12" s="110" t="s">
        <v>324</v>
      </c>
      <c r="G12" s="107" t="s">
        <v>179</v>
      </c>
      <c r="H12" s="107" t="s">
        <v>188</v>
      </c>
      <c r="I12" s="107" t="str">
        <f t="shared" si="1"/>
        <v>EEA &amp; Switzerland-Credit and suretyship</v>
      </c>
    </row>
    <row r="13" spans="2:9">
      <c r="B13" s="103">
        <f t="shared" si="0"/>
        <v>10</v>
      </c>
      <c r="C13" s="104" t="s">
        <v>100</v>
      </c>
      <c r="E13" s="110" t="s">
        <v>335</v>
      </c>
      <c r="G13" s="107" t="s">
        <v>179</v>
      </c>
      <c r="H13" s="107" t="s">
        <v>189</v>
      </c>
      <c r="I13" s="107" t="str">
        <f t="shared" si="1"/>
        <v>EEA &amp; Switzerland-Legal expenses</v>
      </c>
    </row>
    <row r="14" spans="2:9">
      <c r="B14" s="103">
        <f t="shared" si="0"/>
        <v>11</v>
      </c>
      <c r="C14" s="104" t="s">
        <v>101</v>
      </c>
      <c r="E14" s="110" t="s">
        <v>361</v>
      </c>
      <c r="G14" s="107" t="s">
        <v>179</v>
      </c>
      <c r="H14" s="107" t="s">
        <v>190</v>
      </c>
      <c r="I14" s="107" t="str">
        <f t="shared" si="1"/>
        <v>EEA &amp; Switzerland-Assistance</v>
      </c>
    </row>
    <row r="15" spans="2:9">
      <c r="B15" s="103">
        <f t="shared" si="0"/>
        <v>12</v>
      </c>
      <c r="C15" s="104" t="s">
        <v>102</v>
      </c>
      <c r="E15" s="110" t="s">
        <v>380</v>
      </c>
      <c r="G15" s="107" t="s">
        <v>179</v>
      </c>
      <c r="H15" s="107" t="s">
        <v>191</v>
      </c>
      <c r="I15" s="107" t="str">
        <f t="shared" si="1"/>
        <v>EEA &amp; Switzerland-Miscellaneous financial loss</v>
      </c>
    </row>
    <row r="16" spans="2:9">
      <c r="B16" s="103">
        <f t="shared" si="0"/>
        <v>13</v>
      </c>
      <c r="C16" s="104" t="s">
        <v>103</v>
      </c>
      <c r="G16" s="107" t="s">
        <v>179</v>
      </c>
      <c r="H16" s="107" t="s">
        <v>192</v>
      </c>
      <c r="I16" s="107" t="str">
        <f t="shared" si="1"/>
        <v>EEA &amp; Switzerland-Non-proportional health reinsurance</v>
      </c>
    </row>
    <row r="17" spans="2:9">
      <c r="B17" s="103">
        <f t="shared" si="0"/>
        <v>14</v>
      </c>
      <c r="C17" s="104" t="s">
        <v>104</v>
      </c>
      <c r="G17" s="107" t="s">
        <v>179</v>
      </c>
      <c r="H17" s="107" t="s">
        <v>193</v>
      </c>
      <c r="I17" s="107" t="str">
        <f t="shared" si="1"/>
        <v>EEA &amp; Switzerland-Non-Proportional Casualty reinsurance</v>
      </c>
    </row>
    <row r="18" spans="2:9">
      <c r="B18" s="103">
        <f t="shared" si="0"/>
        <v>15</v>
      </c>
      <c r="C18" s="104" t="s">
        <v>105</v>
      </c>
      <c r="G18" s="107" t="s">
        <v>179</v>
      </c>
      <c r="H18" s="107" t="s">
        <v>194</v>
      </c>
      <c r="I18" s="107" t="str">
        <f t="shared" si="1"/>
        <v>EEA &amp; Switzerland-Non-proportional marine, aviation and transport reinsurance</v>
      </c>
    </row>
    <row r="19" spans="2:9">
      <c r="B19" s="103">
        <f t="shared" si="0"/>
        <v>16</v>
      </c>
      <c r="C19" s="104" t="s">
        <v>106</v>
      </c>
      <c r="G19" s="108" t="s">
        <v>179</v>
      </c>
      <c r="H19" s="108" t="s">
        <v>195</v>
      </c>
      <c r="I19" s="108" t="str">
        <f t="shared" si="1"/>
        <v>EEA &amp; Switzerland-Non-Proportional property reinsurance</v>
      </c>
    </row>
    <row r="20" spans="2:9">
      <c r="B20" s="103">
        <f t="shared" si="0"/>
        <v>17</v>
      </c>
      <c r="C20" s="104" t="s">
        <v>107</v>
      </c>
      <c r="G20" s="107" t="s">
        <v>196</v>
      </c>
      <c r="H20" s="107" t="s">
        <v>197</v>
      </c>
      <c r="I20" s="107" t="str">
        <f t="shared" si="1"/>
        <v>Canada-Property - personal</v>
      </c>
    </row>
    <row r="21" spans="2:9">
      <c r="B21" s="103">
        <f t="shared" si="0"/>
        <v>18</v>
      </c>
      <c r="C21" s="104" t="s">
        <v>108</v>
      </c>
      <c r="G21" s="107" t="s">
        <v>196</v>
      </c>
      <c r="H21" s="107" t="s">
        <v>198</v>
      </c>
      <c r="I21" s="107" t="str">
        <f t="shared" si="1"/>
        <v>Canada-Home Warranty</v>
      </c>
    </row>
    <row r="22" spans="2:9">
      <c r="B22" s="103">
        <f t="shared" si="0"/>
        <v>19</v>
      </c>
      <c r="C22" s="104" t="s">
        <v>109</v>
      </c>
      <c r="G22" s="107" t="s">
        <v>196</v>
      </c>
      <c r="H22" s="107" t="s">
        <v>199</v>
      </c>
      <c r="I22" s="107" t="str">
        <f t="shared" si="1"/>
        <v>Canada-Product Warranty</v>
      </c>
    </row>
    <row r="23" spans="2:9">
      <c r="B23" s="103">
        <f t="shared" si="0"/>
        <v>20</v>
      </c>
      <c r="C23" s="104" t="s">
        <v>110</v>
      </c>
      <c r="G23" s="107" t="s">
        <v>196</v>
      </c>
      <c r="H23" s="107" t="s">
        <v>200</v>
      </c>
      <c r="I23" s="107" t="str">
        <f t="shared" si="1"/>
        <v>Canada-Property - commercial</v>
      </c>
    </row>
    <row r="24" spans="2:9">
      <c r="B24" s="103">
        <f t="shared" si="0"/>
        <v>21</v>
      </c>
      <c r="C24" s="104" t="s">
        <v>111</v>
      </c>
      <c r="G24" s="107" t="s">
        <v>196</v>
      </c>
      <c r="H24" s="107" t="s">
        <v>201</v>
      </c>
      <c r="I24" s="107" t="str">
        <f t="shared" si="1"/>
        <v>Canada-Aircraft</v>
      </c>
    </row>
    <row r="25" spans="2:9">
      <c r="B25" s="103">
        <f t="shared" si="0"/>
        <v>22</v>
      </c>
      <c r="C25" s="104" t="s">
        <v>112</v>
      </c>
      <c r="G25" s="107" t="s">
        <v>196</v>
      </c>
      <c r="H25" s="107" t="s">
        <v>202</v>
      </c>
      <c r="I25" s="107" t="str">
        <f t="shared" si="1"/>
        <v>Canada-Automobile - liability/personal accident</v>
      </c>
    </row>
    <row r="26" spans="2:9">
      <c r="B26" s="103">
        <f t="shared" si="0"/>
        <v>23</v>
      </c>
      <c r="C26" s="104" t="s">
        <v>113</v>
      </c>
      <c r="E26" s="109" t="s">
        <v>170</v>
      </c>
      <c r="G26" s="107" t="s">
        <v>196</v>
      </c>
      <c r="H26" s="107" t="s">
        <v>203</v>
      </c>
      <c r="I26" s="107" t="str">
        <f t="shared" si="1"/>
        <v>Canada-Automobile - other</v>
      </c>
    </row>
    <row r="27" spans="2:9">
      <c r="B27" s="103">
        <f t="shared" si="0"/>
        <v>24</v>
      </c>
      <c r="C27" s="104" t="s">
        <v>114</v>
      </c>
      <c r="E27" s="110">
        <v>1</v>
      </c>
      <c r="G27" s="107" t="s">
        <v>196</v>
      </c>
      <c r="H27" s="107" t="s">
        <v>204</v>
      </c>
      <c r="I27" s="107" t="str">
        <f t="shared" si="1"/>
        <v>Canada-Boiler and Machinery</v>
      </c>
    </row>
    <row r="28" spans="2:9">
      <c r="B28" s="103">
        <f t="shared" si="0"/>
        <v>25</v>
      </c>
      <c r="C28" s="104" t="s">
        <v>115</v>
      </c>
      <c r="E28" s="110">
        <v>1000</v>
      </c>
      <c r="G28" s="107" t="s">
        <v>196</v>
      </c>
      <c r="H28" s="107" t="s">
        <v>205</v>
      </c>
      <c r="I28" s="107" t="str">
        <f t="shared" si="1"/>
        <v>Canada-Equipment Warranty</v>
      </c>
    </row>
    <row r="29" spans="2:9">
      <c r="B29" s="103">
        <f t="shared" si="0"/>
        <v>26</v>
      </c>
      <c r="C29" s="104" t="s">
        <v>116</v>
      </c>
      <c r="E29" s="110">
        <v>1000000</v>
      </c>
      <c r="G29" s="107" t="s">
        <v>196</v>
      </c>
      <c r="H29" s="107" t="s">
        <v>206</v>
      </c>
      <c r="I29" s="107" t="str">
        <f t="shared" si="1"/>
        <v>Canada-Credit Insurance</v>
      </c>
    </row>
    <row r="30" spans="2:9">
      <c r="B30" s="103">
        <f t="shared" si="0"/>
        <v>27</v>
      </c>
      <c r="C30" s="104" t="s">
        <v>117</v>
      </c>
      <c r="E30" s="110">
        <v>1000000000</v>
      </c>
      <c r="G30" s="107" t="s">
        <v>196</v>
      </c>
      <c r="H30" s="107" t="s">
        <v>207</v>
      </c>
      <c r="I30" s="107" t="str">
        <f t="shared" si="1"/>
        <v>Canada-Credit Protection</v>
      </c>
    </row>
    <row r="31" spans="2:9">
      <c r="B31" s="103">
        <f t="shared" si="0"/>
        <v>28</v>
      </c>
      <c r="C31" s="104" t="s">
        <v>118</v>
      </c>
      <c r="G31" s="107" t="s">
        <v>196</v>
      </c>
      <c r="H31" s="107" t="s">
        <v>208</v>
      </c>
      <c r="I31" s="107" t="str">
        <f t="shared" si="1"/>
        <v>Canada-Fidelity</v>
      </c>
    </row>
    <row r="32" spans="2:9">
      <c r="B32" s="103">
        <f t="shared" si="0"/>
        <v>29</v>
      </c>
      <c r="C32" s="104" t="s">
        <v>119</v>
      </c>
      <c r="G32" s="107" t="s">
        <v>196</v>
      </c>
      <c r="H32" s="107" t="s">
        <v>209</v>
      </c>
      <c r="I32" s="107" t="str">
        <f t="shared" si="1"/>
        <v>Canada-Hail</v>
      </c>
    </row>
    <row r="33" spans="2:9">
      <c r="B33" s="103">
        <f t="shared" si="0"/>
        <v>30</v>
      </c>
      <c r="C33" s="104" t="s">
        <v>120</v>
      </c>
      <c r="G33" s="107" t="s">
        <v>196</v>
      </c>
      <c r="H33" s="107" t="s">
        <v>210</v>
      </c>
      <c r="I33" s="107" t="str">
        <f t="shared" si="1"/>
        <v>Canada-Legal Expenses</v>
      </c>
    </row>
    <row r="34" spans="2:9">
      <c r="B34" s="103">
        <f t="shared" si="0"/>
        <v>31</v>
      </c>
      <c r="C34" s="104" t="s">
        <v>121</v>
      </c>
      <c r="G34" s="107" t="s">
        <v>196</v>
      </c>
      <c r="H34" s="107" t="s">
        <v>211</v>
      </c>
      <c r="I34" s="107" t="str">
        <f t="shared" si="1"/>
        <v>Canada-Liability</v>
      </c>
    </row>
    <row r="35" spans="2:9">
      <c r="B35" s="103">
        <f t="shared" si="0"/>
        <v>32</v>
      </c>
      <c r="C35" s="104" t="s">
        <v>122</v>
      </c>
      <c r="G35" s="107" t="s">
        <v>196</v>
      </c>
      <c r="H35" s="107" t="s">
        <v>212</v>
      </c>
      <c r="I35" s="107" t="str">
        <f t="shared" si="1"/>
        <v>Canada-Mortgage</v>
      </c>
    </row>
    <row r="36" spans="2:9">
      <c r="B36" s="103">
        <f t="shared" si="0"/>
        <v>33</v>
      </c>
      <c r="C36" s="104" t="s">
        <v>123</v>
      </c>
      <c r="G36" s="107" t="s">
        <v>196</v>
      </c>
      <c r="H36" s="107" t="s">
        <v>213</v>
      </c>
      <c r="I36" s="107" t="str">
        <f t="shared" si="1"/>
        <v>Canada-Surety</v>
      </c>
    </row>
    <row r="37" spans="2:9">
      <c r="B37" s="103">
        <f t="shared" si="0"/>
        <v>34</v>
      </c>
      <c r="C37" s="104" t="s">
        <v>124</v>
      </c>
      <c r="G37" s="107" t="s">
        <v>196</v>
      </c>
      <c r="H37" s="107" t="s">
        <v>214</v>
      </c>
      <c r="I37" s="107" t="str">
        <f t="shared" si="1"/>
        <v>Canada-Title</v>
      </c>
    </row>
    <row r="38" spans="2:9">
      <c r="B38" s="103">
        <f t="shared" si="0"/>
        <v>35</v>
      </c>
      <c r="C38" s="104" t="s">
        <v>125</v>
      </c>
      <c r="G38" s="107" t="s">
        <v>196</v>
      </c>
      <c r="H38" s="107" t="s">
        <v>215</v>
      </c>
      <c r="I38" s="107" t="str">
        <f t="shared" si="1"/>
        <v>Canada-Marine</v>
      </c>
    </row>
    <row r="39" spans="2:9">
      <c r="G39" s="107" t="s">
        <v>196</v>
      </c>
      <c r="H39" s="107" t="s">
        <v>216</v>
      </c>
      <c r="I39" s="107" t="str">
        <f t="shared" si="1"/>
        <v>Canada-Accident and Sickness</v>
      </c>
    </row>
    <row r="40" spans="2:9">
      <c r="G40" s="108" t="s">
        <v>196</v>
      </c>
      <c r="H40" s="108" t="s">
        <v>217</v>
      </c>
      <c r="I40" s="108" t="str">
        <f t="shared" si="1"/>
        <v>Canada-Other Approved Products</v>
      </c>
    </row>
    <row r="41" spans="2:9">
      <c r="G41" s="107" t="s">
        <v>218</v>
      </c>
      <c r="H41" s="107" t="s">
        <v>219</v>
      </c>
      <c r="I41" s="107" t="str">
        <f t="shared" si="1"/>
        <v>US-Auto physical damage</v>
      </c>
    </row>
    <row r="42" spans="2:9">
      <c r="G42" s="107" t="s">
        <v>218</v>
      </c>
      <c r="H42" s="107" t="s">
        <v>220</v>
      </c>
      <c r="I42" s="107" t="str">
        <f t="shared" si="1"/>
        <v>US-Homeowners/Farmowners</v>
      </c>
    </row>
    <row r="43" spans="2:9">
      <c r="G43" s="107" t="s">
        <v>218</v>
      </c>
      <c r="H43" s="107" t="s">
        <v>221</v>
      </c>
      <c r="I43" s="107" t="str">
        <f t="shared" si="1"/>
        <v>US-Special property</v>
      </c>
    </row>
    <row r="44" spans="2:9">
      <c r="G44" s="107" t="s">
        <v>218</v>
      </c>
      <c r="H44" s="107" t="s">
        <v>222</v>
      </c>
      <c r="I44" s="107" t="str">
        <f t="shared" si="1"/>
        <v>US-Private passenger auto liability/medical</v>
      </c>
    </row>
    <row r="45" spans="2:9">
      <c r="G45" s="107" t="s">
        <v>218</v>
      </c>
      <c r="H45" s="107" t="s">
        <v>223</v>
      </c>
      <c r="I45" s="107" t="str">
        <f t="shared" si="1"/>
        <v>US-Commercial auto/truck liability/medical</v>
      </c>
    </row>
    <row r="46" spans="2:9">
      <c r="G46" s="107" t="s">
        <v>218</v>
      </c>
      <c r="H46" s="107" t="s">
        <v>224</v>
      </c>
      <c r="I46" s="107" t="str">
        <f t="shared" si="1"/>
        <v>US-Worker's compensation</v>
      </c>
    </row>
    <row r="47" spans="2:9">
      <c r="G47" s="107" t="s">
        <v>218</v>
      </c>
      <c r="H47" s="107" t="s">
        <v>225</v>
      </c>
      <c r="I47" s="107" t="str">
        <f t="shared" si="1"/>
        <v>US-Commercial multi-peril (liability)</v>
      </c>
    </row>
    <row r="48" spans="2:9">
      <c r="G48" s="107" t="s">
        <v>218</v>
      </c>
      <c r="H48" s="107" t="s">
        <v>226</v>
      </c>
      <c r="I48" s="107" t="str">
        <f t="shared" si="1"/>
        <v>US-Commercial multi-peril (property)</v>
      </c>
    </row>
    <row r="49" spans="7:9">
      <c r="G49" s="107" t="s">
        <v>218</v>
      </c>
      <c r="H49" s="107" t="s">
        <v>227</v>
      </c>
      <c r="I49" s="107" t="str">
        <f t="shared" si="1"/>
        <v>US-Medical professional liability (occ + claims made)</v>
      </c>
    </row>
    <row r="50" spans="7:9">
      <c r="G50" s="107" t="s">
        <v>218</v>
      </c>
      <c r="H50" s="107" t="s">
        <v>228</v>
      </c>
      <c r="I50" s="107" t="str">
        <f t="shared" si="1"/>
        <v>US-Other Liability–Occurrence</v>
      </c>
    </row>
    <row r="51" spans="7:9">
      <c r="G51" s="107" t="s">
        <v>218</v>
      </c>
      <c r="H51" s="107" t="s">
        <v>229</v>
      </c>
      <c r="I51" s="107" t="str">
        <f t="shared" si="1"/>
        <v>US-Other Liability – Claims-Made</v>
      </c>
    </row>
    <row r="52" spans="7:9">
      <c r="G52" s="107" t="s">
        <v>218</v>
      </c>
      <c r="H52" s="107" t="s">
        <v>230</v>
      </c>
      <c r="I52" s="107" t="str">
        <f t="shared" si="1"/>
        <v>US-Products liability</v>
      </c>
    </row>
    <row r="53" spans="7:9">
      <c r="G53" s="107" t="s">
        <v>218</v>
      </c>
      <c r="H53" s="107" t="s">
        <v>231</v>
      </c>
      <c r="I53" s="107" t="str">
        <f t="shared" si="1"/>
        <v>US-Reinsurance - nonproportional assumed property</v>
      </c>
    </row>
    <row r="54" spans="7:9">
      <c r="G54" s="107" t="s">
        <v>218</v>
      </c>
      <c r="H54" s="107" t="s">
        <v>232</v>
      </c>
      <c r="I54" s="107" t="str">
        <f t="shared" si="1"/>
        <v>US-Reinsurance - nonproportional assumed liability</v>
      </c>
    </row>
    <row r="55" spans="7:9">
      <c r="G55" s="107" t="s">
        <v>218</v>
      </c>
      <c r="H55" s="107" t="s">
        <v>233</v>
      </c>
      <c r="I55" s="107" t="str">
        <f t="shared" si="1"/>
        <v>US-Special liability</v>
      </c>
    </row>
    <row r="56" spans="7:9">
      <c r="G56" s="107" t="s">
        <v>218</v>
      </c>
      <c r="H56" s="107" t="s">
        <v>234</v>
      </c>
      <c r="I56" s="107" t="str">
        <f t="shared" si="1"/>
        <v>US-Mortgage insurance</v>
      </c>
    </row>
    <row r="57" spans="7:9">
      <c r="G57" s="107" t="s">
        <v>218</v>
      </c>
      <c r="H57" s="107" t="s">
        <v>235</v>
      </c>
      <c r="I57" s="107" t="str">
        <f t="shared" si="1"/>
        <v>US-Fidelity/surety</v>
      </c>
    </row>
    <row r="58" spans="7:9">
      <c r="G58" s="107" t="s">
        <v>218</v>
      </c>
      <c r="H58" s="107" t="s">
        <v>236</v>
      </c>
      <c r="I58" s="107" t="str">
        <f t="shared" si="1"/>
        <v>US-Financial Guaranty</v>
      </c>
    </row>
    <row r="59" spans="7:9">
      <c r="G59" s="107" t="s">
        <v>218</v>
      </c>
      <c r="H59" s="107" t="s">
        <v>237</v>
      </c>
      <c r="I59" s="107" t="str">
        <f t="shared" si="1"/>
        <v>US-Other</v>
      </c>
    </row>
    <row r="60" spans="7:9">
      <c r="G60" s="107" t="s">
        <v>218</v>
      </c>
      <c r="H60" s="107" t="s">
        <v>238</v>
      </c>
      <c r="I60" s="107" t="str">
        <f t="shared" si="1"/>
        <v>US-Other non-traditional non-life insurance</v>
      </c>
    </row>
    <row r="61" spans="7:9">
      <c r="G61" s="108" t="s">
        <v>218</v>
      </c>
      <c r="H61" s="108" t="s">
        <v>239</v>
      </c>
      <c r="I61" s="108" t="str">
        <f t="shared" si="1"/>
        <v>US-Reinsurance - nonproportional assumed financial lines</v>
      </c>
    </row>
    <row r="62" spans="7:9">
      <c r="G62" s="107" t="s">
        <v>240</v>
      </c>
      <c r="H62" s="107" t="s">
        <v>241</v>
      </c>
      <c r="I62" s="107" t="str">
        <f t="shared" si="1"/>
        <v>Japan-Fire</v>
      </c>
    </row>
    <row r="63" spans="7:9">
      <c r="G63" s="107" t="s">
        <v>240</v>
      </c>
      <c r="H63" s="107" t="s">
        <v>242</v>
      </c>
      <c r="I63" s="107" t="str">
        <f t="shared" si="1"/>
        <v>Japan-Hull</v>
      </c>
    </row>
    <row r="64" spans="7:9">
      <c r="G64" s="107" t="s">
        <v>240</v>
      </c>
      <c r="H64" s="107" t="s">
        <v>243</v>
      </c>
      <c r="I64" s="107" t="str">
        <f t="shared" si="1"/>
        <v>Japan-Cargo</v>
      </c>
    </row>
    <row r="65" spans="7:9">
      <c r="G65" s="107" t="s">
        <v>240</v>
      </c>
      <c r="H65" s="107" t="s">
        <v>244</v>
      </c>
      <c r="I65" s="107" t="str">
        <f t="shared" si="1"/>
        <v>Japan-Transit</v>
      </c>
    </row>
    <row r="66" spans="7:9">
      <c r="G66" s="107" t="s">
        <v>240</v>
      </c>
      <c r="H66" s="107" t="s">
        <v>245</v>
      </c>
      <c r="I66" s="107" t="str">
        <f t="shared" si="1"/>
        <v>Japan-Personal Accident</v>
      </c>
    </row>
    <row r="67" spans="7:9">
      <c r="G67" s="107" t="s">
        <v>240</v>
      </c>
      <c r="H67" s="107" t="s">
        <v>246</v>
      </c>
      <c r="I67" s="107" t="str">
        <f t="shared" si="1"/>
        <v>Japan-Automobile</v>
      </c>
    </row>
    <row r="68" spans="7:9">
      <c r="G68" s="107" t="s">
        <v>240</v>
      </c>
      <c r="H68" s="107" t="s">
        <v>247</v>
      </c>
      <c r="I68" s="107" t="str">
        <f t="shared" si="1"/>
        <v>Japan-Aviation</v>
      </c>
    </row>
    <row r="69" spans="7:9">
      <c r="G69" s="107" t="s">
        <v>240</v>
      </c>
      <c r="H69" s="107" t="s">
        <v>248</v>
      </c>
      <c r="I69" s="107" t="str">
        <f t="shared" ref="I69:I132" si="2">G69&amp;"-"&amp;H69</f>
        <v>Japan-Guarantee Ins.</v>
      </c>
    </row>
    <row r="70" spans="7:9">
      <c r="G70" s="107" t="s">
        <v>240</v>
      </c>
      <c r="H70" s="107" t="s">
        <v>249</v>
      </c>
      <c r="I70" s="107" t="str">
        <f t="shared" si="2"/>
        <v>Japan-Machinery</v>
      </c>
    </row>
    <row r="71" spans="7:9">
      <c r="G71" s="107" t="s">
        <v>240</v>
      </c>
      <c r="H71" s="107" t="s">
        <v>250</v>
      </c>
      <c r="I71" s="107" t="str">
        <f t="shared" si="2"/>
        <v>Japan-General Liability</v>
      </c>
    </row>
    <row r="72" spans="7:9">
      <c r="G72" s="107" t="s">
        <v>240</v>
      </c>
      <c r="H72" s="107" t="s">
        <v>251</v>
      </c>
      <c r="I72" s="107" t="str">
        <f t="shared" si="2"/>
        <v>Japan-Contractor's All Risks</v>
      </c>
    </row>
    <row r="73" spans="7:9">
      <c r="G73" s="107" t="s">
        <v>240</v>
      </c>
      <c r="H73" s="107" t="s">
        <v>252</v>
      </c>
      <c r="I73" s="107" t="str">
        <f t="shared" si="2"/>
        <v>Japan-Movables All Risks</v>
      </c>
    </row>
    <row r="74" spans="7:9">
      <c r="G74" s="107" t="s">
        <v>240</v>
      </c>
      <c r="H74" s="107" t="s">
        <v>253</v>
      </c>
      <c r="I74" s="107" t="str">
        <f t="shared" si="2"/>
        <v>Japan-Worker's Compensation</v>
      </c>
    </row>
    <row r="75" spans="7:9">
      <c r="G75" s="107" t="s">
        <v>240</v>
      </c>
      <c r="H75" s="107" t="s">
        <v>254</v>
      </c>
      <c r="I75" s="107" t="str">
        <f t="shared" si="2"/>
        <v>Japan-Misc. Pecuniary Loss</v>
      </c>
    </row>
    <row r="76" spans="7:9">
      <c r="G76" s="107" t="s">
        <v>240</v>
      </c>
      <c r="H76" s="107" t="s">
        <v>255</v>
      </c>
      <c r="I76" s="107" t="str">
        <f t="shared" si="2"/>
        <v>Japan-Nursing Care Ins.</v>
      </c>
    </row>
    <row r="77" spans="7:9">
      <c r="G77" s="108" t="s">
        <v>240</v>
      </c>
      <c r="H77" s="108" t="s">
        <v>256</v>
      </c>
      <c r="I77" s="108" t="str">
        <f t="shared" si="2"/>
        <v>Japan-Others</v>
      </c>
    </row>
    <row r="78" spans="7:9">
      <c r="G78" s="107" t="s">
        <v>257</v>
      </c>
      <c r="H78" s="107" t="s">
        <v>258</v>
      </c>
      <c r="I78" s="107" t="str">
        <f t="shared" si="2"/>
        <v>China-Motor</v>
      </c>
    </row>
    <row r="79" spans="7:9">
      <c r="G79" s="107" t="s">
        <v>257</v>
      </c>
      <c r="H79" s="107" t="s">
        <v>259</v>
      </c>
      <c r="I79" s="107" t="str">
        <f t="shared" si="2"/>
        <v>China-Property, including commercial, personal and engineering</v>
      </c>
    </row>
    <row r="80" spans="7:9">
      <c r="G80" s="107" t="s">
        <v>257</v>
      </c>
      <c r="H80" s="107" t="s">
        <v>260</v>
      </c>
      <c r="I80" s="107" t="str">
        <f t="shared" si="2"/>
        <v>China-Marine and Special</v>
      </c>
    </row>
    <row r="81" spans="7:9">
      <c r="G81" s="107" t="s">
        <v>257</v>
      </c>
      <c r="H81" s="107" t="s">
        <v>211</v>
      </c>
      <c r="I81" s="107" t="str">
        <f t="shared" si="2"/>
        <v>China-Liability</v>
      </c>
    </row>
    <row r="82" spans="7:9">
      <c r="G82" s="107" t="s">
        <v>257</v>
      </c>
      <c r="H82" s="107" t="s">
        <v>261</v>
      </c>
      <c r="I82" s="107" t="str">
        <f t="shared" si="2"/>
        <v>China-Agriculture</v>
      </c>
    </row>
    <row r="83" spans="7:9">
      <c r="G83" s="107" t="s">
        <v>257</v>
      </c>
      <c r="H83" s="107" t="s">
        <v>262</v>
      </c>
      <c r="I83" s="107" t="str">
        <f t="shared" si="2"/>
        <v>China-Credit</v>
      </c>
    </row>
    <row r="84" spans="7:9">
      <c r="G84" s="107" t="s">
        <v>257</v>
      </c>
      <c r="H84" s="107" t="s">
        <v>263</v>
      </c>
      <c r="I84" s="107" t="str">
        <f t="shared" si="2"/>
        <v>China-Short-term Accident</v>
      </c>
    </row>
    <row r="85" spans="7:9">
      <c r="G85" s="107" t="s">
        <v>257</v>
      </c>
      <c r="H85" s="107" t="s">
        <v>264</v>
      </c>
      <c r="I85" s="107" t="str">
        <f t="shared" si="2"/>
        <v>China-Short-term Health</v>
      </c>
    </row>
    <row r="86" spans="7:9">
      <c r="G86" s="107" t="s">
        <v>257</v>
      </c>
      <c r="H86" s="107" t="s">
        <v>265</v>
      </c>
      <c r="I86" s="107" t="str">
        <f t="shared" si="2"/>
        <v>China-Short-term Life</v>
      </c>
    </row>
    <row r="87" spans="7:9">
      <c r="G87" s="108" t="s">
        <v>257</v>
      </c>
      <c r="H87" s="108" t="s">
        <v>256</v>
      </c>
      <c r="I87" s="108" t="str">
        <f t="shared" si="2"/>
        <v>China-Others</v>
      </c>
    </row>
    <row r="88" spans="7:9">
      <c r="G88" s="107" t="s">
        <v>266</v>
      </c>
      <c r="H88" s="107" t="s">
        <v>267</v>
      </c>
      <c r="I88" s="107" t="str">
        <f t="shared" si="2"/>
        <v>Australia &amp; New Zealand-Householders</v>
      </c>
    </row>
    <row r="89" spans="7:9">
      <c r="G89" s="107" t="s">
        <v>266</v>
      </c>
      <c r="H89" s="107" t="s">
        <v>268</v>
      </c>
      <c r="I89" s="107" t="str">
        <f t="shared" si="2"/>
        <v>Australia &amp; New Zealand-Commercial Motor</v>
      </c>
    </row>
    <row r="90" spans="7:9">
      <c r="G90" s="107" t="s">
        <v>266</v>
      </c>
      <c r="H90" s="107" t="s">
        <v>269</v>
      </c>
      <c r="I90" s="107" t="str">
        <f t="shared" si="2"/>
        <v>Australia &amp; New Zealand-Domestic Motor</v>
      </c>
    </row>
    <row r="91" spans="7:9">
      <c r="G91" s="107" t="s">
        <v>266</v>
      </c>
      <c r="H91" s="107" t="s">
        <v>270</v>
      </c>
      <c r="I91" s="107" t="str">
        <f t="shared" si="2"/>
        <v>Australia &amp; New Zealand-Other type A</v>
      </c>
    </row>
    <row r="92" spans="7:9">
      <c r="G92" s="107" t="s">
        <v>266</v>
      </c>
      <c r="H92" s="107" t="s">
        <v>271</v>
      </c>
      <c r="I92" s="107" t="str">
        <f t="shared" si="2"/>
        <v>Australia &amp; New Zealand-Travel</v>
      </c>
    </row>
    <row r="93" spans="7:9">
      <c r="G93" s="107" t="s">
        <v>266</v>
      </c>
      <c r="H93" s="107" t="s">
        <v>272</v>
      </c>
      <c r="I93" s="107" t="str">
        <f t="shared" si="2"/>
        <v>Australia &amp; New Zealand-Fire and ISR</v>
      </c>
    </row>
    <row r="94" spans="7:9">
      <c r="G94" s="107" t="s">
        <v>266</v>
      </c>
      <c r="H94" s="107" t="s">
        <v>273</v>
      </c>
      <c r="I94" s="107" t="str">
        <f t="shared" si="2"/>
        <v>Australia &amp; New Zealand-Marine and Aviation</v>
      </c>
    </row>
    <row r="95" spans="7:9">
      <c r="G95" s="107" t="s">
        <v>266</v>
      </c>
      <c r="H95" s="107" t="s">
        <v>274</v>
      </c>
      <c r="I95" s="107" t="str">
        <f t="shared" si="2"/>
        <v>Australia &amp; New Zealand-Consumer Credit</v>
      </c>
    </row>
    <row r="96" spans="7:9">
      <c r="G96" s="107" t="s">
        <v>266</v>
      </c>
      <c r="H96" s="107" t="s">
        <v>275</v>
      </c>
      <c r="I96" s="107" t="str">
        <f t="shared" si="2"/>
        <v>Australia &amp; New Zealand-Other Accident</v>
      </c>
    </row>
    <row r="97" spans="7:9">
      <c r="G97" s="107" t="s">
        <v>266</v>
      </c>
      <c r="H97" s="107" t="s">
        <v>276</v>
      </c>
      <c r="I97" s="107" t="str">
        <f t="shared" si="2"/>
        <v>Australia &amp; New Zealand-Other type B</v>
      </c>
    </row>
    <row r="98" spans="7:9">
      <c r="G98" s="107" t="s">
        <v>266</v>
      </c>
      <c r="H98" s="107" t="s">
        <v>212</v>
      </c>
      <c r="I98" s="107" t="str">
        <f t="shared" si="2"/>
        <v>Australia &amp; New Zealand-Mortgage</v>
      </c>
    </row>
    <row r="99" spans="7:9">
      <c r="G99" s="107" t="s">
        <v>266</v>
      </c>
      <c r="H99" s="107" t="s">
        <v>277</v>
      </c>
      <c r="I99" s="107" t="str">
        <f t="shared" si="2"/>
        <v>Australia &amp; New Zealand-CTP</v>
      </c>
    </row>
    <row r="100" spans="7:9">
      <c r="G100" s="107" t="s">
        <v>266</v>
      </c>
      <c r="H100" s="107" t="s">
        <v>278</v>
      </c>
      <c r="I100" s="107" t="str">
        <f t="shared" si="2"/>
        <v>Australia &amp; New Zealand-Public and Product Liability</v>
      </c>
    </row>
    <row r="101" spans="7:9">
      <c r="G101" s="107" t="s">
        <v>266</v>
      </c>
      <c r="H101" s="107" t="s">
        <v>279</v>
      </c>
      <c r="I101" s="107" t="str">
        <f t="shared" si="2"/>
        <v>Australia &amp; New Zealand-Professional Indemnity</v>
      </c>
    </row>
    <row r="102" spans="7:9">
      <c r="G102" s="107" t="s">
        <v>266</v>
      </c>
      <c r="H102" s="107" t="s">
        <v>280</v>
      </c>
      <c r="I102" s="107" t="str">
        <f t="shared" si="2"/>
        <v>Australia &amp; New Zealand-Employers’ Liability</v>
      </c>
    </row>
    <row r="103" spans="7:9">
      <c r="G103" s="107" t="s">
        <v>266</v>
      </c>
      <c r="H103" s="107" t="s">
        <v>281</v>
      </c>
      <c r="I103" s="107" t="str">
        <f t="shared" si="2"/>
        <v>Australia &amp; New Zealand-Other type C</v>
      </c>
    </row>
    <row r="104" spans="7:9">
      <c r="G104" s="107" t="s">
        <v>266</v>
      </c>
      <c r="H104" s="107" t="s">
        <v>282</v>
      </c>
      <c r="I104" s="107" t="str">
        <f t="shared" si="2"/>
        <v>Australia &amp; New Zealand-Other prop reins type C</v>
      </c>
    </row>
    <row r="105" spans="7:9">
      <c r="G105" s="107" t="s">
        <v>266</v>
      </c>
      <c r="H105" s="107" t="s">
        <v>283</v>
      </c>
      <c r="I105" s="107" t="str">
        <f t="shared" si="2"/>
        <v>Australia &amp; New Zealand-Householders - non-prop reins</v>
      </c>
    </row>
    <row r="106" spans="7:9">
      <c r="G106" s="107" t="s">
        <v>266</v>
      </c>
      <c r="H106" s="107" t="s">
        <v>284</v>
      </c>
      <c r="I106" s="107" t="str">
        <f t="shared" si="2"/>
        <v>Australia &amp; New Zealand-Commercial Motor - non-prop reins</v>
      </c>
    </row>
    <row r="107" spans="7:9">
      <c r="G107" s="107" t="s">
        <v>266</v>
      </c>
      <c r="H107" s="107" t="s">
        <v>285</v>
      </c>
      <c r="I107" s="107" t="str">
        <f t="shared" si="2"/>
        <v>Australia &amp; New Zealand-Domestic Motor - non-prop reins</v>
      </c>
    </row>
    <row r="108" spans="7:9">
      <c r="G108" s="107" t="s">
        <v>266</v>
      </c>
      <c r="H108" s="107" t="s">
        <v>286</v>
      </c>
      <c r="I108" s="107" t="str">
        <f t="shared" si="2"/>
        <v>Australia &amp; New Zealand-Other non-prop reins type A</v>
      </c>
    </row>
    <row r="109" spans="7:9">
      <c r="G109" s="107" t="s">
        <v>266</v>
      </c>
      <c r="H109" s="107" t="s">
        <v>287</v>
      </c>
      <c r="I109" s="107" t="str">
        <f t="shared" si="2"/>
        <v>Australia &amp; New Zealand-Travel - non-prop reins</v>
      </c>
    </row>
    <row r="110" spans="7:9">
      <c r="G110" s="107" t="s">
        <v>266</v>
      </c>
      <c r="H110" s="107" t="s">
        <v>288</v>
      </c>
      <c r="I110" s="107" t="str">
        <f t="shared" si="2"/>
        <v>Australia &amp; New Zealand-Fire and ISR - non-prop reins</v>
      </c>
    </row>
    <row r="111" spans="7:9">
      <c r="G111" s="107" t="s">
        <v>266</v>
      </c>
      <c r="H111" s="107" t="s">
        <v>289</v>
      </c>
      <c r="I111" s="107" t="str">
        <f t="shared" si="2"/>
        <v>Australia &amp; New Zealand-Marine and Aviation - non-prop reins</v>
      </c>
    </row>
    <row r="112" spans="7:9">
      <c r="G112" s="107" t="s">
        <v>266</v>
      </c>
      <c r="H112" s="107" t="s">
        <v>290</v>
      </c>
      <c r="I112" s="107" t="str">
        <f t="shared" si="2"/>
        <v>Australia &amp; New Zealand-Consumer Credit - non-prop reins</v>
      </c>
    </row>
    <row r="113" spans="7:9">
      <c r="G113" s="107" t="s">
        <v>266</v>
      </c>
      <c r="H113" s="107" t="s">
        <v>291</v>
      </c>
      <c r="I113" s="107" t="str">
        <f t="shared" si="2"/>
        <v>Australia &amp; New Zealand-Other Accident - non-prop reins</v>
      </c>
    </row>
    <row r="114" spans="7:9">
      <c r="G114" s="107" t="s">
        <v>266</v>
      </c>
      <c r="H114" s="107" t="s">
        <v>292</v>
      </c>
      <c r="I114" s="107" t="str">
        <f t="shared" si="2"/>
        <v>Australia &amp; New Zealand-Other non-prop reins type B</v>
      </c>
    </row>
    <row r="115" spans="7:9">
      <c r="G115" s="107" t="s">
        <v>266</v>
      </c>
      <c r="H115" s="107" t="s">
        <v>293</v>
      </c>
      <c r="I115" s="107" t="str">
        <f t="shared" si="2"/>
        <v>Australia &amp; New Zealand-Mortgage - non-prop reins</v>
      </c>
    </row>
    <row r="116" spans="7:9">
      <c r="G116" s="107" t="s">
        <v>266</v>
      </c>
      <c r="H116" s="107" t="s">
        <v>294</v>
      </c>
      <c r="I116" s="107" t="str">
        <f t="shared" si="2"/>
        <v>Australia &amp; New Zealand-CTP - non-prop reins</v>
      </c>
    </row>
    <row r="117" spans="7:9">
      <c r="G117" s="107" t="s">
        <v>266</v>
      </c>
      <c r="H117" s="107" t="s">
        <v>295</v>
      </c>
      <c r="I117" s="107" t="str">
        <f t="shared" si="2"/>
        <v>Australia &amp; New Zealand-Public and Product Liability - non-prop reins</v>
      </c>
    </row>
    <row r="118" spans="7:9">
      <c r="G118" s="107" t="s">
        <v>266</v>
      </c>
      <c r="H118" s="107" t="s">
        <v>296</v>
      </c>
      <c r="I118" s="107" t="str">
        <f t="shared" si="2"/>
        <v>Australia &amp; New Zealand-Professional Indemnity - non-prop reins</v>
      </c>
    </row>
    <row r="119" spans="7:9">
      <c r="G119" s="107" t="s">
        <v>266</v>
      </c>
      <c r="H119" s="107" t="s">
        <v>297</v>
      </c>
      <c r="I119" s="107" t="str">
        <f t="shared" si="2"/>
        <v>Australia &amp; New Zealand-Employers’ Liability - non-prop reins</v>
      </c>
    </row>
    <row r="120" spans="7:9">
      <c r="G120" s="108" t="s">
        <v>266</v>
      </c>
      <c r="H120" s="108" t="s">
        <v>298</v>
      </c>
      <c r="I120" s="108" t="str">
        <f t="shared" si="2"/>
        <v>Australia &amp; New Zealand-Other non-prop reins type C</v>
      </c>
    </row>
    <row r="121" spans="7:9">
      <c r="G121" s="107" t="s">
        <v>299</v>
      </c>
      <c r="H121" s="107" t="s">
        <v>300</v>
      </c>
      <c r="I121" s="107" t="str">
        <f t="shared" si="2"/>
        <v>Hong Kong SAR-Accident and health</v>
      </c>
    </row>
    <row r="122" spans="7:9">
      <c r="G122" s="107" t="s">
        <v>299</v>
      </c>
      <c r="H122" s="107" t="s">
        <v>301</v>
      </c>
      <c r="I122" s="107" t="str">
        <f t="shared" si="2"/>
        <v>Hong Kong SAR-Motor vehicle, damage and liability</v>
      </c>
    </row>
    <row r="123" spans="7:9">
      <c r="G123" s="107" t="s">
        <v>299</v>
      </c>
      <c r="H123" s="107" t="s">
        <v>302</v>
      </c>
      <c r="I123" s="107" t="str">
        <f t="shared" si="2"/>
        <v>Hong Kong SAR-Aircraft, damage and liability</v>
      </c>
    </row>
    <row r="124" spans="7:9">
      <c r="G124" s="107" t="s">
        <v>299</v>
      </c>
      <c r="H124" s="107" t="s">
        <v>303</v>
      </c>
      <c r="I124" s="107" t="str">
        <f t="shared" si="2"/>
        <v xml:space="preserve">Hong Kong SAR-Ships, damage and liability </v>
      </c>
    </row>
    <row r="125" spans="7:9">
      <c r="G125" s="107" t="s">
        <v>299</v>
      </c>
      <c r="H125" s="107" t="s">
        <v>304</v>
      </c>
      <c r="I125" s="107" t="str">
        <f t="shared" si="2"/>
        <v>Hong Kong SAR-Goods in transit</v>
      </c>
    </row>
    <row r="126" spans="7:9">
      <c r="G126" s="107" t="s">
        <v>299</v>
      </c>
      <c r="H126" s="107" t="s">
        <v>305</v>
      </c>
      <c r="I126" s="107" t="str">
        <f t="shared" si="2"/>
        <v>Hong Kong SAR-Fire and Property damage</v>
      </c>
    </row>
    <row r="127" spans="7:9">
      <c r="G127" s="107" t="s">
        <v>299</v>
      </c>
      <c r="H127" s="107" t="s">
        <v>306</v>
      </c>
      <c r="I127" s="107" t="str">
        <f t="shared" si="2"/>
        <v>Hong Kong SAR-General liability</v>
      </c>
    </row>
    <row r="128" spans="7:9">
      <c r="G128" s="107" t="s">
        <v>299</v>
      </c>
      <c r="H128" s="107" t="s">
        <v>307</v>
      </c>
      <c r="I128" s="107" t="str">
        <f t="shared" si="2"/>
        <v>Hong Kong SAR-Pecuniary loss</v>
      </c>
    </row>
    <row r="129" spans="7:9">
      <c r="G129" s="107" t="s">
        <v>299</v>
      </c>
      <c r="H129" s="107" t="s">
        <v>308</v>
      </c>
      <c r="I129" s="107" t="str">
        <f t="shared" si="2"/>
        <v>Hong Kong SAR-Non-proportional treaty reinsurance</v>
      </c>
    </row>
    <row r="130" spans="7:9">
      <c r="G130" s="108" t="s">
        <v>299</v>
      </c>
      <c r="H130" s="108" t="s">
        <v>309</v>
      </c>
      <c r="I130" s="108" t="str">
        <f t="shared" si="2"/>
        <v>Hong Kong SAR-Proportional treaty reinsurance</v>
      </c>
    </row>
    <row r="131" spans="7:9">
      <c r="G131" s="107" t="s">
        <v>310</v>
      </c>
      <c r="H131" s="107" t="s">
        <v>311</v>
      </c>
      <c r="I131" s="107" t="str">
        <f t="shared" si="2"/>
        <v>Korea-Fire, technology, overseas</v>
      </c>
    </row>
    <row r="132" spans="7:9">
      <c r="G132" s="107" t="s">
        <v>310</v>
      </c>
      <c r="H132" s="107" t="s">
        <v>312</v>
      </c>
      <c r="I132" s="107" t="str">
        <f t="shared" si="2"/>
        <v>Korea-Package</v>
      </c>
    </row>
    <row r="133" spans="7:9">
      <c r="G133" s="107" t="s">
        <v>310</v>
      </c>
      <c r="H133" s="107" t="s">
        <v>313</v>
      </c>
      <c r="I133" s="107" t="str">
        <f t="shared" ref="I133:I196" si="3">G133&amp;"-"&amp;H133</f>
        <v>Korea-Maritime</v>
      </c>
    </row>
    <row r="134" spans="7:9">
      <c r="G134" s="107" t="s">
        <v>310</v>
      </c>
      <c r="H134" s="107" t="s">
        <v>314</v>
      </c>
      <c r="I134" s="107" t="str">
        <f t="shared" si="3"/>
        <v>Korea-Personal injury</v>
      </c>
    </row>
    <row r="135" spans="7:9">
      <c r="G135" s="107" t="s">
        <v>310</v>
      </c>
      <c r="H135" s="107" t="s">
        <v>315</v>
      </c>
      <c r="I135" s="107" t="str">
        <f t="shared" si="3"/>
        <v>Korea-Workers accident, liability</v>
      </c>
    </row>
    <row r="136" spans="7:9">
      <c r="G136" s="107" t="s">
        <v>310</v>
      </c>
      <c r="H136" s="107" t="s">
        <v>316</v>
      </c>
      <c r="I136" s="107" t="str">
        <f t="shared" si="3"/>
        <v>Korea-Foreigners</v>
      </c>
    </row>
    <row r="137" spans="7:9">
      <c r="G137" s="107" t="s">
        <v>310</v>
      </c>
      <c r="H137" s="107" t="s">
        <v>317</v>
      </c>
      <c r="I137" s="107" t="str">
        <f t="shared" si="3"/>
        <v>Korea-Advance payment refund guarantee</v>
      </c>
    </row>
    <row r="138" spans="7:9">
      <c r="G138" s="107" t="s">
        <v>310</v>
      </c>
      <c r="H138" s="107" t="s">
        <v>318</v>
      </c>
      <c r="I138" s="107" t="str">
        <f t="shared" si="3"/>
        <v>Korea-Other non life</v>
      </c>
    </row>
    <row r="139" spans="7:9">
      <c r="G139" s="107" t="s">
        <v>310</v>
      </c>
      <c r="H139" s="107" t="s">
        <v>319</v>
      </c>
      <c r="I139" s="107" t="str">
        <f t="shared" si="3"/>
        <v>Korea-Private vehicle(personal injury)</v>
      </c>
    </row>
    <row r="140" spans="7:9">
      <c r="G140" s="107" t="s">
        <v>310</v>
      </c>
      <c r="H140" s="107" t="s">
        <v>320</v>
      </c>
      <c r="I140" s="107" t="str">
        <f t="shared" si="3"/>
        <v>Korea-Private vehicle(property, vehicles damage)</v>
      </c>
    </row>
    <row r="141" spans="7:9">
      <c r="G141" s="107" t="s">
        <v>310</v>
      </c>
      <c r="H141" s="107" t="s">
        <v>321</v>
      </c>
      <c r="I141" s="107" t="str">
        <f t="shared" si="3"/>
        <v>Korea-Vehicle for commercial or business purpose(personal injury)</v>
      </c>
    </row>
    <row r="142" spans="7:9">
      <c r="G142" s="107" t="s">
        <v>310</v>
      </c>
      <c r="H142" s="107" t="s">
        <v>322</v>
      </c>
      <c r="I142" s="107" t="str">
        <f t="shared" si="3"/>
        <v>Korea-Vehicle for commercial or business purpose(property, vehicles)</v>
      </c>
    </row>
    <row r="143" spans="7:9">
      <c r="G143" s="108" t="s">
        <v>310</v>
      </c>
      <c r="H143" s="108" t="s">
        <v>323</v>
      </c>
      <c r="I143" s="108" t="str">
        <f t="shared" si="3"/>
        <v>Korea-Other motor</v>
      </c>
    </row>
    <row r="144" spans="7:9">
      <c r="G144" s="107" t="s">
        <v>324</v>
      </c>
      <c r="H144" s="107" t="s">
        <v>245</v>
      </c>
      <c r="I144" s="107" t="str">
        <f t="shared" si="3"/>
        <v>Singapore-Personal Accident</v>
      </c>
    </row>
    <row r="145" spans="7:9">
      <c r="G145" s="107" t="s">
        <v>324</v>
      </c>
      <c r="H145" s="107" t="s">
        <v>325</v>
      </c>
      <c r="I145" s="107" t="str">
        <f t="shared" si="3"/>
        <v>Singapore-Health</v>
      </c>
    </row>
    <row r="146" spans="7:9">
      <c r="G146" s="107" t="s">
        <v>324</v>
      </c>
      <c r="H146" s="107" t="s">
        <v>241</v>
      </c>
      <c r="I146" s="107" t="str">
        <f t="shared" si="3"/>
        <v>Singapore-Fire</v>
      </c>
    </row>
    <row r="147" spans="7:9">
      <c r="G147" s="107" t="s">
        <v>324</v>
      </c>
      <c r="H147" s="107" t="s">
        <v>326</v>
      </c>
      <c r="I147" s="107" t="str">
        <f t="shared" si="3"/>
        <v>Singapore-Marine and Aviation - Cargo</v>
      </c>
    </row>
    <row r="148" spans="7:9">
      <c r="G148" s="107" t="s">
        <v>324</v>
      </c>
      <c r="H148" s="107" t="s">
        <v>258</v>
      </c>
      <c r="I148" s="107" t="str">
        <f t="shared" si="3"/>
        <v>Singapore-Motor</v>
      </c>
    </row>
    <row r="149" spans="7:9">
      <c r="G149" s="107" t="s">
        <v>324</v>
      </c>
      <c r="H149" s="107" t="s">
        <v>327</v>
      </c>
      <c r="I149" s="107" t="str">
        <f t="shared" si="3"/>
        <v>Singapore-Work Injury Compensation</v>
      </c>
    </row>
    <row r="150" spans="7:9">
      <c r="G150" s="107" t="s">
        <v>324</v>
      </c>
      <c r="H150" s="107" t="s">
        <v>328</v>
      </c>
      <c r="I150" s="107" t="str">
        <f t="shared" si="3"/>
        <v>Singapore-Bonds</v>
      </c>
    </row>
    <row r="151" spans="7:9">
      <c r="G151" s="107" t="s">
        <v>324</v>
      </c>
      <c r="H151" s="107" t="s">
        <v>329</v>
      </c>
      <c r="I151" s="107" t="str">
        <f t="shared" si="3"/>
        <v>Singapore-Engineering Construction</v>
      </c>
    </row>
    <row r="152" spans="7:9">
      <c r="G152" s="107" t="s">
        <v>324</v>
      </c>
      <c r="H152" s="107" t="s">
        <v>262</v>
      </c>
      <c r="I152" s="107" t="str">
        <f t="shared" si="3"/>
        <v>Singapore-Credit</v>
      </c>
    </row>
    <row r="153" spans="7:9">
      <c r="G153" s="107" t="s">
        <v>324</v>
      </c>
      <c r="H153" s="107" t="s">
        <v>212</v>
      </c>
      <c r="I153" s="107" t="str">
        <f t="shared" si="3"/>
        <v>Singapore-Mortgage</v>
      </c>
    </row>
    <row r="154" spans="7:9">
      <c r="G154" s="107" t="s">
        <v>324</v>
      </c>
      <c r="H154" s="107" t="s">
        <v>330</v>
      </c>
      <c r="I154" s="107" t="str">
        <f t="shared" si="3"/>
        <v>Singapore-Others- non liability class</v>
      </c>
    </row>
    <row r="155" spans="7:9">
      <c r="G155" s="107" t="s">
        <v>324</v>
      </c>
      <c r="H155" s="107" t="s">
        <v>331</v>
      </c>
      <c r="I155" s="107" t="str">
        <f t="shared" si="3"/>
        <v>Singapore-Marine and Aviation - Hull</v>
      </c>
    </row>
    <row r="156" spans="7:9">
      <c r="G156" s="107" t="s">
        <v>324</v>
      </c>
      <c r="H156" s="107" t="s">
        <v>332</v>
      </c>
      <c r="I156" s="107" t="str">
        <f t="shared" si="3"/>
        <v>Singapore-Professional indemnity</v>
      </c>
    </row>
    <row r="157" spans="7:9">
      <c r="G157" s="107" t="s">
        <v>324</v>
      </c>
      <c r="H157" s="107" t="s">
        <v>333</v>
      </c>
      <c r="I157" s="107" t="str">
        <f t="shared" si="3"/>
        <v>Singapore-Public liability</v>
      </c>
    </row>
    <row r="158" spans="7:9">
      <c r="G158" s="108" t="s">
        <v>324</v>
      </c>
      <c r="H158" s="108" t="s">
        <v>334</v>
      </c>
      <c r="I158" s="108" t="str">
        <f t="shared" si="3"/>
        <v>Singapore-Others- liability class</v>
      </c>
    </row>
    <row r="159" spans="7:9">
      <c r="G159" s="107" t="s">
        <v>335</v>
      </c>
      <c r="H159" s="107" t="s">
        <v>336</v>
      </c>
      <c r="I159" s="107" t="str">
        <f t="shared" si="3"/>
        <v>Chinese Taipei-Fire - short residence</v>
      </c>
    </row>
    <row r="160" spans="7:9">
      <c r="G160" s="107" t="s">
        <v>335</v>
      </c>
      <c r="H160" s="107" t="s">
        <v>337</v>
      </c>
      <c r="I160" s="107" t="str">
        <f t="shared" si="3"/>
        <v>Chinese Taipei-Fire - long residence</v>
      </c>
    </row>
    <row r="161" spans="7:9">
      <c r="G161" s="107" t="s">
        <v>335</v>
      </c>
      <c r="H161" s="107" t="s">
        <v>338</v>
      </c>
      <c r="I161" s="107" t="str">
        <f t="shared" si="3"/>
        <v>Chinese Taipei-Fire - short commercial</v>
      </c>
    </row>
    <row r="162" spans="7:9">
      <c r="G162" s="107" t="s">
        <v>335</v>
      </c>
      <c r="H162" s="107" t="s">
        <v>339</v>
      </c>
      <c r="I162" s="107" t="str">
        <f t="shared" si="3"/>
        <v>Chinese Taipei-Fire - long commercial</v>
      </c>
    </row>
    <row r="163" spans="7:9">
      <c r="G163" s="107" t="s">
        <v>335</v>
      </c>
      <c r="H163" s="107" t="s">
        <v>340</v>
      </c>
      <c r="I163" s="107" t="str">
        <f t="shared" si="3"/>
        <v>Chinese Taipei-Marine - inland cargo</v>
      </c>
    </row>
    <row r="164" spans="7:9">
      <c r="G164" s="107" t="s">
        <v>335</v>
      </c>
      <c r="H164" s="107" t="s">
        <v>341</v>
      </c>
      <c r="I164" s="107" t="str">
        <f t="shared" si="3"/>
        <v>Chinese Taipei-Marine - overseas cargo</v>
      </c>
    </row>
    <row r="165" spans="7:9">
      <c r="G165" s="107" t="s">
        <v>335</v>
      </c>
      <c r="H165" s="107" t="s">
        <v>342</v>
      </c>
      <c r="I165" s="107" t="str">
        <f t="shared" si="3"/>
        <v>Chinese Taipei-Marine - hull</v>
      </c>
    </row>
    <row r="166" spans="7:9">
      <c r="G166" s="107" t="s">
        <v>335</v>
      </c>
      <c r="H166" s="107" t="s">
        <v>343</v>
      </c>
      <c r="I166" s="107" t="str">
        <f t="shared" si="3"/>
        <v>Chinese Taipei-Marine - fish boat</v>
      </c>
    </row>
    <row r="167" spans="7:9">
      <c r="G167" s="107" t="s">
        <v>335</v>
      </c>
      <c r="H167" s="107" t="s">
        <v>344</v>
      </c>
      <c r="I167" s="107" t="str">
        <f t="shared" si="3"/>
        <v>Chinese Taipei-Marine - aircraft</v>
      </c>
    </row>
    <row r="168" spans="7:9">
      <c r="G168" s="107" t="s">
        <v>335</v>
      </c>
      <c r="H168" s="107" t="s">
        <v>345</v>
      </c>
      <c r="I168" s="107" t="str">
        <f t="shared" si="3"/>
        <v>Chinese Taipei-Motor - personal vehicle</v>
      </c>
    </row>
    <row r="169" spans="7:9">
      <c r="G169" s="107" t="s">
        <v>335</v>
      </c>
      <c r="H169" s="107" t="s">
        <v>346</v>
      </c>
      <c r="I169" s="107" t="str">
        <f t="shared" si="3"/>
        <v>Chinese Taipei-Motor - commercial vehicle</v>
      </c>
    </row>
    <row r="170" spans="7:9">
      <c r="G170" s="107" t="s">
        <v>335</v>
      </c>
      <c r="H170" s="107" t="s">
        <v>347</v>
      </c>
      <c r="I170" s="107" t="str">
        <f t="shared" si="3"/>
        <v>Chinese Taipei-Motor - personal liability</v>
      </c>
    </row>
    <row r="171" spans="7:9">
      <c r="G171" s="107" t="s">
        <v>335</v>
      </c>
      <c r="H171" s="107" t="s">
        <v>348</v>
      </c>
      <c r="I171" s="107" t="str">
        <f t="shared" si="3"/>
        <v>Chinese Taipei-Motor - commercial liability</v>
      </c>
    </row>
    <row r="172" spans="7:9">
      <c r="G172" s="107" t="s">
        <v>335</v>
      </c>
      <c r="H172" s="107" t="s">
        <v>349</v>
      </c>
      <c r="I172" s="107" t="str">
        <f t="shared" si="3"/>
        <v>Chinese Taipei-Liability - public, employer, product, etc.</v>
      </c>
    </row>
    <row r="173" spans="7:9">
      <c r="G173" s="107" t="s">
        <v>335</v>
      </c>
      <c r="H173" s="107" t="s">
        <v>350</v>
      </c>
      <c r="I173" s="107" t="str">
        <f t="shared" si="3"/>
        <v>Chinese Taipei-Liability - professional</v>
      </c>
    </row>
    <row r="174" spans="7:9">
      <c r="G174" s="107" t="s">
        <v>335</v>
      </c>
      <c r="H174" s="107" t="s">
        <v>351</v>
      </c>
      <c r="I174" s="107" t="str">
        <f t="shared" si="3"/>
        <v>Chinese Taipei-Engineering</v>
      </c>
    </row>
    <row r="175" spans="7:9">
      <c r="G175" s="107" t="s">
        <v>335</v>
      </c>
      <c r="H175" s="107" t="s">
        <v>352</v>
      </c>
      <c r="I175" s="107" t="str">
        <f t="shared" si="3"/>
        <v>Chinese Taipei-Nuclear power station</v>
      </c>
    </row>
    <row r="176" spans="7:9">
      <c r="G176" s="107" t="s">
        <v>335</v>
      </c>
      <c r="H176" s="107" t="s">
        <v>353</v>
      </c>
      <c r="I176" s="107" t="str">
        <f t="shared" si="3"/>
        <v>Chinese Taipei-Guarantee - surety, fidelity</v>
      </c>
    </row>
    <row r="177" spans="7:9">
      <c r="G177" s="107" t="s">
        <v>335</v>
      </c>
      <c r="H177" s="107" t="s">
        <v>262</v>
      </c>
      <c r="I177" s="107" t="str">
        <f t="shared" si="3"/>
        <v>Chinese Taipei-Credit</v>
      </c>
    </row>
    <row r="178" spans="7:9">
      <c r="G178" s="107" t="s">
        <v>335</v>
      </c>
      <c r="H178" s="107" t="s">
        <v>354</v>
      </c>
      <c r="I178" s="107" t="str">
        <f t="shared" si="3"/>
        <v>Chinese Taipei-Other property damage</v>
      </c>
    </row>
    <row r="179" spans="7:9">
      <c r="G179" s="107" t="s">
        <v>335</v>
      </c>
      <c r="H179" s="107" t="s">
        <v>355</v>
      </c>
      <c r="I179" s="107" t="str">
        <f t="shared" si="3"/>
        <v>Chinese Taipei-Accident</v>
      </c>
    </row>
    <row r="180" spans="7:9">
      <c r="G180" s="107" t="s">
        <v>335</v>
      </c>
      <c r="H180" s="107" t="s">
        <v>356</v>
      </c>
      <c r="I180" s="107" t="str">
        <f t="shared" si="3"/>
        <v>Chinese Taipei-Property Damage - commercial earthquake</v>
      </c>
    </row>
    <row r="181" spans="7:9">
      <c r="G181" s="107" t="s">
        <v>335</v>
      </c>
      <c r="H181" s="107" t="s">
        <v>357</v>
      </c>
      <c r="I181" s="107" t="str">
        <f t="shared" si="3"/>
        <v>Chinese Taipei-Comprehensive - personal property and liability</v>
      </c>
    </row>
    <row r="182" spans="7:9">
      <c r="G182" s="107" t="s">
        <v>335</v>
      </c>
      <c r="H182" s="107" t="s">
        <v>358</v>
      </c>
      <c r="I182" s="107" t="str">
        <f t="shared" si="3"/>
        <v>Chinese Taipei-Comprehensive - commercial property and liability</v>
      </c>
    </row>
    <row r="183" spans="7:9">
      <c r="G183" s="107" t="s">
        <v>335</v>
      </c>
      <c r="H183" s="107" t="s">
        <v>359</v>
      </c>
      <c r="I183" s="107" t="str">
        <f t="shared" si="3"/>
        <v>Chinese Taipei-Property damage - typhoon and flood</v>
      </c>
    </row>
    <row r="184" spans="7:9">
      <c r="G184" s="107" t="s">
        <v>335</v>
      </c>
      <c r="H184" s="107" t="s">
        <v>360</v>
      </c>
      <c r="I184" s="107" t="str">
        <f t="shared" si="3"/>
        <v>Chinese Taipei-Property damage - compulsory earthquake</v>
      </c>
    </row>
    <row r="185" spans="7:9">
      <c r="G185" s="108" t="s">
        <v>335</v>
      </c>
      <c r="H185" s="108" t="s">
        <v>325</v>
      </c>
      <c r="I185" s="108" t="str">
        <f t="shared" si="3"/>
        <v>Chinese Taipei-Health</v>
      </c>
    </row>
    <row r="186" spans="7:9">
      <c r="G186" s="107" t="s">
        <v>361</v>
      </c>
      <c r="H186" s="107" t="s">
        <v>258</v>
      </c>
      <c r="I186" s="107" t="str">
        <f t="shared" si="3"/>
        <v>Other developed markets-Motor</v>
      </c>
    </row>
    <row r="187" spans="7:9">
      <c r="G187" s="107" t="s">
        <v>361</v>
      </c>
      <c r="H187" s="107" t="s">
        <v>362</v>
      </c>
      <c r="I187" s="107" t="str">
        <f t="shared" si="3"/>
        <v>Other developed markets-Property damage</v>
      </c>
    </row>
    <row r="188" spans="7:9">
      <c r="G188" s="107" t="s">
        <v>361</v>
      </c>
      <c r="H188" s="107" t="s">
        <v>363</v>
      </c>
      <c r="I188" s="107" t="str">
        <f t="shared" si="3"/>
        <v>Other developed markets-Accident, protection and health (APH)</v>
      </c>
    </row>
    <row r="189" spans="7:9">
      <c r="G189" s="107" t="s">
        <v>361</v>
      </c>
      <c r="H189" s="107" t="s">
        <v>364</v>
      </c>
      <c r="I189" s="107" t="str">
        <f t="shared" si="3"/>
        <v>Other developed markets-Other short tail</v>
      </c>
    </row>
    <row r="190" spans="7:9">
      <c r="G190" s="107" t="s">
        <v>361</v>
      </c>
      <c r="H190" s="107" t="s">
        <v>365</v>
      </c>
      <c r="I190" s="107" t="str">
        <f t="shared" si="3"/>
        <v>Other developed markets-Marine, Air, Transport (MAT)</v>
      </c>
    </row>
    <row r="191" spans="7:9">
      <c r="G191" s="107" t="s">
        <v>361</v>
      </c>
      <c r="H191" s="107" t="s">
        <v>366</v>
      </c>
      <c r="I191" s="107" t="str">
        <f t="shared" si="3"/>
        <v>Other developed markets-Other medium tail</v>
      </c>
    </row>
    <row r="192" spans="7:9">
      <c r="G192" s="107" t="s">
        <v>361</v>
      </c>
      <c r="H192" s="107" t="s">
        <v>367</v>
      </c>
      <c r="I192" s="107" t="str">
        <f t="shared" si="3"/>
        <v>Other developed markets-Workers' compensation</v>
      </c>
    </row>
    <row r="193" spans="7:9">
      <c r="G193" s="107" t="s">
        <v>361</v>
      </c>
      <c r="H193" s="107" t="s">
        <v>333</v>
      </c>
      <c r="I193" s="107" t="str">
        <f t="shared" si="3"/>
        <v>Other developed markets-Public liability</v>
      </c>
    </row>
    <row r="194" spans="7:9">
      <c r="G194" s="107" t="s">
        <v>361</v>
      </c>
      <c r="H194" s="107" t="s">
        <v>368</v>
      </c>
      <c r="I194" s="107" t="str">
        <f t="shared" si="3"/>
        <v>Other developed markets-Product liability</v>
      </c>
    </row>
    <row r="195" spans="7:9">
      <c r="G195" s="107" t="s">
        <v>361</v>
      </c>
      <c r="H195" s="107" t="s">
        <v>332</v>
      </c>
      <c r="I195" s="107" t="str">
        <f t="shared" si="3"/>
        <v>Other developed markets-Professional indemnity</v>
      </c>
    </row>
    <row r="196" spans="7:9">
      <c r="G196" s="107" t="s">
        <v>361</v>
      </c>
      <c r="H196" s="107" t="s">
        <v>369</v>
      </c>
      <c r="I196" s="107" t="str">
        <f t="shared" si="3"/>
        <v>Other developed markets-Other liability</v>
      </c>
    </row>
    <row r="197" spans="7:9">
      <c r="G197" s="107" t="s">
        <v>361</v>
      </c>
      <c r="H197" s="107" t="s">
        <v>370</v>
      </c>
      <c r="I197" s="107" t="str">
        <f t="shared" ref="I197:I229" si="4">G197&amp;"-"&amp;H197</f>
        <v>Other developed markets-Other long tail</v>
      </c>
    </row>
    <row r="198" spans="7:9">
      <c r="G198" s="107" t="s">
        <v>361</v>
      </c>
      <c r="H198" s="107" t="s">
        <v>371</v>
      </c>
      <c r="I198" s="107" t="str">
        <f t="shared" si="4"/>
        <v>Other developed markets-Non-proportional motor, property damage and APH</v>
      </c>
    </row>
    <row r="199" spans="7:9">
      <c r="G199" s="107" t="s">
        <v>361</v>
      </c>
      <c r="H199" s="107" t="s">
        <v>372</v>
      </c>
      <c r="I199" s="107" t="str">
        <f t="shared" si="4"/>
        <v>Other developed markets-Catastrophe reinsurance</v>
      </c>
    </row>
    <row r="200" spans="7:9">
      <c r="G200" s="107" t="s">
        <v>361</v>
      </c>
      <c r="H200" s="107" t="s">
        <v>373</v>
      </c>
      <c r="I200" s="107" t="str">
        <f t="shared" si="4"/>
        <v>Other developed markets-Non-proportional MAT</v>
      </c>
    </row>
    <row r="201" spans="7:9">
      <c r="G201" s="107" t="s">
        <v>361</v>
      </c>
      <c r="H201" s="107" t="s">
        <v>374</v>
      </c>
      <c r="I201" s="107" t="str">
        <f t="shared" si="4"/>
        <v>Other developed markets-Non-proportional public liability</v>
      </c>
    </row>
    <row r="202" spans="7:9">
      <c r="G202" s="107" t="s">
        <v>361</v>
      </c>
      <c r="H202" s="107" t="s">
        <v>375</v>
      </c>
      <c r="I202" s="107" t="str">
        <f t="shared" si="4"/>
        <v>Other developed markets-Non-proportional product liability</v>
      </c>
    </row>
    <row r="203" spans="7:9">
      <c r="G203" s="107" t="s">
        <v>361</v>
      </c>
      <c r="H203" s="107" t="s">
        <v>376</v>
      </c>
      <c r="I203" s="107" t="str">
        <f t="shared" si="4"/>
        <v>Other developed markets-Non-proportional professional indemnity</v>
      </c>
    </row>
    <row r="204" spans="7:9">
      <c r="G204" s="107" t="s">
        <v>361</v>
      </c>
      <c r="H204" s="107" t="s">
        <v>377</v>
      </c>
      <c r="I204" s="107" t="str">
        <f t="shared" si="4"/>
        <v>Other developed markets-Non-proportional other liability</v>
      </c>
    </row>
    <row r="205" spans="7:9">
      <c r="G205" s="107" t="s">
        <v>361</v>
      </c>
      <c r="H205" s="107" t="s">
        <v>234</v>
      </c>
      <c r="I205" s="107" t="str">
        <f t="shared" si="4"/>
        <v>Other developed markets-Mortgage insurance</v>
      </c>
    </row>
    <row r="206" spans="7:9">
      <c r="G206" s="107" t="s">
        <v>361</v>
      </c>
      <c r="H206" s="107" t="s">
        <v>378</v>
      </c>
      <c r="I206" s="107" t="str">
        <f t="shared" si="4"/>
        <v>Other developed markets-Commercial credit insurance</v>
      </c>
    </row>
    <row r="207" spans="7:9">
      <c r="G207" s="108" t="s">
        <v>361</v>
      </c>
      <c r="H207" s="108" t="s">
        <v>379</v>
      </c>
      <c r="I207" s="108" t="str">
        <f t="shared" si="4"/>
        <v>Other developed markets-Other non-traditional</v>
      </c>
    </row>
    <row r="208" spans="7:9">
      <c r="G208" s="107" t="s">
        <v>380</v>
      </c>
      <c r="H208" s="107" t="s">
        <v>258</v>
      </c>
      <c r="I208" s="107" t="str">
        <f t="shared" si="4"/>
        <v>Other emerging markets-Motor</v>
      </c>
    </row>
    <row r="209" spans="7:9">
      <c r="G209" s="107" t="s">
        <v>380</v>
      </c>
      <c r="H209" s="107" t="s">
        <v>362</v>
      </c>
      <c r="I209" s="107" t="str">
        <f t="shared" si="4"/>
        <v>Other emerging markets-Property damage</v>
      </c>
    </row>
    <row r="210" spans="7:9">
      <c r="G210" s="107" t="s">
        <v>380</v>
      </c>
      <c r="H210" s="107" t="s">
        <v>363</v>
      </c>
      <c r="I210" s="107" t="str">
        <f t="shared" si="4"/>
        <v>Other emerging markets-Accident, protection and health (APH)</v>
      </c>
    </row>
    <row r="211" spans="7:9">
      <c r="G211" s="107" t="s">
        <v>380</v>
      </c>
      <c r="H211" s="107" t="s">
        <v>364</v>
      </c>
      <c r="I211" s="107" t="str">
        <f t="shared" si="4"/>
        <v>Other emerging markets-Other short tail</v>
      </c>
    </row>
    <row r="212" spans="7:9">
      <c r="G212" s="107" t="s">
        <v>380</v>
      </c>
      <c r="H212" s="107" t="s">
        <v>365</v>
      </c>
      <c r="I212" s="107" t="str">
        <f t="shared" si="4"/>
        <v>Other emerging markets-Marine, Air, Transport (MAT)</v>
      </c>
    </row>
    <row r="213" spans="7:9">
      <c r="G213" s="107" t="s">
        <v>380</v>
      </c>
      <c r="H213" s="107" t="s">
        <v>366</v>
      </c>
      <c r="I213" s="107" t="str">
        <f t="shared" si="4"/>
        <v>Other emerging markets-Other medium tail</v>
      </c>
    </row>
    <row r="214" spans="7:9">
      <c r="G214" s="107" t="s">
        <v>380</v>
      </c>
      <c r="H214" s="107" t="s">
        <v>367</v>
      </c>
      <c r="I214" s="107" t="str">
        <f t="shared" si="4"/>
        <v>Other emerging markets-Workers' compensation</v>
      </c>
    </row>
    <row r="215" spans="7:9">
      <c r="G215" s="107" t="s">
        <v>380</v>
      </c>
      <c r="H215" s="107" t="s">
        <v>333</v>
      </c>
      <c r="I215" s="107" t="str">
        <f t="shared" si="4"/>
        <v>Other emerging markets-Public liability</v>
      </c>
    </row>
    <row r="216" spans="7:9">
      <c r="G216" s="107" t="s">
        <v>380</v>
      </c>
      <c r="H216" s="107" t="s">
        <v>368</v>
      </c>
      <c r="I216" s="107" t="str">
        <f t="shared" si="4"/>
        <v>Other emerging markets-Product liability</v>
      </c>
    </row>
    <row r="217" spans="7:9">
      <c r="G217" s="107" t="s">
        <v>380</v>
      </c>
      <c r="H217" s="107" t="s">
        <v>332</v>
      </c>
      <c r="I217" s="107" t="str">
        <f t="shared" si="4"/>
        <v>Other emerging markets-Professional indemnity</v>
      </c>
    </row>
    <row r="218" spans="7:9">
      <c r="G218" s="107" t="s">
        <v>380</v>
      </c>
      <c r="H218" s="107" t="s">
        <v>369</v>
      </c>
      <c r="I218" s="107" t="str">
        <f t="shared" si="4"/>
        <v>Other emerging markets-Other liability</v>
      </c>
    </row>
    <row r="219" spans="7:9">
      <c r="G219" s="107" t="s">
        <v>380</v>
      </c>
      <c r="H219" s="107" t="s">
        <v>370</v>
      </c>
      <c r="I219" s="107" t="str">
        <f t="shared" si="4"/>
        <v>Other emerging markets-Other long tail</v>
      </c>
    </row>
    <row r="220" spans="7:9">
      <c r="G220" s="107" t="s">
        <v>380</v>
      </c>
      <c r="H220" s="107" t="s">
        <v>371</v>
      </c>
      <c r="I220" s="107" t="str">
        <f t="shared" si="4"/>
        <v>Other emerging markets-Non-proportional motor, property damage and APH</v>
      </c>
    </row>
    <row r="221" spans="7:9">
      <c r="G221" s="107" t="s">
        <v>380</v>
      </c>
      <c r="H221" s="107" t="s">
        <v>372</v>
      </c>
      <c r="I221" s="107" t="str">
        <f t="shared" si="4"/>
        <v>Other emerging markets-Catastrophe reinsurance</v>
      </c>
    </row>
    <row r="222" spans="7:9">
      <c r="G222" s="107" t="s">
        <v>380</v>
      </c>
      <c r="H222" s="107" t="s">
        <v>373</v>
      </c>
      <c r="I222" s="107" t="str">
        <f t="shared" si="4"/>
        <v>Other emerging markets-Non-proportional MAT</v>
      </c>
    </row>
    <row r="223" spans="7:9">
      <c r="G223" s="107" t="s">
        <v>380</v>
      </c>
      <c r="H223" s="107" t="s">
        <v>374</v>
      </c>
      <c r="I223" s="107" t="str">
        <f t="shared" si="4"/>
        <v>Other emerging markets-Non-proportional public liability</v>
      </c>
    </row>
    <row r="224" spans="7:9">
      <c r="G224" s="107" t="s">
        <v>380</v>
      </c>
      <c r="H224" s="107" t="s">
        <v>375</v>
      </c>
      <c r="I224" s="107" t="str">
        <f t="shared" si="4"/>
        <v>Other emerging markets-Non-proportional product liability</v>
      </c>
    </row>
    <row r="225" spans="7:9">
      <c r="G225" s="107" t="s">
        <v>380</v>
      </c>
      <c r="H225" s="107" t="s">
        <v>376</v>
      </c>
      <c r="I225" s="107" t="str">
        <f t="shared" si="4"/>
        <v>Other emerging markets-Non-proportional professional indemnity</v>
      </c>
    </row>
    <row r="226" spans="7:9">
      <c r="G226" s="107" t="s">
        <v>380</v>
      </c>
      <c r="H226" s="107" t="s">
        <v>377</v>
      </c>
      <c r="I226" s="107" t="str">
        <f t="shared" si="4"/>
        <v>Other emerging markets-Non-proportional other liability</v>
      </c>
    </row>
    <row r="227" spans="7:9">
      <c r="G227" s="107" t="s">
        <v>380</v>
      </c>
      <c r="H227" s="107" t="s">
        <v>234</v>
      </c>
      <c r="I227" s="107" t="str">
        <f t="shared" si="4"/>
        <v>Other emerging markets-Mortgage insurance</v>
      </c>
    </row>
    <row r="228" spans="7:9">
      <c r="G228" s="107" t="s">
        <v>380</v>
      </c>
      <c r="H228" s="107" t="s">
        <v>378</v>
      </c>
      <c r="I228" s="107" t="str">
        <f t="shared" si="4"/>
        <v>Other emerging markets-Commercial credit insurance</v>
      </c>
    </row>
    <row r="229" spans="7:9">
      <c r="G229" s="108" t="s">
        <v>380</v>
      </c>
      <c r="H229" s="108" t="s">
        <v>379</v>
      </c>
      <c r="I229" s="108" t="str">
        <f t="shared" si="4"/>
        <v>Other emerging markets-Other non-traditional</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4:P57"/>
  <sheetViews>
    <sheetView zoomScale="90" zoomScaleNormal="90" workbookViewId="0">
      <pane ySplit="5" topLeftCell="A6" activePane="bottomLeft" state="frozen"/>
      <selection activeCell="U1" sqref="U1"/>
      <selection pane="bottomLeft" activeCell="B5" sqref="B5"/>
    </sheetView>
  </sheetViews>
  <sheetFormatPr defaultRowHeight="15"/>
  <cols>
    <col min="1" max="1" width="8" bestFit="1" customWidth="1"/>
    <col min="2" max="2" width="28.7109375" style="8" customWidth="1"/>
    <col min="3" max="3" width="12.5703125" bestFit="1" customWidth="1"/>
    <col min="4" max="4" width="36.140625" bestFit="1" customWidth="1"/>
    <col min="5" max="5" width="36.140625" customWidth="1"/>
    <col min="6" max="6" width="11.7109375" bestFit="1" customWidth="1"/>
    <col min="7" max="7" width="25.7109375" bestFit="1" customWidth="1"/>
    <col min="8" max="8" width="25.7109375" customWidth="1"/>
    <col min="9" max="9" width="49.85546875" customWidth="1"/>
    <col min="10" max="16" width="17.42578125" customWidth="1"/>
  </cols>
  <sheetData>
    <row r="4" spans="2:16" ht="78" customHeight="1">
      <c r="D4" s="174" t="s">
        <v>463</v>
      </c>
      <c r="J4" s="226" t="s">
        <v>444</v>
      </c>
      <c r="K4" s="227"/>
      <c r="L4" s="227"/>
      <c r="M4" s="227"/>
      <c r="N4" s="227"/>
      <c r="O4" s="227"/>
      <c r="P4" s="228"/>
    </row>
    <row r="5" spans="2:16" s="6" customFormat="1" ht="145.5" customHeight="1">
      <c r="B5" s="134" t="s">
        <v>172</v>
      </c>
      <c r="C5" s="82" t="s">
        <v>171</v>
      </c>
      <c r="D5" s="70" t="s">
        <v>27</v>
      </c>
      <c r="E5" s="70" t="s">
        <v>173</v>
      </c>
      <c r="F5" s="70" t="s">
        <v>442</v>
      </c>
      <c r="G5" s="70" t="s">
        <v>440</v>
      </c>
      <c r="H5" s="70" t="s">
        <v>177</v>
      </c>
      <c r="I5" s="70" t="s">
        <v>441</v>
      </c>
      <c r="J5" s="69" t="s">
        <v>443</v>
      </c>
      <c r="K5" s="70" t="s">
        <v>0</v>
      </c>
      <c r="L5" s="70" t="s">
        <v>26</v>
      </c>
      <c r="M5" s="70" t="s">
        <v>384</v>
      </c>
      <c r="N5" s="70" t="s">
        <v>452</v>
      </c>
      <c r="O5" s="70" t="s">
        <v>462</v>
      </c>
      <c r="P5" s="71" t="s">
        <v>386</v>
      </c>
    </row>
    <row r="6" spans="2:16" s="7" customFormat="1" ht="120.75" customHeight="1">
      <c r="B6" s="99" t="s">
        <v>403</v>
      </c>
      <c r="C6" s="83"/>
      <c r="D6" s="73"/>
      <c r="E6" s="73" t="s">
        <v>174</v>
      </c>
      <c r="F6" s="73" t="s">
        <v>489</v>
      </c>
      <c r="G6" s="96" t="s">
        <v>176</v>
      </c>
      <c r="H6" s="96" t="s">
        <v>383</v>
      </c>
      <c r="I6" s="96" t="s">
        <v>407</v>
      </c>
      <c r="J6" s="229" t="s">
        <v>445</v>
      </c>
      <c r="K6" s="230"/>
      <c r="L6" s="230"/>
      <c r="M6" s="230"/>
      <c r="N6" s="230"/>
      <c r="O6" s="230"/>
      <c r="P6" s="231"/>
    </row>
    <row r="7" spans="2:16">
      <c r="C7" s="84"/>
      <c r="D7" s="64"/>
      <c r="E7" s="64"/>
      <c r="F7" s="64"/>
      <c r="G7" s="64"/>
      <c r="H7" s="64"/>
      <c r="I7" s="64"/>
      <c r="J7" s="115"/>
      <c r="K7" s="64"/>
      <c r="L7" s="64"/>
      <c r="M7" s="64"/>
      <c r="N7" s="64"/>
      <c r="O7" s="64"/>
      <c r="P7" s="116"/>
    </row>
    <row r="8" spans="2:16">
      <c r="B8" s="8">
        <v>1</v>
      </c>
      <c r="C8" s="111" t="s">
        <v>397</v>
      </c>
      <c r="D8" s="111" t="s">
        <v>51</v>
      </c>
      <c r="E8" s="111" t="s">
        <v>175</v>
      </c>
      <c r="F8" s="112">
        <v>1000000</v>
      </c>
      <c r="G8" s="111" t="s">
        <v>218</v>
      </c>
      <c r="H8" s="111"/>
      <c r="I8" s="114" t="s">
        <v>382</v>
      </c>
      <c r="J8" s="117"/>
      <c r="K8" s="157"/>
      <c r="L8" s="157"/>
      <c r="M8" s="113"/>
      <c r="N8" s="158"/>
      <c r="O8" s="158"/>
      <c r="P8" s="118"/>
    </row>
    <row r="9" spans="2:16">
      <c r="B9" s="8">
        <f>B8+1</f>
        <v>2</v>
      </c>
      <c r="C9" s="2" t="s">
        <v>397</v>
      </c>
      <c r="D9" s="2" t="s">
        <v>146</v>
      </c>
      <c r="E9" s="111" t="s">
        <v>175</v>
      </c>
      <c r="F9" s="112">
        <v>1000000</v>
      </c>
      <c r="G9" s="111" t="s">
        <v>218</v>
      </c>
      <c r="H9" s="111"/>
      <c r="I9" s="114" t="s">
        <v>382</v>
      </c>
      <c r="J9" s="117"/>
      <c r="K9" s="157"/>
      <c r="L9" s="157"/>
      <c r="M9" s="113"/>
      <c r="N9" s="158"/>
      <c r="O9" s="158"/>
      <c r="P9" s="118"/>
    </row>
    <row r="10" spans="2:16">
      <c r="B10" s="8">
        <f t="shared" ref="B10:B25" si="0">B9+1</f>
        <v>3</v>
      </c>
      <c r="C10" s="111" t="s">
        <v>397</v>
      </c>
      <c r="D10" s="111" t="s">
        <v>147</v>
      </c>
      <c r="E10" s="111" t="s">
        <v>175</v>
      </c>
      <c r="F10" s="112">
        <v>1000000</v>
      </c>
      <c r="G10" s="111" t="s">
        <v>218</v>
      </c>
      <c r="H10" s="111"/>
      <c r="I10" s="114" t="s">
        <v>382</v>
      </c>
      <c r="J10" s="117"/>
      <c r="K10" s="157"/>
      <c r="L10" s="157"/>
      <c r="M10" s="113"/>
      <c r="N10" s="158"/>
      <c r="O10" s="158"/>
      <c r="P10" s="118"/>
    </row>
    <row r="11" spans="2:16">
      <c r="B11" s="8">
        <f t="shared" si="0"/>
        <v>4</v>
      </c>
      <c r="C11" s="111"/>
      <c r="D11" s="111"/>
      <c r="E11" s="111" t="s">
        <v>175</v>
      </c>
      <c r="F11" s="112">
        <v>1000000</v>
      </c>
      <c r="G11" s="111" t="s">
        <v>381</v>
      </c>
      <c r="H11" s="111"/>
      <c r="I11" s="114" t="s">
        <v>382</v>
      </c>
      <c r="J11" s="117"/>
      <c r="K11" s="157"/>
      <c r="L11" s="157"/>
      <c r="M11" s="113"/>
      <c r="N11" s="158"/>
      <c r="O11" s="158"/>
      <c r="P11" s="118"/>
    </row>
    <row r="12" spans="2:16">
      <c r="B12" s="8">
        <f t="shared" si="0"/>
        <v>5</v>
      </c>
      <c r="C12" s="111"/>
      <c r="D12" s="111"/>
      <c r="E12" s="111" t="s">
        <v>175</v>
      </c>
      <c r="F12" s="112">
        <v>1000000</v>
      </c>
      <c r="G12" s="111" t="s">
        <v>381</v>
      </c>
      <c r="H12" s="111"/>
      <c r="I12" s="114" t="s">
        <v>382</v>
      </c>
      <c r="J12" s="117"/>
      <c r="K12" s="157"/>
      <c r="L12" s="157"/>
      <c r="M12" s="113"/>
      <c r="N12" s="158"/>
      <c r="O12" s="158"/>
      <c r="P12" s="118"/>
    </row>
    <row r="13" spans="2:16">
      <c r="B13" s="8">
        <f t="shared" si="0"/>
        <v>6</v>
      </c>
      <c r="C13" s="111"/>
      <c r="D13" s="111"/>
      <c r="E13" s="111" t="s">
        <v>175</v>
      </c>
      <c r="F13" s="112">
        <v>1000000</v>
      </c>
      <c r="G13" s="111" t="s">
        <v>381</v>
      </c>
      <c r="H13" s="111"/>
      <c r="I13" s="114" t="s">
        <v>382</v>
      </c>
      <c r="J13" s="117"/>
      <c r="K13" s="157"/>
      <c r="L13" s="157"/>
      <c r="M13" s="113"/>
      <c r="N13" s="158"/>
      <c r="O13" s="158"/>
      <c r="P13" s="118"/>
    </row>
    <row r="14" spans="2:16">
      <c r="B14" s="8">
        <f t="shared" si="0"/>
        <v>7</v>
      </c>
      <c r="C14" s="111"/>
      <c r="D14" s="111"/>
      <c r="E14" s="111" t="s">
        <v>175</v>
      </c>
      <c r="F14" s="112">
        <v>1000000</v>
      </c>
      <c r="G14" s="111" t="s">
        <v>381</v>
      </c>
      <c r="H14" s="111"/>
      <c r="I14" s="114" t="s">
        <v>382</v>
      </c>
      <c r="J14" s="117"/>
      <c r="K14" s="157"/>
      <c r="L14" s="157"/>
      <c r="M14" s="113"/>
      <c r="N14" s="158"/>
      <c r="O14" s="158"/>
      <c r="P14" s="118"/>
    </row>
    <row r="15" spans="2:16">
      <c r="B15" s="8">
        <f t="shared" si="0"/>
        <v>8</v>
      </c>
      <c r="C15" s="111"/>
      <c r="D15" s="111"/>
      <c r="E15" s="111" t="s">
        <v>175</v>
      </c>
      <c r="F15" s="112">
        <v>1000000</v>
      </c>
      <c r="G15" s="111" t="s">
        <v>381</v>
      </c>
      <c r="H15" s="111"/>
      <c r="I15" s="114" t="s">
        <v>382</v>
      </c>
      <c r="J15" s="117"/>
      <c r="K15" s="157"/>
      <c r="L15" s="157"/>
      <c r="M15" s="113"/>
      <c r="N15" s="158"/>
      <c r="O15" s="158"/>
      <c r="P15" s="118"/>
    </row>
    <row r="16" spans="2:16">
      <c r="B16" s="8">
        <f t="shared" si="0"/>
        <v>9</v>
      </c>
      <c r="C16" s="111"/>
      <c r="D16" s="111"/>
      <c r="E16" s="111" t="s">
        <v>175</v>
      </c>
      <c r="F16" s="112">
        <v>1000000</v>
      </c>
      <c r="G16" s="111" t="s">
        <v>381</v>
      </c>
      <c r="H16" s="111"/>
      <c r="I16" s="114" t="s">
        <v>382</v>
      </c>
      <c r="J16" s="117"/>
      <c r="K16" s="157"/>
      <c r="L16" s="157"/>
      <c r="M16" s="113"/>
      <c r="N16" s="158"/>
      <c r="O16" s="158"/>
      <c r="P16" s="118"/>
    </row>
    <row r="17" spans="2:16">
      <c r="B17" s="8">
        <f t="shared" si="0"/>
        <v>10</v>
      </c>
      <c r="C17" s="111"/>
      <c r="D17" s="111"/>
      <c r="E17" s="111" t="s">
        <v>175</v>
      </c>
      <c r="F17" s="112">
        <v>1000000</v>
      </c>
      <c r="G17" s="111" t="s">
        <v>381</v>
      </c>
      <c r="H17" s="111"/>
      <c r="I17" s="114" t="s">
        <v>382</v>
      </c>
      <c r="J17" s="117"/>
      <c r="K17" s="157"/>
      <c r="L17" s="157"/>
      <c r="M17" s="113"/>
      <c r="N17" s="158"/>
      <c r="O17" s="158"/>
      <c r="P17" s="118"/>
    </row>
    <row r="18" spans="2:16">
      <c r="B18" s="8">
        <f t="shared" si="0"/>
        <v>11</v>
      </c>
      <c r="C18" s="111"/>
      <c r="D18" s="111"/>
      <c r="E18" s="111" t="s">
        <v>175</v>
      </c>
      <c r="F18" s="112">
        <v>1000000</v>
      </c>
      <c r="G18" s="111" t="s">
        <v>381</v>
      </c>
      <c r="H18" s="111"/>
      <c r="I18" s="114" t="s">
        <v>382</v>
      </c>
      <c r="J18" s="117"/>
      <c r="K18" s="157"/>
      <c r="L18" s="157"/>
      <c r="M18" s="113"/>
      <c r="N18" s="158"/>
      <c r="O18" s="158"/>
      <c r="P18" s="118"/>
    </row>
    <row r="19" spans="2:16">
      <c r="B19" s="8">
        <f t="shared" si="0"/>
        <v>12</v>
      </c>
      <c r="C19" s="111"/>
      <c r="D19" s="111"/>
      <c r="E19" s="111" t="s">
        <v>175</v>
      </c>
      <c r="F19" s="112">
        <v>1000000</v>
      </c>
      <c r="G19" s="111" t="s">
        <v>381</v>
      </c>
      <c r="H19" s="111"/>
      <c r="I19" s="114" t="s">
        <v>382</v>
      </c>
      <c r="J19" s="117"/>
      <c r="K19" s="157"/>
      <c r="L19" s="157"/>
      <c r="M19" s="113"/>
      <c r="N19" s="158"/>
      <c r="O19" s="158"/>
      <c r="P19" s="118"/>
    </row>
    <row r="20" spans="2:16">
      <c r="B20" s="8">
        <f t="shared" si="0"/>
        <v>13</v>
      </c>
      <c r="C20" s="111"/>
      <c r="D20" s="111"/>
      <c r="E20" s="111" t="s">
        <v>175</v>
      </c>
      <c r="F20" s="112">
        <v>1000000</v>
      </c>
      <c r="G20" s="111" t="s">
        <v>381</v>
      </c>
      <c r="H20" s="111"/>
      <c r="I20" s="114" t="s">
        <v>382</v>
      </c>
      <c r="J20" s="117"/>
      <c r="K20" s="157"/>
      <c r="L20" s="157"/>
      <c r="M20" s="113"/>
      <c r="N20" s="158"/>
      <c r="O20" s="158"/>
      <c r="P20" s="118"/>
    </row>
    <row r="21" spans="2:16">
      <c r="B21" s="8">
        <f t="shared" si="0"/>
        <v>14</v>
      </c>
      <c r="C21" s="111"/>
      <c r="D21" s="111"/>
      <c r="E21" s="111" t="s">
        <v>175</v>
      </c>
      <c r="F21" s="112">
        <v>1000000</v>
      </c>
      <c r="G21" s="111" t="s">
        <v>381</v>
      </c>
      <c r="H21" s="111"/>
      <c r="I21" s="114" t="s">
        <v>382</v>
      </c>
      <c r="J21" s="117"/>
      <c r="K21" s="157"/>
      <c r="L21" s="157"/>
      <c r="M21" s="113"/>
      <c r="N21" s="158"/>
      <c r="O21" s="158"/>
      <c r="P21" s="118"/>
    </row>
    <row r="22" spans="2:16">
      <c r="B22" s="8">
        <f t="shared" si="0"/>
        <v>15</v>
      </c>
      <c r="C22" s="111"/>
      <c r="D22" s="111"/>
      <c r="E22" s="111" t="s">
        <v>175</v>
      </c>
      <c r="F22" s="112">
        <v>1000000</v>
      </c>
      <c r="G22" s="111" t="s">
        <v>381</v>
      </c>
      <c r="H22" s="111"/>
      <c r="I22" s="114" t="s">
        <v>382</v>
      </c>
      <c r="J22" s="117"/>
      <c r="K22" s="157"/>
      <c r="L22" s="157"/>
      <c r="M22" s="113"/>
      <c r="N22" s="158"/>
      <c r="O22" s="158"/>
      <c r="P22" s="118"/>
    </row>
    <row r="23" spans="2:16">
      <c r="B23" s="8">
        <f t="shared" si="0"/>
        <v>16</v>
      </c>
      <c r="C23" s="111"/>
      <c r="D23" s="111"/>
      <c r="E23" s="111" t="s">
        <v>175</v>
      </c>
      <c r="F23" s="112">
        <v>1000000</v>
      </c>
      <c r="G23" s="111" t="s">
        <v>381</v>
      </c>
      <c r="H23" s="111"/>
      <c r="I23" s="114" t="s">
        <v>382</v>
      </c>
      <c r="J23" s="117"/>
      <c r="K23" s="157"/>
      <c r="L23" s="157"/>
      <c r="M23" s="113"/>
      <c r="N23" s="158"/>
      <c r="O23" s="158"/>
      <c r="P23" s="118"/>
    </row>
    <row r="24" spans="2:16">
      <c r="B24" s="8">
        <f t="shared" si="0"/>
        <v>17</v>
      </c>
      <c r="C24" s="111"/>
      <c r="D24" s="111"/>
      <c r="E24" s="111" t="s">
        <v>175</v>
      </c>
      <c r="F24" s="112">
        <v>1000000</v>
      </c>
      <c r="G24" s="111" t="s">
        <v>381</v>
      </c>
      <c r="H24" s="111"/>
      <c r="I24" s="114" t="s">
        <v>382</v>
      </c>
      <c r="J24" s="117"/>
      <c r="K24" s="157"/>
      <c r="L24" s="157"/>
      <c r="M24" s="113"/>
      <c r="N24" s="158"/>
      <c r="O24" s="158"/>
      <c r="P24" s="118"/>
    </row>
    <row r="25" spans="2:16">
      <c r="B25" s="8">
        <f t="shared" si="0"/>
        <v>18</v>
      </c>
      <c r="C25" s="111"/>
      <c r="D25" s="111"/>
      <c r="E25" s="111" t="s">
        <v>175</v>
      </c>
      <c r="F25" s="112">
        <v>1000000</v>
      </c>
      <c r="G25" s="111" t="s">
        <v>381</v>
      </c>
      <c r="H25" s="111"/>
      <c r="I25" s="114" t="s">
        <v>382</v>
      </c>
      <c r="J25" s="117"/>
      <c r="K25" s="157"/>
      <c r="L25" s="157"/>
      <c r="M25" s="113"/>
      <c r="N25" s="158"/>
      <c r="O25" s="158"/>
      <c r="P25" s="118"/>
    </row>
    <row r="26" spans="2:16">
      <c r="B26" s="8">
        <f t="shared" ref="B26:B57" si="1">B25+1</f>
        <v>19</v>
      </c>
      <c r="C26" s="111"/>
      <c r="D26" s="111"/>
      <c r="E26" s="111" t="s">
        <v>175</v>
      </c>
      <c r="F26" s="112">
        <v>1000000</v>
      </c>
      <c r="G26" s="111" t="s">
        <v>381</v>
      </c>
      <c r="H26" s="111"/>
      <c r="I26" s="114" t="s">
        <v>382</v>
      </c>
      <c r="J26" s="117"/>
      <c r="K26" s="157"/>
      <c r="L26" s="157"/>
      <c r="M26" s="113"/>
      <c r="N26" s="158"/>
      <c r="O26" s="158"/>
      <c r="P26" s="118"/>
    </row>
    <row r="27" spans="2:16">
      <c r="B27" s="8">
        <f t="shared" si="1"/>
        <v>20</v>
      </c>
      <c r="C27" s="111"/>
      <c r="D27" s="111"/>
      <c r="E27" s="111" t="s">
        <v>175</v>
      </c>
      <c r="F27" s="112">
        <v>1000000</v>
      </c>
      <c r="G27" s="111" t="s">
        <v>381</v>
      </c>
      <c r="H27" s="111"/>
      <c r="I27" s="114" t="s">
        <v>382</v>
      </c>
      <c r="J27" s="117"/>
      <c r="K27" s="157"/>
      <c r="L27" s="157"/>
      <c r="M27" s="113"/>
      <c r="N27" s="158"/>
      <c r="O27" s="158"/>
      <c r="P27" s="118"/>
    </row>
    <row r="28" spans="2:16">
      <c r="B28" s="8">
        <f t="shared" si="1"/>
        <v>21</v>
      </c>
      <c r="C28" s="111"/>
      <c r="D28" s="111"/>
      <c r="E28" s="111" t="s">
        <v>175</v>
      </c>
      <c r="F28" s="112">
        <v>1000000</v>
      </c>
      <c r="G28" s="111" t="s">
        <v>381</v>
      </c>
      <c r="H28" s="111"/>
      <c r="I28" s="114" t="s">
        <v>382</v>
      </c>
      <c r="J28" s="117"/>
      <c r="K28" s="157"/>
      <c r="L28" s="157"/>
      <c r="M28" s="113"/>
      <c r="N28" s="158"/>
      <c r="O28" s="158"/>
      <c r="P28" s="118"/>
    </row>
    <row r="29" spans="2:16">
      <c r="B29" s="8">
        <f t="shared" si="1"/>
        <v>22</v>
      </c>
      <c r="C29" s="111"/>
      <c r="D29" s="111"/>
      <c r="E29" s="111" t="s">
        <v>175</v>
      </c>
      <c r="F29" s="112">
        <v>1000000</v>
      </c>
      <c r="G29" s="111" t="s">
        <v>381</v>
      </c>
      <c r="H29" s="111"/>
      <c r="I29" s="114" t="s">
        <v>382</v>
      </c>
      <c r="J29" s="117"/>
      <c r="K29" s="157"/>
      <c r="L29" s="157"/>
      <c r="M29" s="113"/>
      <c r="N29" s="158"/>
      <c r="O29" s="158"/>
      <c r="P29" s="118"/>
    </row>
    <row r="30" spans="2:16">
      <c r="B30" s="8">
        <f t="shared" si="1"/>
        <v>23</v>
      </c>
      <c r="C30" s="111"/>
      <c r="D30" s="111"/>
      <c r="E30" s="111" t="s">
        <v>175</v>
      </c>
      <c r="F30" s="112">
        <v>1000000</v>
      </c>
      <c r="G30" s="111" t="s">
        <v>381</v>
      </c>
      <c r="H30" s="111"/>
      <c r="I30" s="114" t="s">
        <v>382</v>
      </c>
      <c r="J30" s="117"/>
      <c r="K30" s="157"/>
      <c r="L30" s="157"/>
      <c r="M30" s="113"/>
      <c r="N30" s="158"/>
      <c r="O30" s="158"/>
      <c r="P30" s="118"/>
    </row>
    <row r="31" spans="2:16">
      <c r="B31" s="8">
        <f t="shared" si="1"/>
        <v>24</v>
      </c>
      <c r="C31" s="111"/>
      <c r="D31" s="111"/>
      <c r="E31" s="111" t="s">
        <v>175</v>
      </c>
      <c r="F31" s="112">
        <v>1000000</v>
      </c>
      <c r="G31" s="111" t="s">
        <v>381</v>
      </c>
      <c r="H31" s="111"/>
      <c r="I31" s="114" t="s">
        <v>382</v>
      </c>
      <c r="J31" s="117"/>
      <c r="K31" s="157"/>
      <c r="L31" s="157"/>
      <c r="M31" s="113"/>
      <c r="N31" s="158"/>
      <c r="O31" s="158"/>
      <c r="P31" s="118"/>
    </row>
    <row r="32" spans="2:16">
      <c r="B32" s="8">
        <f t="shared" si="1"/>
        <v>25</v>
      </c>
      <c r="C32" s="111"/>
      <c r="D32" s="111"/>
      <c r="E32" s="111" t="s">
        <v>175</v>
      </c>
      <c r="F32" s="112">
        <v>1000000</v>
      </c>
      <c r="G32" s="111" t="s">
        <v>381</v>
      </c>
      <c r="H32" s="111"/>
      <c r="I32" s="114" t="s">
        <v>382</v>
      </c>
      <c r="J32" s="117"/>
      <c r="K32" s="157"/>
      <c r="L32" s="157"/>
      <c r="M32" s="113"/>
      <c r="N32" s="158"/>
      <c r="O32" s="158"/>
      <c r="P32" s="118"/>
    </row>
    <row r="33" spans="2:16">
      <c r="B33" s="8">
        <f t="shared" si="1"/>
        <v>26</v>
      </c>
      <c r="C33" s="111"/>
      <c r="D33" s="111"/>
      <c r="E33" s="111" t="s">
        <v>175</v>
      </c>
      <c r="F33" s="112">
        <v>1000000</v>
      </c>
      <c r="G33" s="111" t="s">
        <v>381</v>
      </c>
      <c r="H33" s="111"/>
      <c r="I33" s="114" t="s">
        <v>382</v>
      </c>
      <c r="J33" s="117"/>
      <c r="K33" s="157"/>
      <c r="L33" s="157"/>
      <c r="M33" s="113"/>
      <c r="N33" s="158"/>
      <c r="O33" s="158"/>
      <c r="P33" s="118"/>
    </row>
    <row r="34" spans="2:16">
      <c r="B34" s="8">
        <f t="shared" si="1"/>
        <v>27</v>
      </c>
      <c r="C34" s="111"/>
      <c r="D34" s="111"/>
      <c r="E34" s="111" t="s">
        <v>175</v>
      </c>
      <c r="F34" s="112">
        <v>1000000</v>
      </c>
      <c r="G34" s="111" t="s">
        <v>381</v>
      </c>
      <c r="H34" s="111"/>
      <c r="I34" s="114" t="s">
        <v>382</v>
      </c>
      <c r="J34" s="117"/>
      <c r="K34" s="157"/>
      <c r="L34" s="157"/>
      <c r="M34" s="113"/>
      <c r="N34" s="158"/>
      <c r="O34" s="158"/>
      <c r="P34" s="118"/>
    </row>
    <row r="35" spans="2:16">
      <c r="B35" s="8">
        <f t="shared" si="1"/>
        <v>28</v>
      </c>
      <c r="C35" s="111"/>
      <c r="D35" s="111"/>
      <c r="E35" s="111" t="s">
        <v>175</v>
      </c>
      <c r="F35" s="112">
        <v>1000000</v>
      </c>
      <c r="G35" s="111" t="s">
        <v>381</v>
      </c>
      <c r="H35" s="111"/>
      <c r="I35" s="114" t="s">
        <v>382</v>
      </c>
      <c r="J35" s="117"/>
      <c r="K35" s="157"/>
      <c r="L35" s="157"/>
      <c r="M35" s="113"/>
      <c r="N35" s="158"/>
      <c r="O35" s="158"/>
      <c r="P35" s="118"/>
    </row>
    <row r="36" spans="2:16">
      <c r="B36" s="8">
        <f t="shared" si="1"/>
        <v>29</v>
      </c>
      <c r="C36" s="111"/>
      <c r="D36" s="111"/>
      <c r="E36" s="111" t="s">
        <v>175</v>
      </c>
      <c r="F36" s="112">
        <v>1000000</v>
      </c>
      <c r="G36" s="111" t="s">
        <v>381</v>
      </c>
      <c r="H36" s="111"/>
      <c r="I36" s="114" t="s">
        <v>382</v>
      </c>
      <c r="J36" s="117"/>
      <c r="K36" s="157"/>
      <c r="L36" s="157"/>
      <c r="M36" s="113"/>
      <c r="N36" s="158"/>
      <c r="O36" s="158"/>
      <c r="P36" s="118"/>
    </row>
    <row r="37" spans="2:16">
      <c r="B37" s="8">
        <f t="shared" si="1"/>
        <v>30</v>
      </c>
      <c r="C37" s="111"/>
      <c r="D37" s="111"/>
      <c r="E37" s="111" t="s">
        <v>175</v>
      </c>
      <c r="F37" s="112">
        <v>1000000</v>
      </c>
      <c r="G37" s="111" t="s">
        <v>381</v>
      </c>
      <c r="H37" s="111"/>
      <c r="I37" s="114" t="s">
        <v>382</v>
      </c>
      <c r="J37" s="117"/>
      <c r="K37" s="157"/>
      <c r="L37" s="157"/>
      <c r="M37" s="113"/>
      <c r="N37" s="158"/>
      <c r="O37" s="158"/>
      <c r="P37" s="118"/>
    </row>
    <row r="38" spans="2:16">
      <c r="B38" s="8">
        <f t="shared" si="1"/>
        <v>31</v>
      </c>
      <c r="C38" s="111"/>
      <c r="D38" s="111"/>
      <c r="E38" s="111" t="s">
        <v>175</v>
      </c>
      <c r="F38" s="112">
        <v>1000000</v>
      </c>
      <c r="G38" s="111" t="s">
        <v>381</v>
      </c>
      <c r="H38" s="111"/>
      <c r="I38" s="114" t="s">
        <v>382</v>
      </c>
      <c r="J38" s="117"/>
      <c r="K38" s="157"/>
      <c r="L38" s="157"/>
      <c r="M38" s="113"/>
      <c r="N38" s="158"/>
      <c r="O38" s="158"/>
      <c r="P38" s="118"/>
    </row>
    <row r="39" spans="2:16">
      <c r="B39" s="8">
        <f t="shared" si="1"/>
        <v>32</v>
      </c>
      <c r="C39" s="111"/>
      <c r="D39" s="111"/>
      <c r="E39" s="111" t="s">
        <v>175</v>
      </c>
      <c r="F39" s="112">
        <v>1000000</v>
      </c>
      <c r="G39" s="111" t="s">
        <v>381</v>
      </c>
      <c r="H39" s="111"/>
      <c r="I39" s="114" t="s">
        <v>382</v>
      </c>
      <c r="J39" s="117"/>
      <c r="K39" s="157"/>
      <c r="L39" s="157"/>
      <c r="M39" s="113"/>
      <c r="N39" s="158"/>
      <c r="O39" s="158"/>
      <c r="P39" s="118"/>
    </row>
    <row r="40" spans="2:16">
      <c r="B40" s="8">
        <f t="shared" si="1"/>
        <v>33</v>
      </c>
      <c r="C40" s="111"/>
      <c r="D40" s="111"/>
      <c r="E40" s="111" t="s">
        <v>175</v>
      </c>
      <c r="F40" s="112">
        <v>1000000</v>
      </c>
      <c r="G40" s="111" t="s">
        <v>381</v>
      </c>
      <c r="H40" s="111"/>
      <c r="I40" s="114" t="s">
        <v>382</v>
      </c>
      <c r="J40" s="117"/>
      <c r="K40" s="157"/>
      <c r="L40" s="157"/>
      <c r="M40" s="113"/>
      <c r="N40" s="158"/>
      <c r="O40" s="158"/>
      <c r="P40" s="118"/>
    </row>
    <row r="41" spans="2:16">
      <c r="B41" s="8">
        <f t="shared" si="1"/>
        <v>34</v>
      </c>
      <c r="C41" s="111"/>
      <c r="D41" s="111"/>
      <c r="E41" s="111" t="s">
        <v>175</v>
      </c>
      <c r="F41" s="112">
        <v>1000000</v>
      </c>
      <c r="G41" s="111" t="s">
        <v>381</v>
      </c>
      <c r="H41" s="111"/>
      <c r="I41" s="114" t="s">
        <v>382</v>
      </c>
      <c r="J41" s="117"/>
      <c r="K41" s="157"/>
      <c r="L41" s="157"/>
      <c r="M41" s="113"/>
      <c r="N41" s="158"/>
      <c r="O41" s="158"/>
      <c r="P41" s="118"/>
    </row>
    <row r="42" spans="2:16">
      <c r="B42" s="8">
        <f t="shared" si="1"/>
        <v>35</v>
      </c>
      <c r="C42" s="111"/>
      <c r="D42" s="111"/>
      <c r="E42" s="111" t="s">
        <v>175</v>
      </c>
      <c r="F42" s="112">
        <v>1000000</v>
      </c>
      <c r="G42" s="111" t="s">
        <v>381</v>
      </c>
      <c r="H42" s="111"/>
      <c r="I42" s="114" t="s">
        <v>382</v>
      </c>
      <c r="J42" s="117"/>
      <c r="K42" s="157"/>
      <c r="L42" s="157"/>
      <c r="M42" s="113"/>
      <c r="N42" s="158"/>
      <c r="O42" s="158"/>
      <c r="P42" s="118"/>
    </row>
    <row r="43" spans="2:16">
      <c r="B43" s="8">
        <f t="shared" si="1"/>
        <v>36</v>
      </c>
      <c r="C43" s="111"/>
      <c r="D43" s="111"/>
      <c r="E43" s="111" t="s">
        <v>175</v>
      </c>
      <c r="F43" s="112">
        <v>1000000</v>
      </c>
      <c r="G43" s="111" t="s">
        <v>381</v>
      </c>
      <c r="H43" s="111"/>
      <c r="I43" s="114" t="s">
        <v>382</v>
      </c>
      <c r="J43" s="117"/>
      <c r="K43" s="157"/>
      <c r="L43" s="157"/>
      <c r="M43" s="113"/>
      <c r="N43" s="158"/>
      <c r="O43" s="158"/>
      <c r="P43" s="118"/>
    </row>
    <row r="44" spans="2:16">
      <c r="B44" s="8">
        <f t="shared" si="1"/>
        <v>37</v>
      </c>
      <c r="C44" s="111"/>
      <c r="D44" s="111"/>
      <c r="E44" s="111" t="s">
        <v>175</v>
      </c>
      <c r="F44" s="112">
        <v>1000000</v>
      </c>
      <c r="G44" s="111" t="s">
        <v>381</v>
      </c>
      <c r="H44" s="111"/>
      <c r="I44" s="114" t="s">
        <v>382</v>
      </c>
      <c r="J44" s="117"/>
      <c r="K44" s="157"/>
      <c r="L44" s="157"/>
      <c r="M44" s="113"/>
      <c r="N44" s="158"/>
      <c r="O44" s="158"/>
      <c r="P44" s="118"/>
    </row>
    <row r="45" spans="2:16">
      <c r="B45" s="8">
        <f t="shared" si="1"/>
        <v>38</v>
      </c>
      <c r="C45" s="111"/>
      <c r="D45" s="111"/>
      <c r="E45" s="111" t="s">
        <v>175</v>
      </c>
      <c r="F45" s="112">
        <v>1000000</v>
      </c>
      <c r="G45" s="111" t="s">
        <v>381</v>
      </c>
      <c r="H45" s="111"/>
      <c r="I45" s="114" t="s">
        <v>382</v>
      </c>
      <c r="J45" s="117"/>
      <c r="K45" s="157"/>
      <c r="L45" s="157"/>
      <c r="M45" s="113"/>
      <c r="N45" s="158"/>
      <c r="O45" s="158"/>
      <c r="P45" s="118"/>
    </row>
    <row r="46" spans="2:16">
      <c r="B46" s="8">
        <f t="shared" si="1"/>
        <v>39</v>
      </c>
      <c r="C46" s="111"/>
      <c r="D46" s="111"/>
      <c r="E46" s="111" t="s">
        <v>175</v>
      </c>
      <c r="F46" s="112">
        <v>1000000</v>
      </c>
      <c r="G46" s="111" t="s">
        <v>381</v>
      </c>
      <c r="H46" s="111"/>
      <c r="I46" s="114" t="s">
        <v>382</v>
      </c>
      <c r="J46" s="117"/>
      <c r="K46" s="157"/>
      <c r="L46" s="157"/>
      <c r="M46" s="113"/>
      <c r="N46" s="158"/>
      <c r="O46" s="158"/>
      <c r="P46" s="118"/>
    </row>
    <row r="47" spans="2:16">
      <c r="B47" s="8">
        <f t="shared" si="1"/>
        <v>40</v>
      </c>
      <c r="C47" s="111"/>
      <c r="D47" s="111"/>
      <c r="E47" s="111" t="s">
        <v>175</v>
      </c>
      <c r="F47" s="112">
        <v>1000000</v>
      </c>
      <c r="G47" s="111" t="s">
        <v>381</v>
      </c>
      <c r="H47" s="111"/>
      <c r="I47" s="114" t="s">
        <v>382</v>
      </c>
      <c r="J47" s="117"/>
      <c r="K47" s="157"/>
      <c r="L47" s="157"/>
      <c r="M47" s="113"/>
      <c r="N47" s="158"/>
      <c r="O47" s="158"/>
      <c r="P47" s="118"/>
    </row>
    <row r="48" spans="2:16">
      <c r="B48" s="8">
        <f t="shared" si="1"/>
        <v>41</v>
      </c>
      <c r="C48" s="111"/>
      <c r="D48" s="111"/>
      <c r="E48" s="111" t="s">
        <v>175</v>
      </c>
      <c r="F48" s="112">
        <v>1000000</v>
      </c>
      <c r="G48" s="111" t="s">
        <v>381</v>
      </c>
      <c r="H48" s="111"/>
      <c r="I48" s="114" t="s">
        <v>382</v>
      </c>
      <c r="J48" s="117"/>
      <c r="K48" s="157"/>
      <c r="L48" s="157"/>
      <c r="M48" s="113"/>
      <c r="N48" s="158"/>
      <c r="O48" s="158"/>
      <c r="P48" s="118"/>
    </row>
    <row r="49" spans="2:16">
      <c r="B49" s="8">
        <f t="shared" si="1"/>
        <v>42</v>
      </c>
      <c r="C49" s="111"/>
      <c r="D49" s="111"/>
      <c r="E49" s="111" t="s">
        <v>175</v>
      </c>
      <c r="F49" s="112">
        <v>1000000</v>
      </c>
      <c r="G49" s="111" t="s">
        <v>381</v>
      </c>
      <c r="H49" s="111"/>
      <c r="I49" s="114" t="s">
        <v>382</v>
      </c>
      <c r="J49" s="117"/>
      <c r="K49" s="157"/>
      <c r="L49" s="157"/>
      <c r="M49" s="113"/>
      <c r="N49" s="158"/>
      <c r="O49" s="158"/>
      <c r="P49" s="118"/>
    </row>
    <row r="50" spans="2:16">
      <c r="B50" s="8">
        <f t="shared" si="1"/>
        <v>43</v>
      </c>
      <c r="C50" s="111"/>
      <c r="D50" s="111"/>
      <c r="E50" s="111" t="s">
        <v>175</v>
      </c>
      <c r="F50" s="112">
        <v>1000000</v>
      </c>
      <c r="G50" s="111" t="s">
        <v>381</v>
      </c>
      <c r="H50" s="111"/>
      <c r="I50" s="114" t="s">
        <v>382</v>
      </c>
      <c r="J50" s="117"/>
      <c r="K50" s="157"/>
      <c r="L50" s="157"/>
      <c r="M50" s="113"/>
      <c r="N50" s="158"/>
      <c r="O50" s="158"/>
      <c r="P50" s="118"/>
    </row>
    <row r="51" spans="2:16">
      <c r="B51" s="8">
        <f t="shared" si="1"/>
        <v>44</v>
      </c>
      <c r="C51" s="111"/>
      <c r="D51" s="111"/>
      <c r="E51" s="111" t="s">
        <v>175</v>
      </c>
      <c r="F51" s="112">
        <v>1000000</v>
      </c>
      <c r="G51" s="111" t="s">
        <v>381</v>
      </c>
      <c r="H51" s="111"/>
      <c r="I51" s="114" t="s">
        <v>382</v>
      </c>
      <c r="J51" s="117"/>
      <c r="K51" s="157"/>
      <c r="L51" s="157"/>
      <c r="M51" s="113"/>
      <c r="N51" s="158"/>
      <c r="O51" s="158"/>
      <c r="P51" s="118"/>
    </row>
    <row r="52" spans="2:16">
      <c r="B52" s="8">
        <f t="shared" si="1"/>
        <v>45</v>
      </c>
      <c r="C52" s="111"/>
      <c r="D52" s="111"/>
      <c r="E52" s="111" t="s">
        <v>175</v>
      </c>
      <c r="F52" s="112">
        <v>1000000</v>
      </c>
      <c r="G52" s="111" t="s">
        <v>381</v>
      </c>
      <c r="H52" s="111"/>
      <c r="I52" s="114" t="s">
        <v>382</v>
      </c>
      <c r="J52" s="117"/>
      <c r="K52" s="157"/>
      <c r="L52" s="157"/>
      <c r="M52" s="113"/>
      <c r="N52" s="158"/>
      <c r="O52" s="158"/>
      <c r="P52" s="118"/>
    </row>
    <row r="53" spans="2:16">
      <c r="B53" s="8">
        <f t="shared" si="1"/>
        <v>46</v>
      </c>
      <c r="C53" s="111"/>
      <c r="D53" s="111"/>
      <c r="E53" s="111" t="s">
        <v>175</v>
      </c>
      <c r="F53" s="112">
        <v>1000000</v>
      </c>
      <c r="G53" s="111" t="s">
        <v>381</v>
      </c>
      <c r="H53" s="111"/>
      <c r="I53" s="114" t="s">
        <v>382</v>
      </c>
      <c r="J53" s="117"/>
      <c r="K53" s="157"/>
      <c r="L53" s="157"/>
      <c r="M53" s="113"/>
      <c r="N53" s="158"/>
      <c r="O53" s="158"/>
      <c r="P53" s="118"/>
    </row>
    <row r="54" spans="2:16">
      <c r="B54" s="8">
        <f t="shared" si="1"/>
        <v>47</v>
      </c>
      <c r="C54" s="111"/>
      <c r="D54" s="111"/>
      <c r="E54" s="111" t="s">
        <v>175</v>
      </c>
      <c r="F54" s="112">
        <v>1000000</v>
      </c>
      <c r="G54" s="111" t="s">
        <v>381</v>
      </c>
      <c r="H54" s="111"/>
      <c r="I54" s="114" t="s">
        <v>382</v>
      </c>
      <c r="J54" s="117"/>
      <c r="K54" s="157"/>
      <c r="L54" s="157"/>
      <c r="M54" s="113"/>
      <c r="N54" s="158"/>
      <c r="O54" s="158"/>
      <c r="P54" s="118"/>
    </row>
    <row r="55" spans="2:16">
      <c r="B55" s="8">
        <f t="shared" si="1"/>
        <v>48</v>
      </c>
      <c r="C55" s="111"/>
      <c r="D55" s="111"/>
      <c r="E55" s="111" t="s">
        <v>175</v>
      </c>
      <c r="F55" s="112">
        <v>1000000</v>
      </c>
      <c r="G55" s="111" t="s">
        <v>381</v>
      </c>
      <c r="H55" s="111"/>
      <c r="I55" s="114" t="s">
        <v>382</v>
      </c>
      <c r="J55" s="117"/>
      <c r="K55" s="157"/>
      <c r="L55" s="157"/>
      <c r="M55" s="113"/>
      <c r="N55" s="158"/>
      <c r="O55" s="158"/>
      <c r="P55" s="118"/>
    </row>
    <row r="56" spans="2:16">
      <c r="B56" s="8">
        <f t="shared" si="1"/>
        <v>49</v>
      </c>
      <c r="C56" s="111"/>
      <c r="D56" s="111"/>
      <c r="E56" s="111" t="s">
        <v>175</v>
      </c>
      <c r="F56" s="112">
        <v>1000000</v>
      </c>
      <c r="G56" s="111" t="s">
        <v>381</v>
      </c>
      <c r="H56" s="111"/>
      <c r="I56" s="114" t="s">
        <v>382</v>
      </c>
      <c r="J56" s="117"/>
      <c r="K56" s="157"/>
      <c r="L56" s="157"/>
      <c r="M56" s="113"/>
      <c r="N56" s="158"/>
      <c r="O56" s="158"/>
      <c r="P56" s="118"/>
    </row>
    <row r="57" spans="2:16">
      <c r="B57" s="8">
        <f t="shared" si="1"/>
        <v>50</v>
      </c>
      <c r="C57" s="111"/>
      <c r="D57" s="111"/>
      <c r="E57" s="111" t="s">
        <v>175</v>
      </c>
      <c r="F57" s="112">
        <v>1000000</v>
      </c>
      <c r="G57" s="111" t="s">
        <v>381</v>
      </c>
      <c r="H57" s="111"/>
      <c r="I57" s="114" t="s">
        <v>382</v>
      </c>
      <c r="J57" s="117"/>
      <c r="K57" s="157"/>
      <c r="L57" s="157"/>
      <c r="M57" s="113"/>
      <c r="N57" s="158"/>
      <c r="O57" s="158"/>
      <c r="P57" s="118"/>
    </row>
  </sheetData>
  <mergeCells count="2">
    <mergeCell ref="J4:P4"/>
    <mergeCell ref="J6:P6"/>
  </mergeCell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Tables!$C$3:$C$38</xm:f>
          </x14:formula1>
          <xm:sqref>E8</xm:sqref>
        </x14:dataValidation>
        <x14:dataValidation type="list" allowBlank="1" showInputMessage="1" showErrorMessage="1">
          <x14:formula1>
            <xm:f>Tables!$E$3:$E$15</xm:f>
          </x14:formula1>
          <xm:sqref>G8:G57</xm:sqref>
        </x14:dataValidation>
        <x14:dataValidation type="list" allowBlank="1" showInputMessage="1" showErrorMessage="1">
          <x14:formula1>
            <xm:f>Tables!$I$3:$I$229</xm:f>
          </x14:formula1>
          <xm:sqref>I8</xm:sqref>
        </x14:dataValidation>
        <x14:dataValidation type="list" allowBlank="1" showInputMessage="1" showErrorMessage="1">
          <x14:formula1>
            <xm:f>Tables!$E$26:$E$30</xm:f>
          </x14:formula1>
          <xm:sqref>F8:F57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AZ507"/>
  <sheetViews>
    <sheetView zoomScale="90" zoomScaleNormal="90" workbookViewId="0">
      <pane ySplit="5" topLeftCell="A6" activePane="bottomLeft" state="frozen"/>
      <selection pane="bottomLeft" activeCell="A6" sqref="A6"/>
    </sheetView>
  </sheetViews>
  <sheetFormatPr defaultRowHeight="15"/>
  <cols>
    <col min="3" max="3" width="12.28515625" bestFit="1" customWidth="1"/>
    <col min="4" max="4" width="47.85546875" bestFit="1" customWidth="1"/>
    <col min="5" max="5" width="14.42578125" customWidth="1"/>
    <col min="6" max="6" width="20.140625" customWidth="1"/>
    <col min="7" max="7" width="21.5703125" bestFit="1" customWidth="1"/>
    <col min="8" max="9" width="15.85546875" customWidth="1"/>
    <col min="10" max="10" width="32" bestFit="1" customWidth="1"/>
    <col min="21" max="26" width="14.42578125" bestFit="1" customWidth="1"/>
    <col min="27" max="28" width="9.85546875" customWidth="1"/>
    <col min="29" max="30" width="7.7109375" bestFit="1" customWidth="1"/>
    <col min="31" max="36" width="17.7109375" customWidth="1"/>
    <col min="37" max="38" width="14" customWidth="1"/>
    <col min="39" max="39" width="14.7109375" customWidth="1"/>
    <col min="40" max="40" width="19.28515625" customWidth="1"/>
    <col min="41" max="41" width="20.140625" customWidth="1"/>
    <col min="42" max="46" width="14.7109375" customWidth="1"/>
    <col min="47" max="52" width="19.5703125" customWidth="1"/>
    <col min="53" max="53" width="29.42578125" customWidth="1"/>
  </cols>
  <sheetData>
    <row r="1" spans="1:52">
      <c r="B1" s="25" t="s">
        <v>127</v>
      </c>
      <c r="C1" s="26"/>
      <c r="D1" s="26"/>
      <c r="E1" s="27"/>
    </row>
    <row r="2" spans="1:52" ht="26.25">
      <c r="B2" s="28" t="s">
        <v>148</v>
      </c>
      <c r="C2" s="29"/>
      <c r="D2" s="29"/>
      <c r="E2" s="125"/>
      <c r="F2" s="174" t="s">
        <v>463</v>
      </c>
    </row>
    <row r="3" spans="1:52">
      <c r="B3" s="156"/>
      <c r="C3" s="156"/>
      <c r="D3" s="156"/>
      <c r="E3" s="240" t="s">
        <v>436</v>
      </c>
      <c r="F3" s="240"/>
      <c r="G3" s="240"/>
      <c r="H3" s="240"/>
      <c r="I3" s="240"/>
      <c r="J3" s="240"/>
      <c r="K3" s="240"/>
      <c r="L3" s="240"/>
      <c r="M3" s="240"/>
      <c r="N3" s="240"/>
      <c r="O3" s="240"/>
      <c r="P3" s="240"/>
      <c r="Q3" s="240"/>
      <c r="R3" s="240"/>
      <c r="S3" s="240"/>
      <c r="T3" s="240"/>
      <c r="U3" s="240"/>
      <c r="V3" s="240"/>
      <c r="W3" s="240"/>
      <c r="X3" s="240"/>
      <c r="Y3" s="240"/>
      <c r="Z3" s="240"/>
      <c r="AA3" s="240"/>
      <c r="AB3" s="240"/>
      <c r="AC3" s="240"/>
      <c r="AD3" s="241"/>
      <c r="AE3" s="242" t="s">
        <v>166</v>
      </c>
      <c r="AF3" s="243"/>
      <c r="AG3" s="243"/>
      <c r="AH3" s="243"/>
      <c r="AI3" s="243"/>
      <c r="AJ3" s="243"/>
      <c r="AK3" s="243"/>
      <c r="AL3" s="243"/>
      <c r="AM3" s="243"/>
      <c r="AN3" s="243"/>
      <c r="AO3" s="243"/>
      <c r="AP3" s="243"/>
      <c r="AQ3" s="243"/>
      <c r="AR3" s="243"/>
      <c r="AS3" s="243"/>
      <c r="AT3" s="243"/>
      <c r="AU3" s="243"/>
      <c r="AV3" s="243"/>
      <c r="AW3" s="243"/>
      <c r="AX3" s="243"/>
      <c r="AY3" s="243"/>
      <c r="AZ3" s="243"/>
    </row>
    <row r="4" spans="1:52" ht="87" customHeight="1">
      <c r="E4" s="237" t="s">
        <v>389</v>
      </c>
      <c r="F4" s="238"/>
      <c r="G4" s="238"/>
      <c r="H4" s="238"/>
      <c r="I4" s="238"/>
      <c r="J4" s="239"/>
      <c r="K4" s="237" t="s">
        <v>390</v>
      </c>
      <c r="L4" s="238"/>
      <c r="M4" s="238"/>
      <c r="N4" s="238"/>
      <c r="O4" s="238"/>
      <c r="P4" s="238"/>
      <c r="Q4" s="238"/>
      <c r="R4" s="238"/>
      <c r="S4" s="238"/>
      <c r="T4" s="239"/>
      <c r="U4" s="237" t="s">
        <v>391</v>
      </c>
      <c r="V4" s="238"/>
      <c r="W4" s="238"/>
      <c r="X4" s="238"/>
      <c r="Y4" s="238"/>
      <c r="Z4" s="238"/>
      <c r="AA4" s="238"/>
      <c r="AB4" s="238"/>
      <c r="AC4" s="238"/>
      <c r="AD4" s="239"/>
      <c r="AE4" s="235" t="s">
        <v>451</v>
      </c>
      <c r="AF4" s="236"/>
      <c r="AG4" s="236"/>
      <c r="AH4" s="236"/>
      <c r="AI4" s="168"/>
      <c r="AJ4" s="168"/>
      <c r="AK4" s="237" t="s">
        <v>455</v>
      </c>
      <c r="AL4" s="238"/>
      <c r="AM4" s="238"/>
      <c r="AN4" s="238"/>
      <c r="AO4" s="238"/>
      <c r="AP4" s="238"/>
      <c r="AQ4" s="239"/>
      <c r="AR4" s="237" t="s">
        <v>392</v>
      </c>
      <c r="AS4" s="238"/>
      <c r="AT4" s="239"/>
      <c r="AU4" s="232" t="s">
        <v>169</v>
      </c>
      <c r="AV4" s="233"/>
      <c r="AW4" s="233"/>
      <c r="AX4" s="233"/>
      <c r="AY4" s="233"/>
      <c r="AZ4" s="234"/>
    </row>
    <row r="5" spans="1:52" s="6" customFormat="1" ht="145.5" customHeight="1">
      <c r="B5" s="82" t="s">
        <v>29</v>
      </c>
      <c r="C5" s="70" t="s">
        <v>0</v>
      </c>
      <c r="D5" s="70" t="s">
        <v>27</v>
      </c>
      <c r="E5" s="69" t="s">
        <v>2</v>
      </c>
      <c r="F5" s="70" t="s">
        <v>30</v>
      </c>
      <c r="G5" s="70" t="s">
        <v>25</v>
      </c>
      <c r="H5" s="70" t="s">
        <v>28</v>
      </c>
      <c r="I5" s="70" t="s">
        <v>450</v>
      </c>
      <c r="J5" s="71" t="s">
        <v>145</v>
      </c>
      <c r="K5" s="69" t="s">
        <v>3</v>
      </c>
      <c r="L5" s="70" t="s">
        <v>4</v>
      </c>
      <c r="M5" s="70" t="s">
        <v>5</v>
      </c>
      <c r="N5" s="70" t="s">
        <v>6</v>
      </c>
      <c r="O5" s="70" t="s">
        <v>7</v>
      </c>
      <c r="P5" s="70" t="s">
        <v>8</v>
      </c>
      <c r="Q5" s="70" t="s">
        <v>9</v>
      </c>
      <c r="R5" s="70" t="s">
        <v>10</v>
      </c>
      <c r="S5" s="70" t="s">
        <v>11</v>
      </c>
      <c r="T5" s="71" t="s">
        <v>21</v>
      </c>
      <c r="U5" s="69" t="s">
        <v>12</v>
      </c>
      <c r="V5" s="70" t="s">
        <v>13</v>
      </c>
      <c r="W5" s="70" t="s">
        <v>14</v>
      </c>
      <c r="X5" s="70" t="s">
        <v>15</v>
      </c>
      <c r="Y5" s="70" t="s">
        <v>16</v>
      </c>
      <c r="Z5" s="70" t="s">
        <v>17</v>
      </c>
      <c r="AA5" s="70" t="s">
        <v>18</v>
      </c>
      <c r="AB5" s="70" t="s">
        <v>19</v>
      </c>
      <c r="AC5" s="70" t="s">
        <v>20</v>
      </c>
      <c r="AD5" s="71" t="s">
        <v>22</v>
      </c>
      <c r="AE5" s="69" t="s">
        <v>153</v>
      </c>
      <c r="AF5" s="70" t="s">
        <v>34</v>
      </c>
      <c r="AG5" s="70" t="s">
        <v>37</v>
      </c>
      <c r="AH5" s="71" t="s">
        <v>33</v>
      </c>
      <c r="AI5" s="71" t="s">
        <v>458</v>
      </c>
      <c r="AJ5" s="71" t="s">
        <v>457</v>
      </c>
      <c r="AK5" s="162" t="s">
        <v>456</v>
      </c>
      <c r="AL5" s="162" t="s">
        <v>454</v>
      </c>
      <c r="AM5" s="70" t="s">
        <v>143</v>
      </c>
      <c r="AN5" s="70" t="s">
        <v>395</v>
      </c>
      <c r="AO5" s="70" t="s">
        <v>447</v>
      </c>
      <c r="AP5" s="70" t="s">
        <v>432</v>
      </c>
      <c r="AQ5" s="70" t="s">
        <v>433</v>
      </c>
      <c r="AR5" s="70" t="s">
        <v>149</v>
      </c>
      <c r="AS5" s="70" t="s">
        <v>157</v>
      </c>
      <c r="AT5" s="70" t="s">
        <v>385</v>
      </c>
      <c r="AU5" s="69" t="s">
        <v>1</v>
      </c>
      <c r="AV5" s="70" t="s">
        <v>163</v>
      </c>
      <c r="AW5" s="70" t="s">
        <v>164</v>
      </c>
      <c r="AX5" s="70" t="s">
        <v>165</v>
      </c>
      <c r="AY5" s="70" t="s">
        <v>167</v>
      </c>
      <c r="AZ5" s="70" t="s">
        <v>168</v>
      </c>
    </row>
    <row r="6" spans="1:52" s="7" customFormat="1" ht="180.75" customHeight="1">
      <c r="A6" s="72" t="s">
        <v>24</v>
      </c>
      <c r="B6" s="83" t="s">
        <v>32</v>
      </c>
      <c r="C6" s="73"/>
      <c r="D6" s="73" t="s">
        <v>31</v>
      </c>
      <c r="E6" s="73" t="s">
        <v>404</v>
      </c>
      <c r="F6" s="73" t="s">
        <v>155</v>
      </c>
      <c r="G6" s="73" t="s">
        <v>448</v>
      </c>
      <c r="H6" s="73" t="s">
        <v>449</v>
      </c>
      <c r="I6" s="73" t="s">
        <v>394</v>
      </c>
      <c r="J6" s="88" t="s">
        <v>394</v>
      </c>
      <c r="K6" s="244" t="s">
        <v>453</v>
      </c>
      <c r="L6" s="245"/>
      <c r="M6" s="245"/>
      <c r="N6" s="245"/>
      <c r="O6" s="245"/>
      <c r="P6" s="245"/>
      <c r="Q6" s="245"/>
      <c r="R6" s="245"/>
      <c r="S6" s="245"/>
      <c r="T6" s="246"/>
      <c r="U6" s="244" t="s">
        <v>398</v>
      </c>
      <c r="V6" s="245"/>
      <c r="W6" s="245"/>
      <c r="X6" s="245"/>
      <c r="Y6" s="245"/>
      <c r="Z6" s="245"/>
      <c r="AA6" s="245"/>
      <c r="AB6" s="245"/>
      <c r="AC6" s="245"/>
      <c r="AD6" s="246"/>
      <c r="AE6" s="229" t="s">
        <v>388</v>
      </c>
      <c r="AF6" s="230"/>
      <c r="AG6" s="74"/>
      <c r="AH6" s="88" t="s">
        <v>35</v>
      </c>
      <c r="AI6" s="169"/>
      <c r="AJ6" s="169"/>
      <c r="AK6" s="229" t="s">
        <v>401</v>
      </c>
      <c r="AL6" s="231"/>
      <c r="AM6" s="73" t="s">
        <v>144</v>
      </c>
      <c r="AN6" s="230" t="s">
        <v>411</v>
      </c>
      <c r="AO6" s="230"/>
      <c r="AP6" s="230" t="s">
        <v>393</v>
      </c>
      <c r="AQ6" s="230"/>
      <c r="AR6" s="73"/>
      <c r="AS6" s="73" t="s">
        <v>49</v>
      </c>
      <c r="AT6" s="73" t="s">
        <v>387</v>
      </c>
      <c r="AU6" s="73"/>
      <c r="AV6" s="96" t="s">
        <v>439</v>
      </c>
      <c r="AW6" s="96" t="s">
        <v>439</v>
      </c>
      <c r="AX6" s="96" t="s">
        <v>439</v>
      </c>
      <c r="AY6" s="96" t="s">
        <v>439</v>
      </c>
      <c r="AZ6" s="96" t="s">
        <v>439</v>
      </c>
    </row>
    <row r="7" spans="1:52" ht="15" customHeight="1">
      <c r="B7" s="84"/>
      <c r="C7" s="64"/>
      <c r="D7" s="64"/>
      <c r="E7" s="115"/>
      <c r="F7" s="64"/>
      <c r="G7" s="64"/>
      <c r="H7" s="64"/>
      <c r="I7" s="64"/>
      <c r="J7" s="126"/>
      <c r="K7" s="129"/>
      <c r="L7" s="66"/>
      <c r="M7" s="66"/>
      <c r="N7" s="66"/>
      <c r="O7" s="66"/>
      <c r="P7" s="66"/>
      <c r="Q7" s="66"/>
      <c r="R7" s="66"/>
      <c r="S7" s="66"/>
      <c r="T7" s="130"/>
      <c r="U7" s="129"/>
      <c r="V7" s="66"/>
      <c r="W7" s="66"/>
      <c r="X7" s="66"/>
      <c r="Y7" s="66"/>
      <c r="Z7" s="66"/>
      <c r="AA7" s="66"/>
      <c r="AB7" s="66"/>
      <c r="AC7" s="66"/>
      <c r="AD7" s="130"/>
      <c r="AE7" s="115"/>
      <c r="AF7" s="64"/>
      <c r="AG7" s="65"/>
      <c r="AH7" s="116"/>
      <c r="AI7" s="167"/>
      <c r="AJ7" s="167"/>
      <c r="AK7" s="163"/>
      <c r="AL7" s="163"/>
    </row>
    <row r="8" spans="1:52" ht="15" customHeight="1">
      <c r="A8" s="138"/>
      <c r="B8" s="85">
        <f t="shared" ref="B8:B15" si="0">B9-1</f>
        <v>2006</v>
      </c>
      <c r="C8" s="23" t="s">
        <v>124</v>
      </c>
      <c r="D8" s="23" t="s">
        <v>51</v>
      </c>
      <c r="E8" s="119" t="s">
        <v>23</v>
      </c>
      <c r="F8" s="23" t="s">
        <v>1</v>
      </c>
      <c r="G8" s="23">
        <v>284.15600000000001</v>
      </c>
      <c r="H8" s="23"/>
      <c r="I8" s="23">
        <v>143.149</v>
      </c>
      <c r="J8" s="68">
        <v>174.35499999999999</v>
      </c>
      <c r="K8" s="119">
        <v>34.936</v>
      </c>
      <c r="L8" s="23">
        <v>72.156000000000006</v>
      </c>
      <c r="M8" s="23">
        <v>93.951999999999998</v>
      </c>
      <c r="N8" s="23">
        <v>108.18</v>
      </c>
      <c r="O8" s="23">
        <v>118.191</v>
      </c>
      <c r="P8" s="23">
        <v>125.804</v>
      </c>
      <c r="Q8" s="23">
        <v>131.84800000000001</v>
      </c>
      <c r="R8" s="23">
        <v>136.267</v>
      </c>
      <c r="S8" s="23">
        <v>140.09200000000001</v>
      </c>
      <c r="T8" s="68">
        <v>143.149</v>
      </c>
      <c r="U8" s="119">
        <v>212.75399999999999</v>
      </c>
      <c r="V8" s="23">
        <v>186.59700000000001</v>
      </c>
      <c r="W8" s="23">
        <v>179.35900000000001</v>
      </c>
      <c r="X8" s="23">
        <v>181.83199999999999</v>
      </c>
      <c r="Y8" s="23">
        <v>178.99700000000001</v>
      </c>
      <c r="Z8" s="23">
        <v>176.68100000000001</v>
      </c>
      <c r="AA8" s="23">
        <v>177.77500000000001</v>
      </c>
      <c r="AB8" s="23">
        <v>177.74</v>
      </c>
      <c r="AC8" s="23">
        <v>177.45500000000001</v>
      </c>
      <c r="AD8" s="68">
        <v>174.35499999999999</v>
      </c>
      <c r="AE8" s="119" t="s">
        <v>38</v>
      </c>
      <c r="AF8" s="23" t="s">
        <v>39</v>
      </c>
      <c r="AG8" s="22" t="str">
        <f t="shared" ref="AG8:AG17" si="1">IF(OR(AE8="Not Available",AF8="Not Available"),"No",IF(OR(AE8="&lt;Please fill in&gt;",AF8="&lt;Please Fill In&gt;"),"","Yes"))</f>
        <v>No</v>
      </c>
      <c r="AH8" s="120" t="str">
        <f t="shared" ref="AH8:AH71" si="2">IF(AG8="Yes",J8-IF(ISNUMBER(AE8),AE8,0)-IF(ISNUMBER(AE8),0,AF8),"")</f>
        <v/>
      </c>
      <c r="AI8" s="170">
        <f t="shared" ref="AI8:AI71" si="3">IFERROR(U8/G8,"")</f>
        <v>0.74872253269330924</v>
      </c>
      <c r="AJ8" s="170">
        <f t="shared" ref="AJ8:AJ71" si="4">IFERROR(J8/G8,"")</f>
        <v>0.61358901448500114</v>
      </c>
      <c r="AK8" s="164"/>
      <c r="AL8" s="164"/>
      <c r="AM8" s="85">
        <f t="shared" ref="AM8:AM71" si="5">B8</f>
        <v>2006</v>
      </c>
      <c r="AN8" s="50"/>
      <c r="AO8" s="50"/>
      <c r="AP8" s="131"/>
      <c r="AQ8" s="135"/>
      <c r="AR8" s="159">
        <v>10</v>
      </c>
      <c r="AS8" s="97">
        <v>1</v>
      </c>
      <c r="AT8" s="50"/>
      <c r="AU8" s="85">
        <f>$B8</f>
        <v>2006</v>
      </c>
      <c r="AV8" s="55"/>
      <c r="AW8" s="50"/>
      <c r="AX8" s="50"/>
      <c r="AY8" s="23"/>
      <c r="AZ8" s="23"/>
    </row>
    <row r="9" spans="1:52" ht="15" customHeight="1">
      <c r="A9" s="139"/>
      <c r="B9" s="86">
        <f t="shared" si="0"/>
        <v>2007</v>
      </c>
      <c r="C9" s="2" t="s">
        <v>124</v>
      </c>
      <c r="D9" s="2" t="s">
        <v>51</v>
      </c>
      <c r="E9" s="121" t="s">
        <v>23</v>
      </c>
      <c r="F9" s="2" t="s">
        <v>1</v>
      </c>
      <c r="G9" s="2">
        <v>317.22000000000003</v>
      </c>
      <c r="H9" s="2"/>
      <c r="I9" s="2">
        <v>165.49700000000001</v>
      </c>
      <c r="J9" s="127">
        <v>216.59399999999999</v>
      </c>
      <c r="K9" s="121">
        <v>38.105000000000004</v>
      </c>
      <c r="L9" s="2">
        <v>83.298000000000002</v>
      </c>
      <c r="M9" s="2">
        <v>109.57600000000001</v>
      </c>
      <c r="N9" s="2">
        <v>127.242</v>
      </c>
      <c r="O9" s="2">
        <v>139.95099999999999</v>
      </c>
      <c r="P9" s="2">
        <v>149.18700000000001</v>
      </c>
      <c r="Q9" s="2">
        <v>155.52799999999999</v>
      </c>
      <c r="R9" s="2">
        <v>160.93299999999999</v>
      </c>
      <c r="S9" s="2">
        <v>165.49700000000001</v>
      </c>
      <c r="T9" s="12">
        <v>0</v>
      </c>
      <c r="U9" s="121">
        <v>230.268</v>
      </c>
      <c r="V9" s="2">
        <v>213.68899999999999</v>
      </c>
      <c r="W9" s="2">
        <v>220.536</v>
      </c>
      <c r="X9" s="2">
        <v>218.33500000000001</v>
      </c>
      <c r="Y9" s="2">
        <v>216.94200000000001</v>
      </c>
      <c r="Z9" s="2">
        <v>218.423</v>
      </c>
      <c r="AA9" s="2">
        <v>219.089</v>
      </c>
      <c r="AB9" s="2">
        <v>219.28900000000002</v>
      </c>
      <c r="AC9" s="2">
        <v>216.59399999999999</v>
      </c>
      <c r="AD9" s="12">
        <v>0</v>
      </c>
      <c r="AE9" s="121" t="s">
        <v>38</v>
      </c>
      <c r="AF9" s="2" t="s">
        <v>39</v>
      </c>
      <c r="AG9" s="4" t="str">
        <f t="shared" si="1"/>
        <v>No</v>
      </c>
      <c r="AH9" s="122" t="str">
        <f t="shared" si="2"/>
        <v/>
      </c>
      <c r="AI9" s="171">
        <f t="shared" si="3"/>
        <v>0.72589370153205968</v>
      </c>
      <c r="AJ9" s="171">
        <f t="shared" si="4"/>
        <v>0.68278797049366358</v>
      </c>
      <c r="AK9" s="165"/>
      <c r="AL9" s="165"/>
      <c r="AM9" s="86">
        <f t="shared" si="5"/>
        <v>2007</v>
      </c>
      <c r="AN9" s="11"/>
      <c r="AO9" s="11"/>
      <c r="AP9" s="132"/>
      <c r="AQ9" s="136"/>
      <c r="AR9" s="160">
        <f>AR8-1</f>
        <v>9</v>
      </c>
      <c r="AS9" s="38">
        <v>0.76408857124389418</v>
      </c>
      <c r="AT9" s="11"/>
      <c r="AU9" s="86">
        <f t="shared" ref="AU9:AU72" si="6">$B9</f>
        <v>2007</v>
      </c>
      <c r="AV9" s="38"/>
      <c r="AW9" s="11"/>
      <c r="AX9" s="11"/>
      <c r="AY9" s="2"/>
      <c r="AZ9" s="2"/>
    </row>
    <row r="10" spans="1:52" ht="15" customHeight="1">
      <c r="A10" s="139"/>
      <c r="B10" s="86">
        <f t="shared" si="0"/>
        <v>2008</v>
      </c>
      <c r="C10" s="2" t="s">
        <v>124</v>
      </c>
      <c r="D10" s="2" t="s">
        <v>51</v>
      </c>
      <c r="E10" s="121" t="s">
        <v>23</v>
      </c>
      <c r="F10" s="2" t="s">
        <v>1</v>
      </c>
      <c r="G10" s="2">
        <v>332.69799999999998</v>
      </c>
      <c r="H10" s="2"/>
      <c r="I10" s="2">
        <v>199.87800000000001</v>
      </c>
      <c r="J10" s="127">
        <v>258.858</v>
      </c>
      <c r="K10" s="121">
        <v>44.481000000000002</v>
      </c>
      <c r="L10" s="2">
        <v>100.524</v>
      </c>
      <c r="M10" s="2">
        <v>134.15600000000001</v>
      </c>
      <c r="N10" s="2">
        <v>157.172</v>
      </c>
      <c r="O10" s="2">
        <v>172.12700000000001</v>
      </c>
      <c r="P10" s="2">
        <v>183.44900000000001</v>
      </c>
      <c r="Q10" s="2">
        <v>192.79500000000002</v>
      </c>
      <c r="R10" s="2">
        <v>199.87800000000001</v>
      </c>
      <c r="S10" s="14">
        <v>0</v>
      </c>
      <c r="T10" s="12">
        <v>0</v>
      </c>
      <c r="U10" s="121">
        <v>258.40899999999999</v>
      </c>
      <c r="V10" s="2">
        <v>259.66199999999998</v>
      </c>
      <c r="W10" s="2">
        <v>252.50700000000001</v>
      </c>
      <c r="X10" s="2">
        <v>253.92099999999999</v>
      </c>
      <c r="Y10" s="2">
        <v>254.16900000000001</v>
      </c>
      <c r="Z10" s="2">
        <v>258.50600000000003</v>
      </c>
      <c r="AA10" s="2">
        <v>259.96800000000002</v>
      </c>
      <c r="AB10" s="2">
        <v>258.858</v>
      </c>
      <c r="AC10" s="14">
        <v>0</v>
      </c>
      <c r="AD10" s="12">
        <v>0</v>
      </c>
      <c r="AE10" s="121" t="s">
        <v>38</v>
      </c>
      <c r="AF10" s="2" t="s">
        <v>39</v>
      </c>
      <c r="AG10" s="4" t="str">
        <f t="shared" si="1"/>
        <v>No</v>
      </c>
      <c r="AH10" s="122" t="str">
        <f t="shared" si="2"/>
        <v/>
      </c>
      <c r="AI10" s="171">
        <f t="shared" si="3"/>
        <v>0.77670740431261986</v>
      </c>
      <c r="AJ10" s="171">
        <f t="shared" si="4"/>
        <v>0.7780569765973947</v>
      </c>
      <c r="AK10" s="165"/>
      <c r="AL10" s="165"/>
      <c r="AM10" s="86">
        <f t="shared" si="5"/>
        <v>2008</v>
      </c>
      <c r="AN10" s="11"/>
      <c r="AO10" s="11"/>
      <c r="AP10" s="132"/>
      <c r="AQ10" s="136"/>
      <c r="AR10" s="160">
        <f t="shared" ref="AR10:AR17" si="7">AR9-1</f>
        <v>8</v>
      </c>
      <c r="AS10" s="38">
        <v>0.77215307234082031</v>
      </c>
      <c r="AT10" s="11"/>
      <c r="AU10" s="86">
        <f t="shared" si="6"/>
        <v>2008</v>
      </c>
      <c r="AV10" s="38"/>
      <c r="AW10" s="11"/>
      <c r="AX10" s="11"/>
      <c r="AY10" s="2"/>
      <c r="AZ10" s="2"/>
    </row>
    <row r="11" spans="1:52" ht="15" customHeight="1">
      <c r="A11" s="139"/>
      <c r="B11" s="86">
        <f t="shared" si="0"/>
        <v>2009</v>
      </c>
      <c r="C11" s="2" t="s">
        <v>124</v>
      </c>
      <c r="D11" s="2" t="s">
        <v>51</v>
      </c>
      <c r="E11" s="121" t="s">
        <v>23</v>
      </c>
      <c r="F11" s="2" t="s">
        <v>1</v>
      </c>
      <c r="G11" s="2">
        <v>345.27199999999999</v>
      </c>
      <c r="H11" s="2"/>
      <c r="I11" s="2">
        <v>211.97200000000001</v>
      </c>
      <c r="J11" s="127">
        <v>293.26900000000001</v>
      </c>
      <c r="K11" s="121">
        <v>48.745000000000005</v>
      </c>
      <c r="L11" s="2">
        <v>108.47200000000001</v>
      </c>
      <c r="M11" s="2">
        <v>146.92500000000001</v>
      </c>
      <c r="N11" s="2">
        <v>171.83799999999999</v>
      </c>
      <c r="O11" s="2">
        <v>188.976</v>
      </c>
      <c r="P11" s="2">
        <v>202.37800000000001</v>
      </c>
      <c r="Q11" s="2">
        <v>211.97200000000001</v>
      </c>
      <c r="R11" s="14">
        <v>0</v>
      </c>
      <c r="S11" s="14">
        <v>0</v>
      </c>
      <c r="T11" s="12">
        <v>0</v>
      </c>
      <c r="U11" s="121">
        <v>269.66399999999999</v>
      </c>
      <c r="V11" s="2">
        <v>268.90600000000001</v>
      </c>
      <c r="W11" s="2">
        <v>272.46800000000002</v>
      </c>
      <c r="X11" s="2">
        <v>278.10300000000001</v>
      </c>
      <c r="Y11" s="2">
        <v>283.185</v>
      </c>
      <c r="Z11" s="2">
        <v>296.45</v>
      </c>
      <c r="AA11" s="2">
        <v>293.26900000000001</v>
      </c>
      <c r="AB11" s="14">
        <v>0</v>
      </c>
      <c r="AC11" s="14">
        <v>0</v>
      </c>
      <c r="AD11" s="12">
        <v>0</v>
      </c>
      <c r="AE11" s="121" t="s">
        <v>38</v>
      </c>
      <c r="AF11" s="2" t="s">
        <v>39</v>
      </c>
      <c r="AG11" s="4" t="str">
        <f t="shared" si="1"/>
        <v>No</v>
      </c>
      <c r="AH11" s="122" t="str">
        <f t="shared" si="2"/>
        <v/>
      </c>
      <c r="AI11" s="171">
        <f t="shared" si="3"/>
        <v>0.78101902268356538</v>
      </c>
      <c r="AJ11" s="171">
        <f t="shared" si="4"/>
        <v>0.84938541208091012</v>
      </c>
      <c r="AK11" s="165"/>
      <c r="AL11" s="165"/>
      <c r="AM11" s="86">
        <f t="shared" si="5"/>
        <v>2009</v>
      </c>
      <c r="AN11" s="11"/>
      <c r="AO11" s="11"/>
      <c r="AP11" s="132"/>
      <c r="AQ11" s="136"/>
      <c r="AR11" s="160">
        <f t="shared" si="7"/>
        <v>7</v>
      </c>
      <c r="AS11" s="38">
        <v>0.72279033924485714</v>
      </c>
      <c r="AT11" s="11"/>
      <c r="AU11" s="86">
        <f t="shared" si="6"/>
        <v>2009</v>
      </c>
      <c r="AV11" s="38"/>
      <c r="AW11" s="11"/>
      <c r="AX11" s="11"/>
      <c r="AY11" s="2"/>
      <c r="AZ11" s="2"/>
    </row>
    <row r="12" spans="1:52" ht="15" customHeight="1">
      <c r="A12" s="139"/>
      <c r="B12" s="86">
        <f t="shared" si="0"/>
        <v>2010</v>
      </c>
      <c r="C12" s="2" t="s">
        <v>124</v>
      </c>
      <c r="D12" s="2" t="s">
        <v>51</v>
      </c>
      <c r="E12" s="121" t="s">
        <v>23</v>
      </c>
      <c r="F12" s="2" t="s">
        <v>1</v>
      </c>
      <c r="G12" s="2">
        <v>282.04200000000003</v>
      </c>
      <c r="H12" s="2"/>
      <c r="I12" s="2">
        <v>175.208</v>
      </c>
      <c r="J12" s="127">
        <v>251.02700000000002</v>
      </c>
      <c r="K12" s="121">
        <v>42.465000000000003</v>
      </c>
      <c r="L12" s="2">
        <v>94.102000000000004</v>
      </c>
      <c r="M12" s="2">
        <v>127.40900000000001</v>
      </c>
      <c r="N12" s="2">
        <v>148.95099999999999</v>
      </c>
      <c r="O12" s="2">
        <v>165.07900000000001</v>
      </c>
      <c r="P12" s="2">
        <v>175.208</v>
      </c>
      <c r="Q12" s="14">
        <v>0</v>
      </c>
      <c r="R12" s="14">
        <v>0</v>
      </c>
      <c r="S12" s="14">
        <v>0</v>
      </c>
      <c r="T12" s="12">
        <v>0</v>
      </c>
      <c r="U12" s="121">
        <v>235.322</v>
      </c>
      <c r="V12" s="2">
        <v>238.37100000000001</v>
      </c>
      <c r="W12" s="2">
        <v>243.114</v>
      </c>
      <c r="X12" s="2">
        <v>251.86700000000002</v>
      </c>
      <c r="Y12" s="2">
        <v>254.72200000000001</v>
      </c>
      <c r="Z12" s="2">
        <v>251.02700000000002</v>
      </c>
      <c r="AA12" s="14">
        <v>0</v>
      </c>
      <c r="AB12" s="14">
        <v>0</v>
      </c>
      <c r="AC12" s="14">
        <v>0</v>
      </c>
      <c r="AD12" s="12">
        <v>0</v>
      </c>
      <c r="AE12" s="121" t="s">
        <v>38</v>
      </c>
      <c r="AF12" s="2" t="s">
        <v>39</v>
      </c>
      <c r="AG12" s="4" t="str">
        <f t="shared" si="1"/>
        <v>No</v>
      </c>
      <c r="AH12" s="122" t="str">
        <f t="shared" si="2"/>
        <v/>
      </c>
      <c r="AI12" s="171">
        <f t="shared" si="3"/>
        <v>0.83435091227547664</v>
      </c>
      <c r="AJ12" s="171">
        <f t="shared" si="4"/>
        <v>0.89003410839520347</v>
      </c>
      <c r="AK12" s="165"/>
      <c r="AL12" s="165"/>
      <c r="AM12" s="86">
        <f t="shared" si="5"/>
        <v>2010</v>
      </c>
      <c r="AN12" s="11"/>
      <c r="AO12" s="11"/>
      <c r="AP12" s="132">
        <f t="shared" ref="AP12:AP17" si="8">IFERROR(U11+V10+W9+X8-(K11+L10+M9+N8),"")</f>
        <v>564.6690000000001</v>
      </c>
      <c r="AQ12" s="136">
        <f t="shared" ref="AQ12:AQ17" si="9">IFERROR(V11+W10+X9+Y8-(U11+V10+W9+X8),"")</f>
        <v>-12.948999999999955</v>
      </c>
      <c r="AR12" s="160">
        <f t="shared" si="7"/>
        <v>6</v>
      </c>
      <c r="AS12" s="38">
        <v>0.69796476076278646</v>
      </c>
      <c r="AT12" s="11"/>
      <c r="AU12" s="86">
        <f t="shared" si="6"/>
        <v>2010</v>
      </c>
      <c r="AV12" s="38"/>
      <c r="AW12" s="11"/>
      <c r="AX12" s="11"/>
      <c r="AY12" s="2"/>
      <c r="AZ12" s="2"/>
    </row>
    <row r="13" spans="1:52" ht="15" customHeight="1">
      <c r="A13" s="139"/>
      <c r="B13" s="86">
        <f t="shared" si="0"/>
        <v>2011</v>
      </c>
      <c r="C13" s="2" t="s">
        <v>124</v>
      </c>
      <c r="D13" s="2" t="s">
        <v>51</v>
      </c>
      <c r="E13" s="121" t="s">
        <v>23</v>
      </c>
      <c r="F13" s="2" t="s">
        <v>1</v>
      </c>
      <c r="G13" s="2">
        <v>262.45699999999999</v>
      </c>
      <c r="H13" s="2"/>
      <c r="I13" s="2">
        <v>166.09700000000001</v>
      </c>
      <c r="J13" s="127">
        <v>244.46700000000001</v>
      </c>
      <c r="K13" s="121">
        <v>44.160000000000004</v>
      </c>
      <c r="L13" s="2">
        <v>98.231000000000009</v>
      </c>
      <c r="M13" s="2">
        <v>129.999</v>
      </c>
      <c r="N13" s="2">
        <v>151.61199999999999</v>
      </c>
      <c r="O13" s="2">
        <v>166.09700000000001</v>
      </c>
      <c r="P13" s="14">
        <v>0</v>
      </c>
      <c r="Q13" s="14">
        <v>0</v>
      </c>
      <c r="R13" s="14">
        <v>0</v>
      </c>
      <c r="S13" s="14">
        <v>0</v>
      </c>
      <c r="T13" s="12">
        <v>0</v>
      </c>
      <c r="U13" s="121">
        <v>231.041</v>
      </c>
      <c r="V13" s="2">
        <v>238.726</v>
      </c>
      <c r="W13" s="2">
        <v>247.85300000000001</v>
      </c>
      <c r="X13" s="2">
        <v>250.28300000000002</v>
      </c>
      <c r="Y13" s="2">
        <v>244.46700000000001</v>
      </c>
      <c r="Z13" s="14">
        <v>0</v>
      </c>
      <c r="AA13" s="14">
        <v>0</v>
      </c>
      <c r="AB13" s="14">
        <v>0</v>
      </c>
      <c r="AC13" s="14">
        <v>0</v>
      </c>
      <c r="AD13" s="12">
        <v>0</v>
      </c>
      <c r="AE13" s="121" t="s">
        <v>38</v>
      </c>
      <c r="AF13" s="2" t="s">
        <v>39</v>
      </c>
      <c r="AG13" s="4" t="str">
        <f t="shared" si="1"/>
        <v>No</v>
      </c>
      <c r="AH13" s="122" t="str">
        <f t="shared" si="2"/>
        <v/>
      </c>
      <c r="AI13" s="171">
        <f t="shared" si="3"/>
        <v>0.88030039206422384</v>
      </c>
      <c r="AJ13" s="171">
        <f t="shared" si="4"/>
        <v>0.93145543841467371</v>
      </c>
      <c r="AK13" s="165"/>
      <c r="AL13" s="165"/>
      <c r="AM13" s="86">
        <f t="shared" si="5"/>
        <v>2011</v>
      </c>
      <c r="AN13" s="11"/>
      <c r="AO13" s="11"/>
      <c r="AP13" s="132">
        <f t="shared" si="8"/>
        <v>562.73500000000001</v>
      </c>
      <c r="AQ13" s="136">
        <f t="shared" si="9"/>
        <v>6.6319999999999482</v>
      </c>
      <c r="AR13" s="160">
        <f t="shared" si="7"/>
        <v>5</v>
      </c>
      <c r="AS13" s="38">
        <v>0.6794250348717823</v>
      </c>
      <c r="AT13" s="11"/>
      <c r="AU13" s="86">
        <f t="shared" si="6"/>
        <v>2011</v>
      </c>
      <c r="AV13" s="38"/>
      <c r="AW13" s="11"/>
      <c r="AX13" s="11"/>
      <c r="AY13" s="2"/>
      <c r="AZ13" s="2"/>
    </row>
    <row r="14" spans="1:52" ht="15" customHeight="1">
      <c r="A14" s="139"/>
      <c r="B14" s="86">
        <f t="shared" si="0"/>
        <v>2012</v>
      </c>
      <c r="C14" s="2" t="s">
        <v>124</v>
      </c>
      <c r="D14" s="2" t="s">
        <v>51</v>
      </c>
      <c r="E14" s="121" t="s">
        <v>23</v>
      </c>
      <c r="F14" s="2" t="s">
        <v>1</v>
      </c>
      <c r="G14" s="2">
        <v>246.74</v>
      </c>
      <c r="H14" s="2"/>
      <c r="I14" s="2">
        <v>123.19800000000001</v>
      </c>
      <c r="J14" s="127">
        <v>220.29599999999999</v>
      </c>
      <c r="K14" s="121">
        <v>42.292999999999999</v>
      </c>
      <c r="L14" s="2">
        <v>73.841999999999999</v>
      </c>
      <c r="M14" s="2">
        <v>103.697</v>
      </c>
      <c r="N14" s="2">
        <v>123.19800000000001</v>
      </c>
      <c r="O14" s="14">
        <v>0</v>
      </c>
      <c r="P14" s="14">
        <v>0</v>
      </c>
      <c r="Q14" s="14">
        <v>0</v>
      </c>
      <c r="R14" s="14">
        <v>0</v>
      </c>
      <c r="S14" s="14">
        <v>0</v>
      </c>
      <c r="T14" s="12">
        <v>0</v>
      </c>
      <c r="U14" s="121">
        <v>212.721</v>
      </c>
      <c r="V14" s="2">
        <v>218.70600000000002</v>
      </c>
      <c r="W14" s="2">
        <v>221.05600000000001</v>
      </c>
      <c r="X14" s="2">
        <v>220.29599999999999</v>
      </c>
      <c r="Y14" s="14">
        <v>0</v>
      </c>
      <c r="Z14" s="14">
        <v>0</v>
      </c>
      <c r="AA14" s="14">
        <v>0</v>
      </c>
      <c r="AB14" s="14">
        <v>0</v>
      </c>
      <c r="AC14" s="14">
        <v>0</v>
      </c>
      <c r="AD14" s="12">
        <v>0</v>
      </c>
      <c r="AE14" s="121" t="s">
        <v>38</v>
      </c>
      <c r="AF14" s="2" t="s">
        <v>39</v>
      </c>
      <c r="AG14" s="4" t="str">
        <f t="shared" si="1"/>
        <v>No</v>
      </c>
      <c r="AH14" s="122" t="str">
        <f t="shared" si="2"/>
        <v/>
      </c>
      <c r="AI14" s="171">
        <f t="shared" si="3"/>
        <v>0.86212612466563998</v>
      </c>
      <c r="AJ14" s="171">
        <f t="shared" si="4"/>
        <v>0.89282645699927043</v>
      </c>
      <c r="AK14" s="165"/>
      <c r="AL14" s="165"/>
      <c r="AM14" s="86">
        <f t="shared" si="5"/>
        <v>2012</v>
      </c>
      <c r="AN14" s="11"/>
      <c r="AO14" s="11"/>
      <c r="AP14" s="132">
        <f t="shared" si="8"/>
        <v>553.44200000000012</v>
      </c>
      <c r="AQ14" s="136">
        <f t="shared" si="9"/>
        <v>18.310999999999808</v>
      </c>
      <c r="AR14" s="160">
        <f t="shared" si="7"/>
        <v>4</v>
      </c>
      <c r="AS14" s="38">
        <v>0.55923847913716085</v>
      </c>
      <c r="AT14" s="11"/>
      <c r="AU14" s="86">
        <f t="shared" si="6"/>
        <v>2012</v>
      </c>
      <c r="AV14" s="38"/>
      <c r="AW14" s="11"/>
      <c r="AX14" s="11"/>
      <c r="AY14" s="2"/>
      <c r="AZ14" s="2"/>
    </row>
    <row r="15" spans="1:52" ht="15" customHeight="1">
      <c r="A15" s="139"/>
      <c r="B15" s="86">
        <f t="shared" si="0"/>
        <v>2013</v>
      </c>
      <c r="C15" s="2" t="s">
        <v>124</v>
      </c>
      <c r="D15" s="2" t="s">
        <v>51</v>
      </c>
      <c r="E15" s="121" t="s">
        <v>23</v>
      </c>
      <c r="F15" s="2" t="s">
        <v>1</v>
      </c>
      <c r="G15" s="2">
        <v>259.517</v>
      </c>
      <c r="H15" s="2"/>
      <c r="I15" s="2">
        <v>105.241</v>
      </c>
      <c r="J15" s="127">
        <v>223.72</v>
      </c>
      <c r="K15" s="121">
        <v>37.182000000000002</v>
      </c>
      <c r="L15" s="2">
        <v>79.399000000000001</v>
      </c>
      <c r="M15" s="2">
        <v>105.241</v>
      </c>
      <c r="N15" s="14">
        <v>0</v>
      </c>
      <c r="O15" s="14">
        <v>0</v>
      </c>
      <c r="P15" s="14">
        <v>0</v>
      </c>
      <c r="Q15" s="14">
        <v>0</v>
      </c>
      <c r="R15" s="14">
        <v>0</v>
      </c>
      <c r="S15" s="14">
        <v>0</v>
      </c>
      <c r="T15" s="12">
        <v>0</v>
      </c>
      <c r="U15" s="121">
        <v>227.41300000000001</v>
      </c>
      <c r="V15" s="2">
        <v>226.81399999999999</v>
      </c>
      <c r="W15" s="2">
        <v>223.72</v>
      </c>
      <c r="X15" s="14">
        <v>0</v>
      </c>
      <c r="Y15" s="14">
        <v>0</v>
      </c>
      <c r="Z15" s="14">
        <v>0</v>
      </c>
      <c r="AA15" s="14">
        <v>0</v>
      </c>
      <c r="AB15" s="14">
        <v>0</v>
      </c>
      <c r="AC15" s="14">
        <v>0</v>
      </c>
      <c r="AD15" s="12">
        <v>0</v>
      </c>
      <c r="AE15" s="121" t="s">
        <v>38</v>
      </c>
      <c r="AF15" s="2" t="s">
        <v>39</v>
      </c>
      <c r="AG15" s="4" t="str">
        <f t="shared" si="1"/>
        <v>No</v>
      </c>
      <c r="AH15" s="122" t="str">
        <f t="shared" si="2"/>
        <v/>
      </c>
      <c r="AI15" s="171">
        <f t="shared" si="3"/>
        <v>0.87629326787840489</v>
      </c>
      <c r="AJ15" s="171">
        <f t="shared" si="4"/>
        <v>0.86206298623982247</v>
      </c>
      <c r="AK15" s="165"/>
      <c r="AL15" s="165"/>
      <c r="AM15" s="86">
        <f t="shared" si="5"/>
        <v>2013</v>
      </c>
      <c r="AN15" s="11"/>
      <c r="AO15" s="11"/>
      <c r="AP15" s="132">
        <f t="shared" si="8"/>
        <v>532.89300000000003</v>
      </c>
      <c r="AQ15" s="136">
        <f t="shared" si="9"/>
        <v>28.947000000000116</v>
      </c>
      <c r="AR15" s="160">
        <f t="shared" si="7"/>
        <v>3</v>
      </c>
      <c r="AS15" s="38">
        <v>0.470413910244949</v>
      </c>
      <c r="AT15" s="11"/>
      <c r="AU15" s="86">
        <f t="shared" si="6"/>
        <v>2013</v>
      </c>
      <c r="AV15" s="38"/>
      <c r="AW15" s="11"/>
      <c r="AX15" s="11"/>
      <c r="AY15" s="2"/>
      <c r="AZ15" s="2"/>
    </row>
    <row r="16" spans="1:52" ht="15" customHeight="1">
      <c r="A16" s="139"/>
      <c r="B16" s="86">
        <f>B17-1</f>
        <v>2014</v>
      </c>
      <c r="C16" s="2" t="s">
        <v>124</v>
      </c>
      <c r="D16" s="2" t="s">
        <v>51</v>
      </c>
      <c r="E16" s="121" t="s">
        <v>23</v>
      </c>
      <c r="F16" s="2" t="s">
        <v>1</v>
      </c>
      <c r="G16" s="2">
        <v>229.85300000000001</v>
      </c>
      <c r="H16" s="2"/>
      <c r="I16" s="2">
        <v>55.326000000000001</v>
      </c>
      <c r="J16" s="127">
        <v>173.11099999999999</v>
      </c>
      <c r="K16" s="121">
        <v>25.952000000000002</v>
      </c>
      <c r="L16" s="2">
        <v>55.326000000000001</v>
      </c>
      <c r="M16" s="14">
        <v>0</v>
      </c>
      <c r="N16" s="14">
        <v>0</v>
      </c>
      <c r="O16" s="14">
        <v>0</v>
      </c>
      <c r="P16" s="14">
        <v>0</v>
      </c>
      <c r="Q16" s="14">
        <v>0</v>
      </c>
      <c r="R16" s="14">
        <v>0</v>
      </c>
      <c r="S16" s="14">
        <v>0</v>
      </c>
      <c r="T16" s="12">
        <v>0</v>
      </c>
      <c r="U16" s="121">
        <v>171.93200000000002</v>
      </c>
      <c r="V16" s="2">
        <v>173.11099999999999</v>
      </c>
      <c r="W16" s="14">
        <v>0</v>
      </c>
      <c r="X16" s="14">
        <v>0</v>
      </c>
      <c r="Y16" s="14">
        <v>0</v>
      </c>
      <c r="Z16" s="14">
        <v>0</v>
      </c>
      <c r="AA16" s="14">
        <v>0</v>
      </c>
      <c r="AB16" s="14">
        <v>0</v>
      </c>
      <c r="AC16" s="14">
        <v>0</v>
      </c>
      <c r="AD16" s="12">
        <v>0</v>
      </c>
      <c r="AE16" s="121" t="s">
        <v>38</v>
      </c>
      <c r="AF16" s="2" t="s">
        <v>39</v>
      </c>
      <c r="AG16" s="4" t="str">
        <f t="shared" si="1"/>
        <v>No</v>
      </c>
      <c r="AH16" s="122" t="str">
        <f t="shared" si="2"/>
        <v/>
      </c>
      <c r="AI16" s="171">
        <f t="shared" si="3"/>
        <v>0.74800850978668976</v>
      </c>
      <c r="AJ16" s="171">
        <f t="shared" si="4"/>
        <v>0.7531378750766794</v>
      </c>
      <c r="AK16" s="165"/>
      <c r="AL16" s="165"/>
      <c r="AM16" s="86">
        <f t="shared" si="5"/>
        <v>2014</v>
      </c>
      <c r="AN16" s="11"/>
      <c r="AO16" s="11"/>
      <c r="AP16" s="132">
        <f t="shared" si="8"/>
        <v>555.86500000000001</v>
      </c>
      <c r="AQ16" s="136">
        <f t="shared" si="9"/>
        <v>7.0360000000000582</v>
      </c>
      <c r="AR16" s="160">
        <f t="shared" si="7"/>
        <v>2</v>
      </c>
      <c r="AS16" s="38">
        <v>0.31959840795789984</v>
      </c>
      <c r="AT16" s="11"/>
      <c r="AU16" s="86">
        <f t="shared" si="6"/>
        <v>2014</v>
      </c>
      <c r="AV16" s="38"/>
      <c r="AW16" s="11"/>
      <c r="AX16" s="11"/>
      <c r="AY16" s="2"/>
      <c r="AZ16" s="2"/>
    </row>
    <row r="17" spans="1:52" ht="15" customHeight="1">
      <c r="A17" s="140"/>
      <c r="B17" s="87">
        <v>2015</v>
      </c>
      <c r="C17" s="3" t="s">
        <v>124</v>
      </c>
      <c r="D17" s="3" t="s">
        <v>51</v>
      </c>
      <c r="E17" s="123" t="s">
        <v>23</v>
      </c>
      <c r="F17" s="3" t="s">
        <v>1</v>
      </c>
      <c r="G17" s="3">
        <v>172.423</v>
      </c>
      <c r="H17" s="3"/>
      <c r="I17" s="3">
        <v>19.574000000000002</v>
      </c>
      <c r="J17" s="128">
        <v>129.79300000000001</v>
      </c>
      <c r="K17" s="123">
        <v>19.574000000000002</v>
      </c>
      <c r="L17" s="15">
        <v>0</v>
      </c>
      <c r="M17" s="15">
        <v>0</v>
      </c>
      <c r="N17" s="15">
        <v>0</v>
      </c>
      <c r="O17" s="15">
        <v>0</v>
      </c>
      <c r="P17" s="15">
        <v>0</v>
      </c>
      <c r="Q17" s="15">
        <v>0</v>
      </c>
      <c r="R17" s="15">
        <v>0</v>
      </c>
      <c r="S17" s="15">
        <v>0</v>
      </c>
      <c r="T17" s="13">
        <v>0</v>
      </c>
      <c r="U17" s="123">
        <v>129.79300000000001</v>
      </c>
      <c r="V17" s="15">
        <v>0</v>
      </c>
      <c r="W17" s="15">
        <v>0</v>
      </c>
      <c r="X17" s="15">
        <v>0</v>
      </c>
      <c r="Y17" s="15">
        <v>0</v>
      </c>
      <c r="Z17" s="15">
        <v>0</v>
      </c>
      <c r="AA17" s="15">
        <v>0</v>
      </c>
      <c r="AB17" s="15">
        <v>0</v>
      </c>
      <c r="AC17" s="15">
        <v>0</v>
      </c>
      <c r="AD17" s="13">
        <v>0</v>
      </c>
      <c r="AE17" s="123" t="s">
        <v>38</v>
      </c>
      <c r="AF17" s="3" t="s">
        <v>39</v>
      </c>
      <c r="AG17" s="5" t="str">
        <f t="shared" si="1"/>
        <v>No</v>
      </c>
      <c r="AH17" s="124" t="str">
        <f t="shared" si="2"/>
        <v/>
      </c>
      <c r="AI17" s="172">
        <f t="shared" si="3"/>
        <v>0.7527592026585781</v>
      </c>
      <c r="AJ17" s="172">
        <f t="shared" si="4"/>
        <v>0.7527592026585781</v>
      </c>
      <c r="AK17" s="166"/>
      <c r="AL17" s="166"/>
      <c r="AM17" s="87">
        <f t="shared" si="5"/>
        <v>2015</v>
      </c>
      <c r="AN17" s="20"/>
      <c r="AO17" s="20"/>
      <c r="AP17" s="133">
        <f t="shared" si="8"/>
        <v>509.42500000000007</v>
      </c>
      <c r="AQ17" s="137">
        <f t="shared" si="9"/>
        <v>-8.4910000000000991</v>
      </c>
      <c r="AR17" s="161">
        <f t="shared" si="7"/>
        <v>1</v>
      </c>
      <c r="AS17" s="39">
        <v>0.15080936568227871</v>
      </c>
      <c r="AT17" s="20"/>
      <c r="AU17" s="87">
        <f t="shared" si="6"/>
        <v>2015</v>
      </c>
      <c r="AV17" s="39"/>
      <c r="AW17" s="20"/>
      <c r="AX17" s="20"/>
      <c r="AY17" s="3"/>
      <c r="AZ17" s="3"/>
    </row>
    <row r="18" spans="1:52" ht="15" customHeight="1">
      <c r="A18" s="138"/>
      <c r="B18" s="85">
        <f t="shared" ref="B18:B25" si="10">B19-1</f>
        <v>2006</v>
      </c>
      <c r="C18" s="23" t="s">
        <v>124</v>
      </c>
      <c r="D18" s="23" t="s">
        <v>146</v>
      </c>
      <c r="E18" s="119" t="s">
        <v>23</v>
      </c>
      <c r="F18" s="23" t="s">
        <v>1</v>
      </c>
      <c r="G18" s="23">
        <v>1139.104</v>
      </c>
      <c r="H18" s="23"/>
      <c r="I18" s="23">
        <v>764.072</v>
      </c>
      <c r="J18" s="68">
        <v>766.17200000000003</v>
      </c>
      <c r="K18" s="119">
        <v>391.78000000000003</v>
      </c>
      <c r="L18" s="23">
        <v>635.32000000000005</v>
      </c>
      <c r="M18" s="23">
        <v>715.54399999999998</v>
      </c>
      <c r="N18" s="23">
        <v>742.74400000000003</v>
      </c>
      <c r="O18" s="23">
        <v>755.08400000000006</v>
      </c>
      <c r="P18" s="23">
        <v>761.83199999999999</v>
      </c>
      <c r="Q18" s="23">
        <v>763.30000000000007</v>
      </c>
      <c r="R18" s="23">
        <v>763.70400000000006</v>
      </c>
      <c r="S18" s="23">
        <v>763.96400000000006</v>
      </c>
      <c r="T18" s="68">
        <v>764.072</v>
      </c>
      <c r="U18" s="119" t="s">
        <v>39</v>
      </c>
      <c r="V18" s="23" t="s">
        <v>39</v>
      </c>
      <c r="W18" s="23" t="s">
        <v>39</v>
      </c>
      <c r="X18" s="23">
        <v>774.78</v>
      </c>
      <c r="Y18" s="23">
        <v>771.90800000000002</v>
      </c>
      <c r="Z18" s="23">
        <v>767.82</v>
      </c>
      <c r="AA18" s="23">
        <v>766.69600000000003</v>
      </c>
      <c r="AB18" s="23">
        <v>765.67600000000004</v>
      </c>
      <c r="AC18" s="23">
        <v>765.096</v>
      </c>
      <c r="AD18" s="68">
        <v>766.17200000000003</v>
      </c>
      <c r="AE18" s="119" t="s">
        <v>39</v>
      </c>
      <c r="AF18" s="23" t="s">
        <v>38</v>
      </c>
      <c r="AG18" s="22" t="str">
        <f t="shared" ref="AG18:AG27" si="11">IF(OR(AE18="Not Available",AF18="Not Available"),"No",IF(OR(AE18="&lt;Please fill in&gt;",AF18="&lt;Please Fill In&gt;"),"","Yes"))</f>
        <v>No</v>
      </c>
      <c r="AH18" s="120" t="str">
        <f t="shared" si="2"/>
        <v/>
      </c>
      <c r="AI18" s="173" t="str">
        <f t="shared" si="3"/>
        <v/>
      </c>
      <c r="AJ18" s="173">
        <f t="shared" si="4"/>
        <v>0.6726093491024524</v>
      </c>
      <c r="AK18" s="165"/>
      <c r="AL18" s="165"/>
      <c r="AM18" s="85">
        <f t="shared" si="5"/>
        <v>2006</v>
      </c>
      <c r="AN18" s="11"/>
      <c r="AO18" s="11"/>
      <c r="AP18" s="131"/>
      <c r="AQ18" s="135"/>
      <c r="AR18" s="159">
        <v>10</v>
      </c>
      <c r="AS18" s="97">
        <v>1</v>
      </c>
      <c r="AT18" s="50"/>
      <c r="AU18" s="85">
        <f t="shared" si="6"/>
        <v>2006</v>
      </c>
      <c r="AV18" s="55"/>
      <c r="AW18" s="100"/>
      <c r="AX18" s="100"/>
      <c r="AY18" s="11"/>
      <c r="AZ18" s="11"/>
    </row>
    <row r="19" spans="1:52" ht="15" customHeight="1">
      <c r="A19" s="139"/>
      <c r="B19" s="86">
        <f t="shared" si="10"/>
        <v>2007</v>
      </c>
      <c r="C19" s="2" t="s">
        <v>124</v>
      </c>
      <c r="D19" s="2" t="s">
        <v>146</v>
      </c>
      <c r="E19" s="121" t="s">
        <v>23</v>
      </c>
      <c r="F19" s="2" t="s">
        <v>1</v>
      </c>
      <c r="G19" s="2">
        <v>1326.7760000000001</v>
      </c>
      <c r="H19" s="2"/>
      <c r="I19" s="2">
        <v>868.928</v>
      </c>
      <c r="J19" s="127">
        <v>870.49199999999996</v>
      </c>
      <c r="K19" s="121">
        <v>443.78399999999999</v>
      </c>
      <c r="L19" s="2">
        <v>727.04</v>
      </c>
      <c r="M19" s="2">
        <v>808.88400000000001</v>
      </c>
      <c r="N19" s="2">
        <v>843.88800000000003</v>
      </c>
      <c r="O19" s="2">
        <v>856.43200000000002</v>
      </c>
      <c r="P19" s="2">
        <v>864.35599999999999</v>
      </c>
      <c r="Q19" s="2">
        <v>867.33600000000001</v>
      </c>
      <c r="R19" s="2">
        <v>868.56000000000006</v>
      </c>
      <c r="S19" s="2">
        <v>868.928</v>
      </c>
      <c r="T19" s="12">
        <v>0</v>
      </c>
      <c r="U19" s="121" t="s">
        <v>39</v>
      </c>
      <c r="V19" s="2" t="s">
        <v>39</v>
      </c>
      <c r="W19" s="2">
        <v>886.99599999999998</v>
      </c>
      <c r="X19" s="2">
        <v>881.43600000000004</v>
      </c>
      <c r="Y19" s="2">
        <v>875.02</v>
      </c>
      <c r="Z19" s="2">
        <v>872.78800000000001</v>
      </c>
      <c r="AA19" s="2">
        <v>871.41600000000005</v>
      </c>
      <c r="AB19" s="2">
        <v>870.26800000000003</v>
      </c>
      <c r="AC19" s="2">
        <v>870.49199999999996</v>
      </c>
      <c r="AD19" s="12">
        <v>0</v>
      </c>
      <c r="AE19" s="121" t="s">
        <v>39</v>
      </c>
      <c r="AF19" s="2" t="s">
        <v>38</v>
      </c>
      <c r="AG19" s="4" t="str">
        <f t="shared" si="11"/>
        <v>No</v>
      </c>
      <c r="AH19" s="122" t="str">
        <f t="shared" si="2"/>
        <v/>
      </c>
      <c r="AI19" s="171" t="str">
        <f t="shared" si="3"/>
        <v/>
      </c>
      <c r="AJ19" s="171">
        <f t="shared" si="4"/>
        <v>0.6560956785470945</v>
      </c>
      <c r="AK19" s="165"/>
      <c r="AL19" s="165"/>
      <c r="AM19" s="86">
        <f t="shared" si="5"/>
        <v>2007</v>
      </c>
      <c r="AN19" s="11"/>
      <c r="AO19" s="11"/>
      <c r="AP19" s="132"/>
      <c r="AQ19" s="136"/>
      <c r="AR19" s="160">
        <f>AR18-1</f>
        <v>9</v>
      </c>
      <c r="AS19" s="38"/>
      <c r="AT19" s="11"/>
      <c r="AU19" s="86">
        <f t="shared" si="6"/>
        <v>2007</v>
      </c>
      <c r="AV19" s="38"/>
      <c r="AW19" s="11"/>
      <c r="AX19" s="11"/>
      <c r="AY19" s="11"/>
      <c r="AZ19" s="11"/>
    </row>
    <row r="20" spans="1:52" ht="15" customHeight="1">
      <c r="A20" s="139"/>
      <c r="B20" s="86">
        <f t="shared" si="10"/>
        <v>2008</v>
      </c>
      <c r="C20" s="2" t="s">
        <v>124</v>
      </c>
      <c r="D20" s="2" t="s">
        <v>146</v>
      </c>
      <c r="E20" s="121" t="s">
        <v>23</v>
      </c>
      <c r="F20" s="2" t="s">
        <v>1</v>
      </c>
      <c r="G20" s="2">
        <v>1346.896</v>
      </c>
      <c r="H20" s="2"/>
      <c r="I20" s="2">
        <v>866.41200000000003</v>
      </c>
      <c r="J20" s="127">
        <v>870.05600000000004</v>
      </c>
      <c r="K20" s="121">
        <v>470.92400000000004</v>
      </c>
      <c r="L20" s="2">
        <v>715.58400000000006</v>
      </c>
      <c r="M20" s="2">
        <v>802.26</v>
      </c>
      <c r="N20" s="2">
        <v>834.67600000000004</v>
      </c>
      <c r="O20" s="2">
        <v>851.26800000000003</v>
      </c>
      <c r="P20" s="2">
        <v>859.92000000000007</v>
      </c>
      <c r="Q20" s="2">
        <v>864.596</v>
      </c>
      <c r="R20" s="2">
        <v>866.41200000000003</v>
      </c>
      <c r="S20" s="14">
        <v>0</v>
      </c>
      <c r="T20" s="12">
        <v>0</v>
      </c>
      <c r="U20" s="121" t="s">
        <v>39</v>
      </c>
      <c r="V20" s="2">
        <v>884.22400000000005</v>
      </c>
      <c r="W20" s="2">
        <v>882.08400000000006</v>
      </c>
      <c r="X20" s="2">
        <v>877.68399999999997</v>
      </c>
      <c r="Y20" s="2">
        <v>874.7</v>
      </c>
      <c r="Z20" s="2">
        <v>873.01200000000006</v>
      </c>
      <c r="AA20" s="2">
        <v>870.87200000000007</v>
      </c>
      <c r="AB20" s="2">
        <v>870.05600000000004</v>
      </c>
      <c r="AC20" s="14">
        <v>0</v>
      </c>
      <c r="AD20" s="12">
        <v>0</v>
      </c>
      <c r="AE20" s="121" t="s">
        <v>39</v>
      </c>
      <c r="AF20" s="2" t="s">
        <v>38</v>
      </c>
      <c r="AG20" s="4" t="str">
        <f t="shared" si="11"/>
        <v>No</v>
      </c>
      <c r="AH20" s="122" t="str">
        <f t="shared" si="2"/>
        <v/>
      </c>
      <c r="AI20" s="171" t="str">
        <f t="shared" si="3"/>
        <v/>
      </c>
      <c r="AJ20" s="171">
        <f t="shared" si="4"/>
        <v>0.64597118114538921</v>
      </c>
      <c r="AK20" s="165"/>
      <c r="AL20" s="165"/>
      <c r="AM20" s="86">
        <f t="shared" si="5"/>
        <v>2008</v>
      </c>
      <c r="AN20" s="11"/>
      <c r="AO20" s="11"/>
      <c r="AP20" s="132"/>
      <c r="AQ20" s="136"/>
      <c r="AR20" s="160">
        <f t="shared" ref="AR20:AR27" si="12">AR19-1</f>
        <v>8</v>
      </c>
      <c r="AS20" s="38"/>
      <c r="AT20" s="11"/>
      <c r="AU20" s="86">
        <f t="shared" si="6"/>
        <v>2008</v>
      </c>
      <c r="AV20" s="38"/>
      <c r="AW20" s="11"/>
      <c r="AX20" s="11"/>
      <c r="AY20" s="11"/>
      <c r="AZ20" s="11"/>
    </row>
    <row r="21" spans="1:52" ht="15" customHeight="1">
      <c r="A21" s="139"/>
      <c r="B21" s="86">
        <f t="shared" si="10"/>
        <v>2009</v>
      </c>
      <c r="C21" s="2" t="s">
        <v>124</v>
      </c>
      <c r="D21" s="2" t="s">
        <v>146</v>
      </c>
      <c r="E21" s="121" t="s">
        <v>23</v>
      </c>
      <c r="F21" s="2" t="s">
        <v>1</v>
      </c>
      <c r="G21" s="2">
        <v>1269.692</v>
      </c>
      <c r="H21" s="2"/>
      <c r="I21" s="2">
        <v>746.31600000000003</v>
      </c>
      <c r="J21" s="127">
        <v>751.90800000000002</v>
      </c>
      <c r="K21" s="121">
        <v>387.41200000000003</v>
      </c>
      <c r="L21" s="2">
        <v>617.03600000000006</v>
      </c>
      <c r="M21" s="2">
        <v>699.11599999999999</v>
      </c>
      <c r="N21" s="2">
        <v>726.83199999999999</v>
      </c>
      <c r="O21" s="2">
        <v>738.89600000000007</v>
      </c>
      <c r="P21" s="2">
        <v>743.98800000000006</v>
      </c>
      <c r="Q21" s="2">
        <v>746.31600000000003</v>
      </c>
      <c r="R21" s="14">
        <v>0</v>
      </c>
      <c r="S21" s="14">
        <v>0</v>
      </c>
      <c r="T21" s="12">
        <v>0</v>
      </c>
      <c r="U21" s="121">
        <v>794.88</v>
      </c>
      <c r="V21" s="2">
        <v>765.65600000000006</v>
      </c>
      <c r="W21" s="2">
        <v>764.28</v>
      </c>
      <c r="X21" s="2">
        <v>757.61199999999997</v>
      </c>
      <c r="Y21" s="2">
        <v>754.09199999999998</v>
      </c>
      <c r="Z21" s="2">
        <v>750.36400000000003</v>
      </c>
      <c r="AA21" s="2">
        <v>751.90800000000002</v>
      </c>
      <c r="AB21" s="14">
        <v>0</v>
      </c>
      <c r="AC21" s="14">
        <v>0</v>
      </c>
      <c r="AD21" s="12">
        <v>0</v>
      </c>
      <c r="AE21" s="121">
        <v>53.3</v>
      </c>
      <c r="AF21" s="2" t="s">
        <v>38</v>
      </c>
      <c r="AG21" s="4" t="str">
        <f t="shared" si="11"/>
        <v>Yes</v>
      </c>
      <c r="AH21" s="122">
        <f t="shared" si="2"/>
        <v>698.60800000000006</v>
      </c>
      <c r="AI21" s="171">
        <f t="shared" si="3"/>
        <v>0.62604159118904423</v>
      </c>
      <c r="AJ21" s="171">
        <f t="shared" si="4"/>
        <v>0.59219716277648438</v>
      </c>
      <c r="AK21" s="165"/>
      <c r="AL21" s="165"/>
      <c r="AM21" s="86">
        <f t="shared" si="5"/>
        <v>2009</v>
      </c>
      <c r="AN21" s="11"/>
      <c r="AO21" s="11"/>
      <c r="AP21" s="132"/>
      <c r="AQ21" s="136"/>
      <c r="AR21" s="160">
        <f t="shared" si="12"/>
        <v>7</v>
      </c>
      <c r="AS21" s="38"/>
      <c r="AT21" s="11"/>
      <c r="AU21" s="86">
        <f t="shared" si="6"/>
        <v>2009</v>
      </c>
      <c r="AV21" s="38"/>
      <c r="AW21" s="11"/>
      <c r="AX21" s="11"/>
      <c r="AY21" s="11"/>
      <c r="AZ21" s="11"/>
    </row>
    <row r="22" spans="1:52" ht="15" customHeight="1">
      <c r="A22" s="139"/>
      <c r="B22" s="86">
        <f t="shared" si="10"/>
        <v>2010</v>
      </c>
      <c r="C22" s="2" t="s">
        <v>124</v>
      </c>
      <c r="D22" s="2" t="s">
        <v>146</v>
      </c>
      <c r="E22" s="121" t="s">
        <v>23</v>
      </c>
      <c r="F22" s="2" t="s">
        <v>1</v>
      </c>
      <c r="G22" s="2">
        <v>1309.664</v>
      </c>
      <c r="H22" s="2"/>
      <c r="I22" s="2">
        <v>835.34</v>
      </c>
      <c r="J22" s="127">
        <v>843.29600000000005</v>
      </c>
      <c r="K22" s="121">
        <v>413.30799999999999</v>
      </c>
      <c r="L22" s="2">
        <v>666.51200000000006</v>
      </c>
      <c r="M22" s="2">
        <v>767.65200000000004</v>
      </c>
      <c r="N22" s="2">
        <v>808.024</v>
      </c>
      <c r="O22" s="2">
        <v>829.70799999999997</v>
      </c>
      <c r="P22" s="2">
        <v>835.34</v>
      </c>
      <c r="Q22" s="14">
        <v>0</v>
      </c>
      <c r="R22" s="14">
        <v>0</v>
      </c>
      <c r="S22" s="14">
        <v>0</v>
      </c>
      <c r="T22" s="12">
        <v>0</v>
      </c>
      <c r="U22" s="121">
        <v>844.69200000000001</v>
      </c>
      <c r="V22" s="2">
        <v>840.62400000000002</v>
      </c>
      <c r="W22" s="2">
        <v>853.25599999999997</v>
      </c>
      <c r="X22" s="2">
        <v>846.12</v>
      </c>
      <c r="Y22" s="2">
        <v>843.98800000000006</v>
      </c>
      <c r="Z22" s="2">
        <v>843.29600000000005</v>
      </c>
      <c r="AA22" s="14">
        <v>0</v>
      </c>
      <c r="AB22" s="14">
        <v>0</v>
      </c>
      <c r="AC22" s="14">
        <v>0</v>
      </c>
      <c r="AD22" s="12">
        <v>0</v>
      </c>
      <c r="AE22" s="121">
        <v>10.1</v>
      </c>
      <c r="AF22" s="2" t="s">
        <v>38</v>
      </c>
      <c r="AG22" s="4" t="str">
        <f t="shared" si="11"/>
        <v>Yes</v>
      </c>
      <c r="AH22" s="122">
        <f t="shared" si="2"/>
        <v>833.19600000000003</v>
      </c>
      <c r="AI22" s="171">
        <f t="shared" si="3"/>
        <v>0.6449684804652186</v>
      </c>
      <c r="AJ22" s="171">
        <f t="shared" si="4"/>
        <v>0.64390255821340436</v>
      </c>
      <c r="AK22" s="165"/>
      <c r="AL22" s="165"/>
      <c r="AM22" s="86">
        <f t="shared" si="5"/>
        <v>2010</v>
      </c>
      <c r="AN22" s="11"/>
      <c r="AO22" s="11"/>
      <c r="AP22" s="132"/>
      <c r="AQ22" s="136"/>
      <c r="AR22" s="160">
        <f t="shared" si="12"/>
        <v>6</v>
      </c>
      <c r="AS22" s="38"/>
      <c r="AT22" s="11"/>
      <c r="AU22" s="86">
        <f t="shared" si="6"/>
        <v>2010</v>
      </c>
      <c r="AV22" s="38"/>
      <c r="AW22" s="11"/>
      <c r="AX22" s="11"/>
      <c r="AY22" s="11"/>
      <c r="AZ22" s="11"/>
    </row>
    <row r="23" spans="1:52" ht="15" customHeight="1">
      <c r="A23" s="139"/>
      <c r="B23" s="86">
        <f t="shared" si="10"/>
        <v>2011</v>
      </c>
      <c r="C23" s="2" t="s">
        <v>124</v>
      </c>
      <c r="D23" s="2" t="s">
        <v>146</v>
      </c>
      <c r="E23" s="121" t="s">
        <v>23</v>
      </c>
      <c r="F23" s="2" t="s">
        <v>1</v>
      </c>
      <c r="G23" s="2">
        <v>1446.396</v>
      </c>
      <c r="H23" s="2"/>
      <c r="I23" s="2">
        <v>950.81200000000001</v>
      </c>
      <c r="J23" s="127">
        <v>964.94</v>
      </c>
      <c r="K23" s="121">
        <v>481.40800000000002</v>
      </c>
      <c r="L23" s="2">
        <v>771.548</v>
      </c>
      <c r="M23" s="2">
        <v>882.98</v>
      </c>
      <c r="N23" s="2">
        <v>927.86800000000005</v>
      </c>
      <c r="O23" s="2">
        <v>950.81200000000001</v>
      </c>
      <c r="P23" s="14">
        <v>0</v>
      </c>
      <c r="Q23" s="14">
        <v>0</v>
      </c>
      <c r="R23" s="14">
        <v>0</v>
      </c>
      <c r="S23" s="14">
        <v>0</v>
      </c>
      <c r="T23" s="12">
        <v>0</v>
      </c>
      <c r="U23" s="121">
        <v>956.58</v>
      </c>
      <c r="V23" s="2">
        <v>973.16800000000001</v>
      </c>
      <c r="W23" s="2">
        <v>978.928</v>
      </c>
      <c r="X23" s="2">
        <v>967.02800000000002</v>
      </c>
      <c r="Y23" s="2">
        <v>964.94</v>
      </c>
      <c r="Z23" s="14">
        <v>0</v>
      </c>
      <c r="AA23" s="14">
        <v>0</v>
      </c>
      <c r="AB23" s="14">
        <v>0</v>
      </c>
      <c r="AC23" s="14">
        <v>0</v>
      </c>
      <c r="AD23" s="12">
        <v>0</v>
      </c>
      <c r="AE23" s="121">
        <v>10.8</v>
      </c>
      <c r="AF23" s="2" t="s">
        <v>38</v>
      </c>
      <c r="AG23" s="4" t="str">
        <f t="shared" si="11"/>
        <v>Yes</v>
      </c>
      <c r="AH23" s="122">
        <f t="shared" si="2"/>
        <v>954.1400000000001</v>
      </c>
      <c r="AI23" s="171">
        <f t="shared" si="3"/>
        <v>0.66135415197497782</v>
      </c>
      <c r="AJ23" s="171">
        <f t="shared" si="4"/>
        <v>0.66713403521580539</v>
      </c>
      <c r="AK23" s="165"/>
      <c r="AL23" s="165"/>
      <c r="AM23" s="86">
        <f t="shared" si="5"/>
        <v>2011</v>
      </c>
      <c r="AN23" s="11"/>
      <c r="AO23" s="11"/>
      <c r="AP23" s="132">
        <f>IFERROR(U22+V21+W20+X19+Y18-(K22+L21+M20+N19+O18),"")</f>
        <v>714.19999999999982</v>
      </c>
      <c r="AQ23" s="136">
        <f>IFERROR(V22+W21+X20+Y19+Z18-(U22+V21+W20+X19+Y18),"")</f>
        <v>-20.347999999999956</v>
      </c>
      <c r="AR23" s="160">
        <f t="shared" si="12"/>
        <v>5</v>
      </c>
      <c r="AS23" s="38"/>
      <c r="AT23" s="11"/>
      <c r="AU23" s="86">
        <f t="shared" si="6"/>
        <v>2011</v>
      </c>
      <c r="AV23" s="38"/>
      <c r="AW23" s="11"/>
      <c r="AX23" s="11"/>
      <c r="AY23" s="11"/>
      <c r="AZ23" s="11"/>
    </row>
    <row r="24" spans="1:52" ht="15" customHeight="1">
      <c r="A24" s="139"/>
      <c r="B24" s="86">
        <f t="shared" si="10"/>
        <v>2012</v>
      </c>
      <c r="C24" s="2" t="s">
        <v>124</v>
      </c>
      <c r="D24" s="2" t="s">
        <v>146</v>
      </c>
      <c r="E24" s="121" t="s">
        <v>23</v>
      </c>
      <c r="F24" s="2" t="s">
        <v>1</v>
      </c>
      <c r="G24" s="2">
        <v>1545.1480000000001</v>
      </c>
      <c r="H24" s="2"/>
      <c r="I24" s="2">
        <v>984.71600000000001</v>
      </c>
      <c r="J24" s="127">
        <v>1026.08</v>
      </c>
      <c r="K24" s="121">
        <v>498.86</v>
      </c>
      <c r="L24" s="2">
        <v>800.20400000000006</v>
      </c>
      <c r="M24" s="2">
        <v>925.12400000000002</v>
      </c>
      <c r="N24" s="2">
        <v>984.71600000000001</v>
      </c>
      <c r="O24" s="14">
        <v>0</v>
      </c>
      <c r="P24" s="14">
        <v>0</v>
      </c>
      <c r="Q24" s="14">
        <v>0</v>
      </c>
      <c r="R24" s="14">
        <v>0</v>
      </c>
      <c r="S24" s="14">
        <v>0</v>
      </c>
      <c r="T24" s="12">
        <v>0</v>
      </c>
      <c r="U24" s="121">
        <v>1006.176</v>
      </c>
      <c r="V24" s="2">
        <v>1035.0119999999999</v>
      </c>
      <c r="W24" s="2">
        <v>1025.944</v>
      </c>
      <c r="X24" s="2">
        <v>1026.08</v>
      </c>
      <c r="Y24" s="14">
        <v>0</v>
      </c>
      <c r="Z24" s="14">
        <v>0</v>
      </c>
      <c r="AA24" s="14">
        <v>0</v>
      </c>
      <c r="AB24" s="14">
        <v>0</v>
      </c>
      <c r="AC24" s="14">
        <v>0</v>
      </c>
      <c r="AD24" s="12">
        <v>0</v>
      </c>
      <c r="AE24" s="121">
        <v>0</v>
      </c>
      <c r="AF24" s="2" t="s">
        <v>38</v>
      </c>
      <c r="AG24" s="4" t="str">
        <f t="shared" si="11"/>
        <v>Yes</v>
      </c>
      <c r="AH24" s="122">
        <f t="shared" si="2"/>
        <v>1026.08</v>
      </c>
      <c r="AI24" s="171">
        <f t="shared" si="3"/>
        <v>0.6511842231294348</v>
      </c>
      <c r="AJ24" s="171">
        <f t="shared" si="4"/>
        <v>0.66406583705897415</v>
      </c>
      <c r="AK24" s="165"/>
      <c r="AL24" s="165"/>
      <c r="AM24" s="86">
        <f t="shared" si="5"/>
        <v>2012</v>
      </c>
      <c r="AN24" s="11"/>
      <c r="AO24" s="11"/>
      <c r="AP24" s="132">
        <f>IFERROR(U23+V22+W21+X20+Y19-(K23+L22+M21+N20+O19),"")</f>
        <v>776.04399999999987</v>
      </c>
      <c r="AQ24" s="136">
        <f>IFERROR(V23+W22+X21+Y20+Z19-(U23+V22+W21+X20+Y19),"")</f>
        <v>17.335999999999331</v>
      </c>
      <c r="AR24" s="160">
        <f t="shared" si="12"/>
        <v>4</v>
      </c>
      <c r="AS24" s="38"/>
      <c r="AT24" s="11"/>
      <c r="AU24" s="86">
        <f t="shared" si="6"/>
        <v>2012</v>
      </c>
      <c r="AV24" s="38"/>
      <c r="AW24" s="11"/>
      <c r="AX24" s="11"/>
      <c r="AY24" s="11"/>
      <c r="AZ24" s="11"/>
    </row>
    <row r="25" spans="1:52" ht="15" customHeight="1">
      <c r="A25" s="139"/>
      <c r="B25" s="86">
        <f t="shared" si="10"/>
        <v>2013</v>
      </c>
      <c r="C25" s="2" t="s">
        <v>124</v>
      </c>
      <c r="D25" s="2" t="s">
        <v>146</v>
      </c>
      <c r="E25" s="121" t="s">
        <v>23</v>
      </c>
      <c r="F25" s="2" t="s">
        <v>1</v>
      </c>
      <c r="G25" s="2">
        <v>1599.7239999999999</v>
      </c>
      <c r="H25" s="2"/>
      <c r="I25" s="2">
        <v>941.39200000000005</v>
      </c>
      <c r="J25" s="127">
        <v>1036.624</v>
      </c>
      <c r="K25" s="121">
        <v>504.61599999999999</v>
      </c>
      <c r="L25" s="2">
        <v>818.49599999999998</v>
      </c>
      <c r="M25" s="2">
        <v>941.39200000000005</v>
      </c>
      <c r="N25" s="14">
        <v>0</v>
      </c>
      <c r="O25" s="14">
        <v>0</v>
      </c>
      <c r="P25" s="14">
        <v>0</v>
      </c>
      <c r="Q25" s="14">
        <v>0</v>
      </c>
      <c r="R25" s="14">
        <v>0</v>
      </c>
      <c r="S25" s="14">
        <v>0</v>
      </c>
      <c r="T25" s="12">
        <v>0</v>
      </c>
      <c r="U25" s="121">
        <v>1026.308</v>
      </c>
      <c r="V25" s="2">
        <v>1030.836</v>
      </c>
      <c r="W25" s="2">
        <v>1036.624</v>
      </c>
      <c r="X25" s="14">
        <v>0</v>
      </c>
      <c r="Y25" s="14">
        <v>0</v>
      </c>
      <c r="Z25" s="14">
        <v>0</v>
      </c>
      <c r="AA25" s="14">
        <v>0</v>
      </c>
      <c r="AB25" s="14">
        <v>0</v>
      </c>
      <c r="AC25" s="14">
        <v>0</v>
      </c>
      <c r="AD25" s="12">
        <v>0</v>
      </c>
      <c r="AE25" s="121">
        <v>78.900000000000006</v>
      </c>
      <c r="AF25" s="2" t="s">
        <v>38</v>
      </c>
      <c r="AG25" s="4" t="str">
        <f t="shared" si="11"/>
        <v>Yes</v>
      </c>
      <c r="AH25" s="122">
        <f t="shared" si="2"/>
        <v>957.72400000000005</v>
      </c>
      <c r="AI25" s="171">
        <f t="shared" si="3"/>
        <v>0.64155316792146644</v>
      </c>
      <c r="AJ25" s="171">
        <f t="shared" si="4"/>
        <v>0.64800178030710298</v>
      </c>
      <c r="AK25" s="165"/>
      <c r="AL25" s="165"/>
      <c r="AM25" s="86">
        <f t="shared" si="5"/>
        <v>2013</v>
      </c>
      <c r="AN25" s="11"/>
      <c r="AO25" s="11"/>
      <c r="AP25" s="132">
        <f>IFERROR(U24+V23+W22+X21+Y20-(K24+L23+M22+N21+O20),"")</f>
        <v>848.75200000000041</v>
      </c>
      <c r="AQ25" s="136">
        <f>IFERROR(V24+W23+X22+Y21+Z20-(U24+V23+W22+X21+Y20),"")</f>
        <v>22.251999999999498</v>
      </c>
      <c r="AR25" s="160">
        <f t="shared" si="12"/>
        <v>3</v>
      </c>
      <c r="AS25" s="38"/>
      <c r="AT25" s="11"/>
      <c r="AU25" s="86">
        <f t="shared" si="6"/>
        <v>2013</v>
      </c>
      <c r="AV25" s="38"/>
      <c r="AW25" s="11"/>
      <c r="AX25" s="11"/>
      <c r="AY25" s="11"/>
      <c r="AZ25" s="11"/>
    </row>
    <row r="26" spans="1:52" ht="15" customHeight="1">
      <c r="A26" s="139"/>
      <c r="B26" s="86">
        <f>B27-1</f>
        <v>2014</v>
      </c>
      <c r="C26" s="2" t="s">
        <v>124</v>
      </c>
      <c r="D26" s="2" t="s">
        <v>146</v>
      </c>
      <c r="E26" s="121" t="s">
        <v>23</v>
      </c>
      <c r="F26" s="2" t="s">
        <v>1</v>
      </c>
      <c r="G26" s="2">
        <v>1694.748</v>
      </c>
      <c r="H26" s="2"/>
      <c r="I26" s="2">
        <v>934.12400000000002</v>
      </c>
      <c r="J26" s="127">
        <v>1191.42</v>
      </c>
      <c r="K26" s="121">
        <v>541.49199999999996</v>
      </c>
      <c r="L26" s="2">
        <v>934.12400000000002</v>
      </c>
      <c r="M26" s="14">
        <v>0</v>
      </c>
      <c r="N26" s="14">
        <v>0</v>
      </c>
      <c r="O26" s="14">
        <v>0</v>
      </c>
      <c r="P26" s="14">
        <v>0</v>
      </c>
      <c r="Q26" s="14">
        <v>0</v>
      </c>
      <c r="R26" s="14">
        <v>0</v>
      </c>
      <c r="S26" s="14">
        <v>0</v>
      </c>
      <c r="T26" s="12">
        <v>0</v>
      </c>
      <c r="U26" s="121">
        <v>1165.944</v>
      </c>
      <c r="V26" s="2">
        <v>1191.42</v>
      </c>
      <c r="W26" s="14">
        <v>0</v>
      </c>
      <c r="X26" s="14">
        <v>0</v>
      </c>
      <c r="Y26" s="14">
        <v>0</v>
      </c>
      <c r="Z26" s="14">
        <v>0</v>
      </c>
      <c r="AA26" s="14">
        <v>0</v>
      </c>
      <c r="AB26" s="14">
        <v>0</v>
      </c>
      <c r="AC26" s="14">
        <v>0</v>
      </c>
      <c r="AD26" s="12">
        <v>0</v>
      </c>
      <c r="AE26" s="121">
        <v>42.2</v>
      </c>
      <c r="AF26" s="2" t="s">
        <v>38</v>
      </c>
      <c r="AG26" s="4" t="str">
        <f t="shared" si="11"/>
        <v>Yes</v>
      </c>
      <c r="AH26" s="122">
        <f t="shared" si="2"/>
        <v>1149.22</v>
      </c>
      <c r="AI26" s="171">
        <f t="shared" si="3"/>
        <v>0.68797484935813458</v>
      </c>
      <c r="AJ26" s="171">
        <f t="shared" si="4"/>
        <v>0.70300717274780677</v>
      </c>
      <c r="AK26" s="165"/>
      <c r="AL26" s="165"/>
      <c r="AM26" s="86">
        <f t="shared" si="5"/>
        <v>2014</v>
      </c>
      <c r="AN26" s="11"/>
      <c r="AO26" s="11"/>
      <c r="AP26" s="132">
        <f>IFERROR(U25+V24+W23+X22+Y21-(K25+L24+M23+N22+O21),"")</f>
        <v>905.73999999999887</v>
      </c>
      <c r="AQ26" s="136">
        <f>IFERROR(V25+W24+X23+Y22+Z21-(U25+V24+W23+X22+Y21),"")</f>
        <v>-22.299999999999272</v>
      </c>
      <c r="AR26" s="160">
        <f t="shared" si="12"/>
        <v>2</v>
      </c>
      <c r="AS26" s="38"/>
      <c r="AT26" s="11"/>
      <c r="AU26" s="86">
        <f t="shared" si="6"/>
        <v>2014</v>
      </c>
      <c r="AV26" s="38"/>
      <c r="AW26" s="11"/>
      <c r="AX26" s="11"/>
      <c r="AY26" s="11"/>
      <c r="AZ26" s="11"/>
    </row>
    <row r="27" spans="1:52" ht="15" customHeight="1">
      <c r="A27" s="140"/>
      <c r="B27" s="87">
        <v>2015</v>
      </c>
      <c r="C27" s="3" t="s">
        <v>124</v>
      </c>
      <c r="D27" s="3" t="s">
        <v>146</v>
      </c>
      <c r="E27" s="123" t="s">
        <v>23</v>
      </c>
      <c r="F27" s="3" t="s">
        <v>1</v>
      </c>
      <c r="G27" s="3">
        <v>1754.604</v>
      </c>
      <c r="H27" s="3"/>
      <c r="I27" s="3">
        <v>602.28</v>
      </c>
      <c r="J27" s="128">
        <v>1329.5040000000001</v>
      </c>
      <c r="K27" s="123">
        <v>602.28</v>
      </c>
      <c r="L27" s="15">
        <v>0</v>
      </c>
      <c r="M27" s="15">
        <v>0</v>
      </c>
      <c r="N27" s="15">
        <v>0</v>
      </c>
      <c r="O27" s="15">
        <v>0</v>
      </c>
      <c r="P27" s="15">
        <v>0</v>
      </c>
      <c r="Q27" s="15">
        <v>0</v>
      </c>
      <c r="R27" s="15">
        <v>0</v>
      </c>
      <c r="S27" s="15">
        <v>0</v>
      </c>
      <c r="T27" s="13">
        <v>0</v>
      </c>
      <c r="U27" s="123">
        <v>1329.5040000000001</v>
      </c>
      <c r="V27" s="15">
        <v>0</v>
      </c>
      <c r="W27" s="15">
        <v>0</v>
      </c>
      <c r="X27" s="15">
        <v>0</v>
      </c>
      <c r="Y27" s="15">
        <v>0</v>
      </c>
      <c r="Z27" s="15">
        <v>0</v>
      </c>
      <c r="AA27" s="15">
        <v>0</v>
      </c>
      <c r="AB27" s="15">
        <v>0</v>
      </c>
      <c r="AC27" s="15">
        <v>0</v>
      </c>
      <c r="AD27" s="13">
        <v>0</v>
      </c>
      <c r="AE27" s="123">
        <v>0</v>
      </c>
      <c r="AF27" s="3" t="s">
        <v>38</v>
      </c>
      <c r="AG27" s="5" t="str">
        <f t="shared" si="11"/>
        <v>Yes</v>
      </c>
      <c r="AH27" s="124">
        <f t="shared" si="2"/>
        <v>1329.5040000000001</v>
      </c>
      <c r="AI27" s="172">
        <f t="shared" si="3"/>
        <v>0.75772311017186789</v>
      </c>
      <c r="AJ27" s="172">
        <f t="shared" si="4"/>
        <v>0.75772311017186789</v>
      </c>
      <c r="AK27" s="166"/>
      <c r="AL27" s="166"/>
      <c r="AM27" s="87">
        <f t="shared" si="5"/>
        <v>2015</v>
      </c>
      <c r="AN27" s="20"/>
      <c r="AO27" s="20"/>
      <c r="AP27" s="133">
        <f>IFERROR(U26+V25+W24+X23+Y22-(K26+L25+M24+N23+O22),"")</f>
        <v>991.05199999999968</v>
      </c>
      <c r="AQ27" s="137">
        <f>IFERROR(V26+W25+X24+Y23+Z22-(U26+V25+W24+X23+Y22),"")</f>
        <v>28.6200000000008</v>
      </c>
      <c r="AR27" s="161">
        <f t="shared" si="12"/>
        <v>1</v>
      </c>
      <c r="AS27" s="39"/>
      <c r="AT27" s="20"/>
      <c r="AU27" s="87">
        <f t="shared" si="6"/>
        <v>2015</v>
      </c>
      <c r="AV27" s="39"/>
      <c r="AW27" s="20"/>
      <c r="AX27" s="20"/>
      <c r="AY27" s="20"/>
      <c r="AZ27" s="20"/>
    </row>
    <row r="28" spans="1:52" ht="15" customHeight="1">
      <c r="A28" s="138"/>
      <c r="B28" s="85">
        <f t="shared" ref="B28:B35" si="13">B29-1</f>
        <v>2006</v>
      </c>
      <c r="C28" s="23" t="s">
        <v>124</v>
      </c>
      <c r="D28" s="23" t="s">
        <v>147</v>
      </c>
      <c r="E28" s="119" t="s">
        <v>23</v>
      </c>
      <c r="F28" s="23" t="s">
        <v>1</v>
      </c>
      <c r="G28" s="23">
        <v>127.524</v>
      </c>
      <c r="H28" s="23"/>
      <c r="I28" s="23" t="s">
        <v>39</v>
      </c>
      <c r="J28" s="68" t="s">
        <v>39</v>
      </c>
      <c r="K28" s="119">
        <v>15.456</v>
      </c>
      <c r="L28" s="23">
        <v>142.148</v>
      </c>
      <c r="M28" s="23">
        <v>159.452</v>
      </c>
      <c r="N28" s="23">
        <v>162.84</v>
      </c>
      <c r="O28" s="23">
        <v>162.5</v>
      </c>
      <c r="P28" s="23" t="s">
        <v>39</v>
      </c>
      <c r="Q28" s="23" t="s">
        <v>39</v>
      </c>
      <c r="R28" s="23" t="s">
        <v>39</v>
      </c>
      <c r="S28" s="23" t="s">
        <v>39</v>
      </c>
      <c r="T28" s="68" t="s">
        <v>39</v>
      </c>
      <c r="U28" s="119" t="s">
        <v>39</v>
      </c>
      <c r="V28" s="23" t="s">
        <v>39</v>
      </c>
      <c r="W28" s="23" t="s">
        <v>39</v>
      </c>
      <c r="X28" s="23" t="s">
        <v>39</v>
      </c>
      <c r="Y28" s="23" t="s">
        <v>39</v>
      </c>
      <c r="Z28" s="23" t="s">
        <v>39</v>
      </c>
      <c r="AA28" s="23" t="s">
        <v>39</v>
      </c>
      <c r="AB28" s="23" t="s">
        <v>39</v>
      </c>
      <c r="AC28" s="23" t="s">
        <v>39</v>
      </c>
      <c r="AD28" s="68" t="s">
        <v>39</v>
      </c>
      <c r="AE28" s="119" t="s">
        <v>39</v>
      </c>
      <c r="AF28" s="23" t="s">
        <v>38</v>
      </c>
      <c r="AG28" s="22" t="str">
        <f t="shared" ref="AG28:AG37" si="14">IF(OR(AE28="Not Available",AF28="Not Available"),"No",IF(OR(AE28="&lt;Please fill in&gt;",AF28="&lt;Please Fill In&gt;"),"","Yes"))</f>
        <v>No</v>
      </c>
      <c r="AH28" s="120" t="str">
        <f t="shared" si="2"/>
        <v/>
      </c>
      <c r="AI28" s="173" t="str">
        <f t="shared" si="3"/>
        <v/>
      </c>
      <c r="AJ28" s="173" t="str">
        <f t="shared" si="4"/>
        <v/>
      </c>
      <c r="AK28" s="165"/>
      <c r="AL28" s="165"/>
      <c r="AM28" s="85">
        <f t="shared" si="5"/>
        <v>2006</v>
      </c>
      <c r="AN28" s="11"/>
      <c r="AO28" s="11"/>
      <c r="AP28" s="131"/>
      <c r="AQ28" s="135"/>
      <c r="AR28" s="159">
        <v>10</v>
      </c>
      <c r="AS28" s="97">
        <v>1</v>
      </c>
      <c r="AT28" s="50"/>
      <c r="AU28" s="85">
        <f t="shared" si="6"/>
        <v>2006</v>
      </c>
      <c r="AV28" s="55"/>
      <c r="AW28" s="100"/>
      <c r="AX28" s="100"/>
      <c r="AY28" s="11"/>
      <c r="AZ28" s="11"/>
    </row>
    <row r="29" spans="1:52" ht="15" customHeight="1">
      <c r="A29" s="139"/>
      <c r="B29" s="86">
        <f t="shared" si="13"/>
        <v>2007</v>
      </c>
      <c r="C29" s="2" t="s">
        <v>124</v>
      </c>
      <c r="D29" s="2" t="s">
        <v>147</v>
      </c>
      <c r="E29" s="121" t="s">
        <v>23</v>
      </c>
      <c r="F29" s="2" t="s">
        <v>1</v>
      </c>
      <c r="G29" s="2">
        <v>165.69200000000001</v>
      </c>
      <c r="H29" s="2"/>
      <c r="I29" s="2" t="s">
        <v>39</v>
      </c>
      <c r="J29" s="127" t="s">
        <v>39</v>
      </c>
      <c r="K29" s="121">
        <v>6.0360000000000005</v>
      </c>
      <c r="L29" s="2">
        <v>15.056000000000001</v>
      </c>
      <c r="M29" s="2">
        <v>13.06</v>
      </c>
      <c r="N29" s="2">
        <v>14.064</v>
      </c>
      <c r="O29" s="2">
        <v>14.528</v>
      </c>
      <c r="P29" s="2" t="s">
        <v>39</v>
      </c>
      <c r="Q29" s="2" t="s">
        <v>39</v>
      </c>
      <c r="R29" s="2" t="s">
        <v>39</v>
      </c>
      <c r="S29" s="2" t="s">
        <v>39</v>
      </c>
      <c r="T29" s="12">
        <v>0</v>
      </c>
      <c r="U29" s="121" t="s">
        <v>39</v>
      </c>
      <c r="V29" s="2" t="s">
        <v>39</v>
      </c>
      <c r="W29" s="2" t="s">
        <v>39</v>
      </c>
      <c r="X29" s="2" t="s">
        <v>39</v>
      </c>
      <c r="Y29" s="2" t="s">
        <v>39</v>
      </c>
      <c r="Z29" s="2" t="s">
        <v>39</v>
      </c>
      <c r="AA29" s="2" t="s">
        <v>39</v>
      </c>
      <c r="AB29" s="2" t="s">
        <v>39</v>
      </c>
      <c r="AC29" s="2" t="s">
        <v>39</v>
      </c>
      <c r="AD29" s="12">
        <v>0</v>
      </c>
      <c r="AE29" s="121" t="s">
        <v>39</v>
      </c>
      <c r="AF29" s="2" t="s">
        <v>38</v>
      </c>
      <c r="AG29" s="4" t="str">
        <f t="shared" si="14"/>
        <v>No</v>
      </c>
      <c r="AH29" s="122" t="str">
        <f t="shared" si="2"/>
        <v/>
      </c>
      <c r="AI29" s="171" t="str">
        <f t="shared" si="3"/>
        <v/>
      </c>
      <c r="AJ29" s="171" t="str">
        <f t="shared" si="4"/>
        <v/>
      </c>
      <c r="AK29" s="165"/>
      <c r="AL29" s="165"/>
      <c r="AM29" s="86">
        <f t="shared" si="5"/>
        <v>2007</v>
      </c>
      <c r="AN29" s="11"/>
      <c r="AO29" s="11"/>
      <c r="AP29" s="132"/>
      <c r="AQ29" s="136"/>
      <c r="AR29" s="160">
        <f>AR28-1</f>
        <v>9</v>
      </c>
      <c r="AS29" s="38"/>
      <c r="AT29" s="11"/>
      <c r="AU29" s="86">
        <f t="shared" si="6"/>
        <v>2007</v>
      </c>
      <c r="AV29" s="38"/>
      <c r="AW29" s="11"/>
      <c r="AX29" s="11"/>
      <c r="AY29" s="11"/>
      <c r="AZ29" s="11"/>
    </row>
    <row r="30" spans="1:52" ht="15" customHeight="1">
      <c r="A30" s="139"/>
      <c r="B30" s="86">
        <f t="shared" si="13"/>
        <v>2008</v>
      </c>
      <c r="C30" s="2" t="s">
        <v>124</v>
      </c>
      <c r="D30" s="2" t="s">
        <v>147</v>
      </c>
      <c r="E30" s="121" t="s">
        <v>23</v>
      </c>
      <c r="F30" s="2" t="s">
        <v>1</v>
      </c>
      <c r="G30" s="2">
        <v>199.26400000000001</v>
      </c>
      <c r="H30" s="2"/>
      <c r="I30" s="2" t="s">
        <v>39</v>
      </c>
      <c r="J30" s="127" t="s">
        <v>39</v>
      </c>
      <c r="K30" s="121">
        <v>22.132000000000001</v>
      </c>
      <c r="L30" s="2">
        <v>41.82</v>
      </c>
      <c r="M30" s="2">
        <v>36.423999999999999</v>
      </c>
      <c r="N30" s="2">
        <v>34.956000000000003</v>
      </c>
      <c r="O30" s="2">
        <v>33.695999999999998</v>
      </c>
      <c r="P30" s="2" t="s">
        <v>39</v>
      </c>
      <c r="Q30" s="2" t="s">
        <v>39</v>
      </c>
      <c r="R30" s="2" t="s">
        <v>39</v>
      </c>
      <c r="S30" s="14">
        <v>0</v>
      </c>
      <c r="T30" s="12">
        <v>0</v>
      </c>
      <c r="U30" s="121" t="s">
        <v>39</v>
      </c>
      <c r="V30" s="2" t="s">
        <v>39</v>
      </c>
      <c r="W30" s="2" t="s">
        <v>39</v>
      </c>
      <c r="X30" s="2" t="s">
        <v>39</v>
      </c>
      <c r="Y30" s="2" t="s">
        <v>39</v>
      </c>
      <c r="Z30" s="2" t="s">
        <v>39</v>
      </c>
      <c r="AA30" s="2" t="s">
        <v>39</v>
      </c>
      <c r="AB30" s="2" t="s">
        <v>39</v>
      </c>
      <c r="AC30" s="14">
        <v>0</v>
      </c>
      <c r="AD30" s="12">
        <v>0</v>
      </c>
      <c r="AE30" s="121" t="s">
        <v>39</v>
      </c>
      <c r="AF30" s="2" t="s">
        <v>38</v>
      </c>
      <c r="AG30" s="4" t="str">
        <f t="shared" si="14"/>
        <v>No</v>
      </c>
      <c r="AH30" s="122" t="str">
        <f t="shared" si="2"/>
        <v/>
      </c>
      <c r="AI30" s="171" t="str">
        <f t="shared" si="3"/>
        <v/>
      </c>
      <c r="AJ30" s="171" t="str">
        <f t="shared" si="4"/>
        <v/>
      </c>
      <c r="AK30" s="165"/>
      <c r="AL30" s="165"/>
      <c r="AM30" s="86">
        <f t="shared" si="5"/>
        <v>2008</v>
      </c>
      <c r="AN30" s="11"/>
      <c r="AO30" s="11"/>
      <c r="AP30" s="132"/>
      <c r="AQ30" s="136"/>
      <c r="AR30" s="160">
        <f t="shared" ref="AR30:AR37" si="15">AR29-1</f>
        <v>8</v>
      </c>
      <c r="AS30" s="38"/>
      <c r="AT30" s="11"/>
      <c r="AU30" s="86">
        <f t="shared" si="6"/>
        <v>2008</v>
      </c>
      <c r="AV30" s="38"/>
      <c r="AW30" s="11"/>
      <c r="AX30" s="11"/>
      <c r="AY30" s="11"/>
      <c r="AZ30" s="11"/>
    </row>
    <row r="31" spans="1:52" ht="15" customHeight="1">
      <c r="A31" s="139"/>
      <c r="B31" s="86">
        <f t="shared" si="13"/>
        <v>2009</v>
      </c>
      <c r="C31" s="2" t="s">
        <v>124</v>
      </c>
      <c r="D31" s="2" t="s">
        <v>147</v>
      </c>
      <c r="E31" s="121" t="s">
        <v>23</v>
      </c>
      <c r="F31" s="2" t="s">
        <v>1</v>
      </c>
      <c r="G31" s="2">
        <v>210.66</v>
      </c>
      <c r="H31" s="2"/>
      <c r="I31" s="2" t="s">
        <v>39</v>
      </c>
      <c r="J31" s="127" t="s">
        <v>39</v>
      </c>
      <c r="K31" s="121">
        <v>80.927999999999997</v>
      </c>
      <c r="L31" s="2">
        <v>97.5</v>
      </c>
      <c r="M31" s="2">
        <v>97.02</v>
      </c>
      <c r="N31" s="2">
        <v>95.908000000000001</v>
      </c>
      <c r="O31" s="2">
        <v>94.712000000000003</v>
      </c>
      <c r="P31" s="2" t="s">
        <v>39</v>
      </c>
      <c r="Q31" s="2" t="s">
        <v>39</v>
      </c>
      <c r="R31" s="14">
        <v>0</v>
      </c>
      <c r="S31" s="14">
        <v>0</v>
      </c>
      <c r="T31" s="12">
        <v>0</v>
      </c>
      <c r="U31" s="121" t="s">
        <v>39</v>
      </c>
      <c r="V31" s="2" t="s">
        <v>39</v>
      </c>
      <c r="W31" s="2" t="s">
        <v>39</v>
      </c>
      <c r="X31" s="2" t="s">
        <v>39</v>
      </c>
      <c r="Y31" s="2" t="s">
        <v>39</v>
      </c>
      <c r="Z31" s="2" t="s">
        <v>39</v>
      </c>
      <c r="AA31" s="2" t="s">
        <v>39</v>
      </c>
      <c r="AB31" s="14">
        <v>0</v>
      </c>
      <c r="AC31" s="14">
        <v>0</v>
      </c>
      <c r="AD31" s="12">
        <v>0</v>
      </c>
      <c r="AE31" s="121" t="s">
        <v>39</v>
      </c>
      <c r="AF31" s="2" t="s">
        <v>38</v>
      </c>
      <c r="AG31" s="4" t="str">
        <f t="shared" si="14"/>
        <v>No</v>
      </c>
      <c r="AH31" s="122" t="str">
        <f t="shared" si="2"/>
        <v/>
      </c>
      <c r="AI31" s="171" t="str">
        <f t="shared" si="3"/>
        <v/>
      </c>
      <c r="AJ31" s="171" t="str">
        <f t="shared" si="4"/>
        <v/>
      </c>
      <c r="AK31" s="165"/>
      <c r="AL31" s="165"/>
      <c r="AM31" s="86">
        <f t="shared" si="5"/>
        <v>2009</v>
      </c>
      <c r="AN31" s="11"/>
      <c r="AO31" s="11"/>
      <c r="AP31" s="132"/>
      <c r="AQ31" s="136"/>
      <c r="AR31" s="160">
        <f t="shared" si="15"/>
        <v>7</v>
      </c>
      <c r="AS31" s="38"/>
      <c r="AT31" s="11"/>
      <c r="AU31" s="86">
        <f t="shared" si="6"/>
        <v>2009</v>
      </c>
      <c r="AV31" s="38"/>
      <c r="AW31" s="11"/>
      <c r="AX31" s="11"/>
      <c r="AY31" s="11"/>
      <c r="AZ31" s="11"/>
    </row>
    <row r="32" spans="1:52" ht="15" customHeight="1">
      <c r="A32" s="139"/>
      <c r="B32" s="86">
        <f t="shared" si="13"/>
        <v>2010</v>
      </c>
      <c r="C32" s="2" t="s">
        <v>124</v>
      </c>
      <c r="D32" s="2" t="s">
        <v>147</v>
      </c>
      <c r="E32" s="121" t="s">
        <v>23</v>
      </c>
      <c r="F32" s="2" t="s">
        <v>1</v>
      </c>
      <c r="G32" s="2">
        <v>60.268000000000001</v>
      </c>
      <c r="H32" s="2"/>
      <c r="I32" s="2" t="s">
        <v>39</v>
      </c>
      <c r="J32" s="127" t="s">
        <v>39</v>
      </c>
      <c r="K32" s="121">
        <v>2.5920000000000001</v>
      </c>
      <c r="L32" s="2">
        <v>7.556</v>
      </c>
      <c r="M32" s="2">
        <v>9.9719999999999995</v>
      </c>
      <c r="N32" s="2">
        <v>10.204000000000001</v>
      </c>
      <c r="O32" s="2">
        <v>10.236000000000001</v>
      </c>
      <c r="P32" s="2" t="s">
        <v>39</v>
      </c>
      <c r="Q32" s="14">
        <v>0</v>
      </c>
      <c r="R32" s="14">
        <v>0</v>
      </c>
      <c r="S32" s="14">
        <v>0</v>
      </c>
      <c r="T32" s="12">
        <v>0</v>
      </c>
      <c r="U32" s="121" t="s">
        <v>39</v>
      </c>
      <c r="V32" s="2" t="s">
        <v>39</v>
      </c>
      <c r="W32" s="2" t="s">
        <v>39</v>
      </c>
      <c r="X32" s="2" t="s">
        <v>39</v>
      </c>
      <c r="Y32" s="2" t="s">
        <v>39</v>
      </c>
      <c r="Z32" s="2" t="s">
        <v>39</v>
      </c>
      <c r="AA32" s="14">
        <v>0</v>
      </c>
      <c r="AB32" s="14">
        <v>0</v>
      </c>
      <c r="AC32" s="14">
        <v>0</v>
      </c>
      <c r="AD32" s="12">
        <v>0</v>
      </c>
      <c r="AE32" s="121" t="s">
        <v>39</v>
      </c>
      <c r="AF32" s="2" t="s">
        <v>38</v>
      </c>
      <c r="AG32" s="4" t="str">
        <f t="shared" si="14"/>
        <v>No</v>
      </c>
      <c r="AH32" s="122" t="str">
        <f t="shared" si="2"/>
        <v/>
      </c>
      <c r="AI32" s="171" t="str">
        <f t="shared" si="3"/>
        <v/>
      </c>
      <c r="AJ32" s="171" t="str">
        <f t="shared" si="4"/>
        <v/>
      </c>
      <c r="AK32" s="165"/>
      <c r="AL32" s="165"/>
      <c r="AM32" s="86">
        <f t="shared" si="5"/>
        <v>2010</v>
      </c>
      <c r="AN32" s="11"/>
      <c r="AO32" s="11"/>
      <c r="AP32" s="132"/>
      <c r="AQ32" s="136"/>
      <c r="AR32" s="160">
        <f t="shared" si="15"/>
        <v>6</v>
      </c>
      <c r="AS32" s="38"/>
      <c r="AT32" s="11"/>
      <c r="AU32" s="86">
        <f t="shared" si="6"/>
        <v>2010</v>
      </c>
      <c r="AV32" s="38"/>
      <c r="AW32" s="11"/>
      <c r="AX32" s="11"/>
      <c r="AY32" s="11"/>
      <c r="AZ32" s="11"/>
    </row>
    <row r="33" spans="1:52" ht="15" customHeight="1">
      <c r="A33" s="139"/>
      <c r="B33" s="86">
        <f t="shared" si="13"/>
        <v>2011</v>
      </c>
      <c r="C33" s="2" t="s">
        <v>124</v>
      </c>
      <c r="D33" s="2" t="s">
        <v>147</v>
      </c>
      <c r="E33" s="121" t="s">
        <v>23</v>
      </c>
      <c r="F33" s="2" t="s">
        <v>1</v>
      </c>
      <c r="G33" s="2">
        <v>58.347999999999999</v>
      </c>
      <c r="H33" s="2"/>
      <c r="I33" s="2">
        <v>22.344000000000001</v>
      </c>
      <c r="J33" s="127">
        <v>23.36</v>
      </c>
      <c r="K33" s="121">
        <v>14.836</v>
      </c>
      <c r="L33" s="2">
        <v>18.644000000000002</v>
      </c>
      <c r="M33" s="2">
        <v>20.38</v>
      </c>
      <c r="N33" s="2">
        <v>19.992000000000001</v>
      </c>
      <c r="O33" s="2">
        <v>22.344000000000001</v>
      </c>
      <c r="P33" s="14">
        <v>0</v>
      </c>
      <c r="Q33" s="14">
        <v>0</v>
      </c>
      <c r="R33" s="14">
        <v>0</v>
      </c>
      <c r="S33" s="14">
        <v>0</v>
      </c>
      <c r="T33" s="12">
        <v>0</v>
      </c>
      <c r="U33" s="121" t="s">
        <v>39</v>
      </c>
      <c r="V33" s="2">
        <v>23.327999999999999</v>
      </c>
      <c r="W33" s="2">
        <v>22.196000000000002</v>
      </c>
      <c r="X33" s="2">
        <v>21.248000000000001</v>
      </c>
      <c r="Y33" s="2">
        <v>23.36</v>
      </c>
      <c r="Z33" s="14">
        <v>0</v>
      </c>
      <c r="AA33" s="14">
        <v>0</v>
      </c>
      <c r="AB33" s="14">
        <v>0</v>
      </c>
      <c r="AC33" s="14">
        <v>0</v>
      </c>
      <c r="AD33" s="12">
        <v>0</v>
      </c>
      <c r="AE33" s="121" t="s">
        <v>39</v>
      </c>
      <c r="AF33" s="2" t="s">
        <v>38</v>
      </c>
      <c r="AG33" s="4" t="str">
        <f t="shared" si="14"/>
        <v>No</v>
      </c>
      <c r="AH33" s="122" t="str">
        <f t="shared" si="2"/>
        <v/>
      </c>
      <c r="AI33" s="171" t="str">
        <f t="shared" si="3"/>
        <v/>
      </c>
      <c r="AJ33" s="171">
        <f t="shared" si="4"/>
        <v>0.40035648179886202</v>
      </c>
      <c r="AK33" s="165"/>
      <c r="AL33" s="165"/>
      <c r="AM33" s="86">
        <f t="shared" si="5"/>
        <v>2011</v>
      </c>
      <c r="AN33" s="11"/>
      <c r="AO33" s="11"/>
      <c r="AP33" s="132" t="str">
        <f>IFERROR(U32+V31+W30+X29+Y28-(K32+L31+M30+N29+O28),"")</f>
        <v/>
      </c>
      <c r="AQ33" s="136" t="str">
        <f>IFERROR(V32+W31+X30+Y29+Z28-(U32+V31+W30+X29+Y28),"")</f>
        <v/>
      </c>
      <c r="AR33" s="160">
        <f t="shared" si="15"/>
        <v>5</v>
      </c>
      <c r="AS33" s="38"/>
      <c r="AT33" s="11"/>
      <c r="AU33" s="86">
        <f t="shared" si="6"/>
        <v>2011</v>
      </c>
      <c r="AV33" s="38"/>
      <c r="AW33" s="11"/>
      <c r="AX33" s="11"/>
      <c r="AY33" s="11"/>
      <c r="AZ33" s="11"/>
    </row>
    <row r="34" spans="1:52" ht="15" customHeight="1">
      <c r="A34" s="139"/>
      <c r="B34" s="86">
        <f t="shared" si="13"/>
        <v>2012</v>
      </c>
      <c r="C34" s="2" t="s">
        <v>124</v>
      </c>
      <c r="D34" s="2" t="s">
        <v>147</v>
      </c>
      <c r="E34" s="121" t="s">
        <v>23</v>
      </c>
      <c r="F34" s="2" t="s">
        <v>1</v>
      </c>
      <c r="G34" s="2">
        <v>52.38</v>
      </c>
      <c r="H34" s="2"/>
      <c r="I34" s="2">
        <v>65.164000000000001</v>
      </c>
      <c r="J34" s="127">
        <v>67.2</v>
      </c>
      <c r="K34" s="121">
        <v>41.36</v>
      </c>
      <c r="L34" s="2">
        <v>58.844000000000001</v>
      </c>
      <c r="M34" s="2">
        <v>64.472000000000008</v>
      </c>
      <c r="N34" s="2">
        <v>65.164000000000001</v>
      </c>
      <c r="O34" s="14">
        <v>0</v>
      </c>
      <c r="P34" s="14">
        <v>0</v>
      </c>
      <c r="Q34" s="14">
        <v>0</v>
      </c>
      <c r="R34" s="14">
        <v>0</v>
      </c>
      <c r="S34" s="14">
        <v>0</v>
      </c>
      <c r="T34" s="12">
        <v>0</v>
      </c>
      <c r="U34" s="121">
        <v>64.352000000000004</v>
      </c>
      <c r="V34" s="2">
        <v>68.34</v>
      </c>
      <c r="W34" s="2">
        <v>68.335999999999999</v>
      </c>
      <c r="X34" s="2">
        <v>67.2</v>
      </c>
      <c r="Y34" s="14">
        <v>0</v>
      </c>
      <c r="Z34" s="14">
        <v>0</v>
      </c>
      <c r="AA34" s="14">
        <v>0</v>
      </c>
      <c r="AB34" s="14">
        <v>0</v>
      </c>
      <c r="AC34" s="14">
        <v>0</v>
      </c>
      <c r="AD34" s="12">
        <v>0</v>
      </c>
      <c r="AE34" s="121">
        <v>0</v>
      </c>
      <c r="AF34" s="2" t="s">
        <v>38</v>
      </c>
      <c r="AG34" s="4" t="str">
        <f t="shared" si="14"/>
        <v>Yes</v>
      </c>
      <c r="AH34" s="122">
        <f t="shared" si="2"/>
        <v>67.2</v>
      </c>
      <c r="AI34" s="171">
        <f t="shared" si="3"/>
        <v>1.2285605192821687</v>
      </c>
      <c r="AJ34" s="171">
        <f t="shared" si="4"/>
        <v>1.2829324169530354</v>
      </c>
      <c r="AK34" s="165"/>
      <c r="AL34" s="165"/>
      <c r="AM34" s="86">
        <f t="shared" si="5"/>
        <v>2012</v>
      </c>
      <c r="AN34" s="11"/>
      <c r="AO34" s="11"/>
      <c r="AP34" s="132" t="str">
        <f>IFERROR(U33+V32+W31+X30+Y29-(K33+L32+M31+N30+O29),"")</f>
        <v/>
      </c>
      <c r="AQ34" s="136" t="str">
        <f>IFERROR(V33+W32+X31+Y30+Z29-(U33+V32+W31+X30+Y29),"")</f>
        <v/>
      </c>
      <c r="AR34" s="160">
        <f t="shared" si="15"/>
        <v>4</v>
      </c>
      <c r="AS34" s="38"/>
      <c r="AT34" s="11"/>
      <c r="AU34" s="86">
        <f t="shared" si="6"/>
        <v>2012</v>
      </c>
      <c r="AV34" s="38"/>
      <c r="AW34" s="11"/>
      <c r="AX34" s="11"/>
      <c r="AY34" s="11"/>
      <c r="AZ34" s="11"/>
    </row>
    <row r="35" spans="1:52" ht="15" customHeight="1">
      <c r="A35" s="139"/>
      <c r="B35" s="86">
        <f t="shared" si="13"/>
        <v>2013</v>
      </c>
      <c r="C35" s="2" t="s">
        <v>124</v>
      </c>
      <c r="D35" s="2" t="s">
        <v>147</v>
      </c>
      <c r="E35" s="121" t="s">
        <v>23</v>
      </c>
      <c r="F35" s="2" t="s">
        <v>1</v>
      </c>
      <c r="G35" s="2">
        <v>41.288000000000004</v>
      </c>
      <c r="H35" s="2"/>
      <c r="I35" s="2">
        <v>9.088000000000001</v>
      </c>
      <c r="J35" s="127">
        <v>9.088000000000001</v>
      </c>
      <c r="K35" s="121">
        <v>4.24</v>
      </c>
      <c r="L35" s="2">
        <v>10.752000000000001</v>
      </c>
      <c r="M35" s="2">
        <v>9.088000000000001</v>
      </c>
      <c r="N35" s="14">
        <v>0</v>
      </c>
      <c r="O35" s="14">
        <v>0</v>
      </c>
      <c r="P35" s="14">
        <v>0</v>
      </c>
      <c r="Q35" s="14">
        <v>0</v>
      </c>
      <c r="R35" s="14">
        <v>0</v>
      </c>
      <c r="S35" s="14">
        <v>0</v>
      </c>
      <c r="T35" s="12">
        <v>0</v>
      </c>
      <c r="U35" s="121">
        <v>11.792</v>
      </c>
      <c r="V35" s="2">
        <v>10.752000000000001</v>
      </c>
      <c r="W35" s="2">
        <v>9.088000000000001</v>
      </c>
      <c r="X35" s="14">
        <v>0</v>
      </c>
      <c r="Y35" s="14">
        <v>0</v>
      </c>
      <c r="Z35" s="14">
        <v>0</v>
      </c>
      <c r="AA35" s="14">
        <v>0</v>
      </c>
      <c r="AB35" s="14">
        <v>0</v>
      </c>
      <c r="AC35" s="14">
        <v>0</v>
      </c>
      <c r="AD35" s="12">
        <v>0</v>
      </c>
      <c r="AE35" s="121">
        <v>1.5232509872050348</v>
      </c>
      <c r="AF35" s="2" t="s">
        <v>38</v>
      </c>
      <c r="AG35" s="4" t="str">
        <f t="shared" si="14"/>
        <v>Yes</v>
      </c>
      <c r="AH35" s="122">
        <f t="shared" si="2"/>
        <v>7.5647490127949659</v>
      </c>
      <c r="AI35" s="171">
        <f t="shared" si="3"/>
        <v>0.28560356520054248</v>
      </c>
      <c r="AJ35" s="171">
        <f t="shared" si="4"/>
        <v>0.22011238132144934</v>
      </c>
      <c r="AK35" s="165"/>
      <c r="AL35" s="165"/>
      <c r="AM35" s="86">
        <f t="shared" si="5"/>
        <v>2013</v>
      </c>
      <c r="AN35" s="11"/>
      <c r="AO35" s="11"/>
      <c r="AP35" s="132" t="str">
        <f>IFERROR(U34+V33+W32+X31+Y30-(K34+L33+M32+N31+O30),"")</f>
        <v/>
      </c>
      <c r="AQ35" s="136" t="str">
        <f>IFERROR(V34+W33+X32+Y31+Z30-(U34+V33+W32+X31+Y30),"")</f>
        <v/>
      </c>
      <c r="AR35" s="160">
        <f t="shared" si="15"/>
        <v>3</v>
      </c>
      <c r="AS35" s="38"/>
      <c r="AT35" s="11"/>
      <c r="AU35" s="86">
        <f t="shared" si="6"/>
        <v>2013</v>
      </c>
      <c r="AV35" s="38"/>
      <c r="AW35" s="11"/>
      <c r="AX35" s="11"/>
      <c r="AY35" s="11"/>
      <c r="AZ35" s="11"/>
    </row>
    <row r="36" spans="1:52" ht="15" customHeight="1">
      <c r="A36" s="139"/>
      <c r="B36" s="86">
        <f>B37-1</f>
        <v>2014</v>
      </c>
      <c r="C36" s="2" t="s">
        <v>124</v>
      </c>
      <c r="D36" s="2" t="s">
        <v>147</v>
      </c>
      <c r="E36" s="121" t="s">
        <v>23</v>
      </c>
      <c r="F36" s="2" t="s">
        <v>1</v>
      </c>
      <c r="G36" s="2">
        <v>40.520000000000003</v>
      </c>
      <c r="H36" s="2"/>
      <c r="I36" s="2">
        <v>4.008</v>
      </c>
      <c r="J36" s="127">
        <v>4.26</v>
      </c>
      <c r="K36" s="121">
        <v>4.7519999999999998</v>
      </c>
      <c r="L36" s="2">
        <v>4.008</v>
      </c>
      <c r="M36" s="14">
        <v>0</v>
      </c>
      <c r="N36" s="14">
        <v>0</v>
      </c>
      <c r="O36" s="14">
        <v>0</v>
      </c>
      <c r="P36" s="14">
        <v>0</v>
      </c>
      <c r="Q36" s="14">
        <v>0</v>
      </c>
      <c r="R36" s="14">
        <v>0</v>
      </c>
      <c r="S36" s="14">
        <v>0</v>
      </c>
      <c r="T36" s="12">
        <v>0</v>
      </c>
      <c r="U36" s="121">
        <v>6.1559999999999997</v>
      </c>
      <c r="V36" s="2">
        <v>4.26</v>
      </c>
      <c r="W36" s="14">
        <v>0</v>
      </c>
      <c r="X36" s="14">
        <v>0</v>
      </c>
      <c r="Y36" s="14">
        <v>0</v>
      </c>
      <c r="Z36" s="14">
        <v>0</v>
      </c>
      <c r="AA36" s="14">
        <v>0</v>
      </c>
      <c r="AB36" s="14">
        <v>0</v>
      </c>
      <c r="AC36" s="14">
        <v>0</v>
      </c>
      <c r="AD36" s="12">
        <v>0</v>
      </c>
      <c r="AE36" s="121">
        <v>0.36970554553508683</v>
      </c>
      <c r="AF36" s="2" t="s">
        <v>38</v>
      </c>
      <c r="AG36" s="4" t="str">
        <f t="shared" si="14"/>
        <v>Yes</v>
      </c>
      <c r="AH36" s="122">
        <f t="shared" si="2"/>
        <v>3.8902944544649127</v>
      </c>
      <c r="AI36" s="171">
        <f t="shared" si="3"/>
        <v>0.15192497532082921</v>
      </c>
      <c r="AJ36" s="171">
        <f t="shared" si="4"/>
        <v>0.10513326752221124</v>
      </c>
      <c r="AK36" s="165"/>
      <c r="AL36" s="165"/>
      <c r="AM36" s="86">
        <f t="shared" si="5"/>
        <v>2014</v>
      </c>
      <c r="AN36" s="11"/>
      <c r="AO36" s="11"/>
      <c r="AP36" s="132" t="str">
        <f>IFERROR(U35+V34+W33+X32+Y31-(K35+L34+M33+N32+O31),"")</f>
        <v/>
      </c>
      <c r="AQ36" s="136" t="str">
        <f>IFERROR(V35+W34+X33+Y32+Z31-(U35+V34+W33+X32+Y31),"")</f>
        <v/>
      </c>
      <c r="AR36" s="160">
        <f t="shared" si="15"/>
        <v>2</v>
      </c>
      <c r="AS36" s="38"/>
      <c r="AT36" s="11"/>
      <c r="AU36" s="86">
        <f t="shared" si="6"/>
        <v>2014</v>
      </c>
      <c r="AV36" s="38"/>
      <c r="AW36" s="11"/>
      <c r="AX36" s="11"/>
      <c r="AY36" s="11"/>
      <c r="AZ36" s="11"/>
    </row>
    <row r="37" spans="1:52" ht="15" customHeight="1">
      <c r="A37" s="140"/>
      <c r="B37" s="87">
        <v>2015</v>
      </c>
      <c r="C37" s="3" t="s">
        <v>124</v>
      </c>
      <c r="D37" s="3" t="s">
        <v>147</v>
      </c>
      <c r="E37" s="123" t="s">
        <v>23</v>
      </c>
      <c r="F37" s="3" t="s">
        <v>1</v>
      </c>
      <c r="G37" s="3">
        <v>44.28</v>
      </c>
      <c r="H37" s="3"/>
      <c r="I37" s="3">
        <v>3.028</v>
      </c>
      <c r="J37" s="128">
        <v>4.46</v>
      </c>
      <c r="K37" s="123">
        <v>3.028</v>
      </c>
      <c r="L37" s="15">
        <v>0</v>
      </c>
      <c r="M37" s="15">
        <v>0</v>
      </c>
      <c r="N37" s="15">
        <v>0</v>
      </c>
      <c r="O37" s="15">
        <v>0</v>
      </c>
      <c r="P37" s="15">
        <v>0</v>
      </c>
      <c r="Q37" s="15">
        <v>0</v>
      </c>
      <c r="R37" s="15">
        <v>0</v>
      </c>
      <c r="S37" s="15">
        <v>0</v>
      </c>
      <c r="T37" s="13">
        <v>0</v>
      </c>
      <c r="U37" s="123">
        <v>4.46</v>
      </c>
      <c r="V37" s="15">
        <v>0</v>
      </c>
      <c r="W37" s="15">
        <v>0</v>
      </c>
      <c r="X37" s="15">
        <v>0</v>
      </c>
      <c r="Y37" s="15">
        <v>0</v>
      </c>
      <c r="Z37" s="15">
        <v>0</v>
      </c>
      <c r="AA37" s="15">
        <v>0</v>
      </c>
      <c r="AB37" s="15">
        <v>0</v>
      </c>
      <c r="AC37" s="15">
        <v>0</v>
      </c>
      <c r="AD37" s="13">
        <v>0</v>
      </c>
      <c r="AE37" s="123">
        <v>0</v>
      </c>
      <c r="AF37" s="3" t="s">
        <v>38</v>
      </c>
      <c r="AG37" s="5" t="str">
        <f t="shared" si="14"/>
        <v>Yes</v>
      </c>
      <c r="AH37" s="124">
        <f t="shared" si="2"/>
        <v>4.46</v>
      </c>
      <c r="AI37" s="172">
        <f t="shared" si="3"/>
        <v>0.1007226738934056</v>
      </c>
      <c r="AJ37" s="172">
        <f t="shared" si="4"/>
        <v>0.1007226738934056</v>
      </c>
      <c r="AK37" s="166"/>
      <c r="AL37" s="166"/>
      <c r="AM37" s="87">
        <f t="shared" si="5"/>
        <v>2015</v>
      </c>
      <c r="AN37" s="20"/>
      <c r="AO37" s="20"/>
      <c r="AP37" s="133" t="str">
        <f>IFERROR(U36+V35+W34+X33+Y32-(K36+L35+M34+N33+O32),"")</f>
        <v/>
      </c>
      <c r="AQ37" s="137" t="str">
        <f>IFERROR(V36+W35+X34+Y33+Z32-(U36+V35+W34+X33+Y32),"")</f>
        <v/>
      </c>
      <c r="AR37" s="161">
        <f t="shared" si="15"/>
        <v>1</v>
      </c>
      <c r="AS37" s="39"/>
      <c r="AT37" s="20"/>
      <c r="AU37" s="87">
        <f t="shared" si="6"/>
        <v>2015</v>
      </c>
      <c r="AV37" s="39"/>
      <c r="AW37" s="20"/>
      <c r="AX37" s="20"/>
      <c r="AY37" s="20"/>
      <c r="AZ37" s="20"/>
    </row>
    <row r="38" spans="1:52">
      <c r="A38" s="138"/>
      <c r="B38" s="85">
        <f t="shared" ref="B38:B45" si="16">B39-1</f>
        <v>2006</v>
      </c>
      <c r="C38" s="23"/>
      <c r="D38" s="23"/>
      <c r="E38" s="119"/>
      <c r="F38" s="23"/>
      <c r="G38" s="23"/>
      <c r="H38" s="23"/>
      <c r="I38" s="23"/>
      <c r="J38" s="68"/>
      <c r="K38" s="119"/>
      <c r="L38" s="23"/>
      <c r="M38" s="23"/>
      <c r="N38" s="23"/>
      <c r="O38" s="23"/>
      <c r="P38" s="23"/>
      <c r="Q38" s="23"/>
      <c r="R38" s="23"/>
      <c r="S38" s="23"/>
      <c r="T38" s="68"/>
      <c r="U38" s="119"/>
      <c r="V38" s="23"/>
      <c r="W38" s="23"/>
      <c r="X38" s="23"/>
      <c r="Y38" s="23"/>
      <c r="Z38" s="23"/>
      <c r="AA38" s="23"/>
      <c r="AB38" s="23"/>
      <c r="AC38" s="23"/>
      <c r="AD38" s="68"/>
      <c r="AE38" s="119" t="s">
        <v>39</v>
      </c>
      <c r="AF38" s="23" t="s">
        <v>39</v>
      </c>
      <c r="AG38" s="22" t="str">
        <f t="shared" ref="AG38:AG47" si="17">IF(OR(AE38="Not Available",AF38="Not Available"),"No",IF(OR(AE38="&lt;Please fill in&gt;",AF38="&lt;Please Fill In&gt;"),"","Yes"))</f>
        <v>No</v>
      </c>
      <c r="AH38" s="120" t="str">
        <f t="shared" si="2"/>
        <v/>
      </c>
      <c r="AI38" s="173" t="str">
        <f t="shared" si="3"/>
        <v/>
      </c>
      <c r="AJ38" s="173" t="str">
        <f t="shared" si="4"/>
        <v/>
      </c>
      <c r="AK38" s="165"/>
      <c r="AL38" s="165"/>
      <c r="AM38" s="85">
        <f t="shared" si="5"/>
        <v>2006</v>
      </c>
      <c r="AN38" s="11"/>
      <c r="AO38" s="11"/>
      <c r="AP38" s="131"/>
      <c r="AQ38" s="135"/>
      <c r="AR38" s="159">
        <v>10</v>
      </c>
      <c r="AS38" s="97">
        <v>1</v>
      </c>
      <c r="AT38" s="50"/>
      <c r="AU38" s="85">
        <f t="shared" si="6"/>
        <v>2006</v>
      </c>
      <c r="AV38" s="55"/>
      <c r="AW38" s="100"/>
      <c r="AX38" s="100"/>
      <c r="AY38" s="11"/>
      <c r="AZ38" s="11"/>
    </row>
    <row r="39" spans="1:52">
      <c r="A39" s="139"/>
      <c r="B39" s="86">
        <f t="shared" si="16"/>
        <v>2007</v>
      </c>
      <c r="C39" s="2"/>
      <c r="D39" s="2"/>
      <c r="E39" s="121"/>
      <c r="F39" s="2"/>
      <c r="G39" s="2"/>
      <c r="H39" s="2"/>
      <c r="I39" s="2"/>
      <c r="J39" s="127"/>
      <c r="K39" s="121"/>
      <c r="L39" s="2"/>
      <c r="M39" s="2"/>
      <c r="N39" s="2"/>
      <c r="O39" s="2"/>
      <c r="P39" s="2"/>
      <c r="Q39" s="2"/>
      <c r="R39" s="2"/>
      <c r="S39" s="2"/>
      <c r="T39" s="12"/>
      <c r="U39" s="121"/>
      <c r="V39" s="2"/>
      <c r="W39" s="2"/>
      <c r="X39" s="2"/>
      <c r="Y39" s="2"/>
      <c r="Z39" s="2"/>
      <c r="AA39" s="2"/>
      <c r="AB39" s="2"/>
      <c r="AC39" s="2"/>
      <c r="AD39" s="12"/>
      <c r="AE39" s="121" t="s">
        <v>39</v>
      </c>
      <c r="AF39" s="2" t="s">
        <v>39</v>
      </c>
      <c r="AG39" s="4" t="str">
        <f t="shared" si="17"/>
        <v>No</v>
      </c>
      <c r="AH39" s="122" t="str">
        <f t="shared" si="2"/>
        <v/>
      </c>
      <c r="AI39" s="171" t="str">
        <f t="shared" si="3"/>
        <v/>
      </c>
      <c r="AJ39" s="171" t="str">
        <f t="shared" si="4"/>
        <v/>
      </c>
      <c r="AK39" s="165"/>
      <c r="AL39" s="165"/>
      <c r="AM39" s="86">
        <f t="shared" si="5"/>
        <v>2007</v>
      </c>
      <c r="AN39" s="11"/>
      <c r="AO39" s="11"/>
      <c r="AP39" s="132"/>
      <c r="AQ39" s="136"/>
      <c r="AR39" s="160">
        <f>AR38-1</f>
        <v>9</v>
      </c>
      <c r="AS39" s="38"/>
      <c r="AT39" s="11"/>
      <c r="AU39" s="86">
        <f t="shared" si="6"/>
        <v>2007</v>
      </c>
      <c r="AV39" s="38"/>
      <c r="AW39" s="11"/>
      <c r="AX39" s="11"/>
      <c r="AY39" s="11"/>
      <c r="AZ39" s="11"/>
    </row>
    <row r="40" spans="1:52">
      <c r="A40" s="139"/>
      <c r="B40" s="86">
        <f t="shared" si="16"/>
        <v>2008</v>
      </c>
      <c r="C40" s="2"/>
      <c r="D40" s="2"/>
      <c r="E40" s="121"/>
      <c r="F40" s="2"/>
      <c r="G40" s="2"/>
      <c r="H40" s="2"/>
      <c r="I40" s="2"/>
      <c r="J40" s="127"/>
      <c r="K40" s="121"/>
      <c r="L40" s="2"/>
      <c r="M40" s="2"/>
      <c r="N40" s="2"/>
      <c r="O40" s="2"/>
      <c r="P40" s="2"/>
      <c r="Q40" s="2"/>
      <c r="R40" s="2"/>
      <c r="S40" s="14"/>
      <c r="T40" s="12"/>
      <c r="U40" s="121"/>
      <c r="V40" s="2"/>
      <c r="W40" s="2"/>
      <c r="X40" s="2"/>
      <c r="Y40" s="2"/>
      <c r="Z40" s="2"/>
      <c r="AA40" s="2"/>
      <c r="AB40" s="2"/>
      <c r="AC40" s="14"/>
      <c r="AD40" s="12"/>
      <c r="AE40" s="121" t="s">
        <v>39</v>
      </c>
      <c r="AF40" s="2" t="s">
        <v>39</v>
      </c>
      <c r="AG40" s="4" t="str">
        <f t="shared" si="17"/>
        <v>No</v>
      </c>
      <c r="AH40" s="122" t="str">
        <f t="shared" si="2"/>
        <v/>
      </c>
      <c r="AI40" s="171" t="str">
        <f t="shared" si="3"/>
        <v/>
      </c>
      <c r="AJ40" s="171" t="str">
        <f t="shared" si="4"/>
        <v/>
      </c>
      <c r="AK40" s="165"/>
      <c r="AL40" s="165"/>
      <c r="AM40" s="86">
        <f t="shared" si="5"/>
        <v>2008</v>
      </c>
      <c r="AN40" s="11"/>
      <c r="AO40" s="11"/>
      <c r="AP40" s="132"/>
      <c r="AQ40" s="136"/>
      <c r="AR40" s="160">
        <f t="shared" ref="AR40:AR47" si="18">AR39-1</f>
        <v>8</v>
      </c>
      <c r="AS40" s="38"/>
      <c r="AT40" s="11"/>
      <c r="AU40" s="86">
        <f t="shared" si="6"/>
        <v>2008</v>
      </c>
      <c r="AV40" s="38"/>
      <c r="AW40" s="11"/>
      <c r="AX40" s="11"/>
      <c r="AY40" s="11"/>
      <c r="AZ40" s="11"/>
    </row>
    <row r="41" spans="1:52">
      <c r="A41" s="139"/>
      <c r="B41" s="86">
        <f t="shared" si="16"/>
        <v>2009</v>
      </c>
      <c r="C41" s="2"/>
      <c r="D41" s="2"/>
      <c r="E41" s="121"/>
      <c r="F41" s="2"/>
      <c r="G41" s="2"/>
      <c r="H41" s="2"/>
      <c r="I41" s="2"/>
      <c r="J41" s="127"/>
      <c r="K41" s="121"/>
      <c r="L41" s="2"/>
      <c r="M41" s="2"/>
      <c r="N41" s="2"/>
      <c r="O41" s="2"/>
      <c r="P41" s="2"/>
      <c r="Q41" s="2"/>
      <c r="R41" s="14"/>
      <c r="S41" s="14"/>
      <c r="T41" s="12"/>
      <c r="U41" s="121"/>
      <c r="V41" s="2"/>
      <c r="W41" s="2"/>
      <c r="X41" s="2"/>
      <c r="Y41" s="2"/>
      <c r="Z41" s="2"/>
      <c r="AA41" s="2"/>
      <c r="AB41" s="14"/>
      <c r="AC41" s="14"/>
      <c r="AD41" s="12"/>
      <c r="AE41" s="121" t="s">
        <v>39</v>
      </c>
      <c r="AF41" s="2" t="s">
        <v>39</v>
      </c>
      <c r="AG41" s="4" t="str">
        <f t="shared" si="17"/>
        <v>No</v>
      </c>
      <c r="AH41" s="122" t="str">
        <f t="shared" si="2"/>
        <v/>
      </c>
      <c r="AI41" s="171" t="str">
        <f t="shared" si="3"/>
        <v/>
      </c>
      <c r="AJ41" s="171" t="str">
        <f t="shared" si="4"/>
        <v/>
      </c>
      <c r="AK41" s="165"/>
      <c r="AL41" s="165"/>
      <c r="AM41" s="86">
        <f t="shared" si="5"/>
        <v>2009</v>
      </c>
      <c r="AN41" s="11"/>
      <c r="AO41" s="11"/>
      <c r="AP41" s="132"/>
      <c r="AQ41" s="136"/>
      <c r="AR41" s="160">
        <f t="shared" si="18"/>
        <v>7</v>
      </c>
      <c r="AS41" s="38"/>
      <c r="AT41" s="11"/>
      <c r="AU41" s="86">
        <f t="shared" si="6"/>
        <v>2009</v>
      </c>
      <c r="AV41" s="38"/>
      <c r="AW41" s="11"/>
      <c r="AX41" s="11"/>
      <c r="AY41" s="11"/>
      <c r="AZ41" s="11"/>
    </row>
    <row r="42" spans="1:52">
      <c r="A42" s="139"/>
      <c r="B42" s="86">
        <f t="shared" si="16"/>
        <v>2010</v>
      </c>
      <c r="C42" s="2"/>
      <c r="D42" s="2"/>
      <c r="E42" s="121"/>
      <c r="F42" s="2"/>
      <c r="G42" s="2"/>
      <c r="H42" s="2"/>
      <c r="I42" s="2"/>
      <c r="J42" s="127"/>
      <c r="K42" s="121"/>
      <c r="L42" s="2"/>
      <c r="M42" s="2"/>
      <c r="N42" s="2"/>
      <c r="O42" s="2"/>
      <c r="P42" s="2"/>
      <c r="Q42" s="14"/>
      <c r="R42" s="14"/>
      <c r="S42" s="14"/>
      <c r="T42" s="12"/>
      <c r="U42" s="121"/>
      <c r="V42" s="2"/>
      <c r="W42" s="2"/>
      <c r="X42" s="2"/>
      <c r="Y42" s="2"/>
      <c r="Z42" s="2"/>
      <c r="AA42" s="14"/>
      <c r="AB42" s="14"/>
      <c r="AC42" s="14"/>
      <c r="AD42" s="12"/>
      <c r="AE42" s="121" t="s">
        <v>39</v>
      </c>
      <c r="AF42" s="2" t="s">
        <v>39</v>
      </c>
      <c r="AG42" s="4" t="str">
        <f t="shared" si="17"/>
        <v>No</v>
      </c>
      <c r="AH42" s="122" t="str">
        <f t="shared" si="2"/>
        <v/>
      </c>
      <c r="AI42" s="171" t="str">
        <f t="shared" si="3"/>
        <v/>
      </c>
      <c r="AJ42" s="171" t="str">
        <f t="shared" si="4"/>
        <v/>
      </c>
      <c r="AK42" s="165"/>
      <c r="AL42" s="165"/>
      <c r="AM42" s="86">
        <f t="shared" si="5"/>
        <v>2010</v>
      </c>
      <c r="AN42" s="11"/>
      <c r="AO42" s="11"/>
      <c r="AP42" s="132"/>
      <c r="AQ42" s="136"/>
      <c r="AR42" s="160">
        <f t="shared" si="18"/>
        <v>6</v>
      </c>
      <c r="AS42" s="38"/>
      <c r="AT42" s="11"/>
      <c r="AU42" s="86">
        <f t="shared" si="6"/>
        <v>2010</v>
      </c>
      <c r="AV42" s="38"/>
      <c r="AW42" s="11"/>
      <c r="AX42" s="11"/>
      <c r="AY42" s="11"/>
      <c r="AZ42" s="11"/>
    </row>
    <row r="43" spans="1:52">
      <c r="A43" s="139"/>
      <c r="B43" s="86">
        <f t="shared" si="16"/>
        <v>2011</v>
      </c>
      <c r="C43" s="2"/>
      <c r="D43" s="2"/>
      <c r="E43" s="121"/>
      <c r="F43" s="2"/>
      <c r="G43" s="2"/>
      <c r="H43" s="2"/>
      <c r="I43" s="2"/>
      <c r="J43" s="127"/>
      <c r="K43" s="121"/>
      <c r="L43" s="2"/>
      <c r="M43" s="2"/>
      <c r="N43" s="2"/>
      <c r="O43" s="2"/>
      <c r="P43" s="14"/>
      <c r="Q43" s="14"/>
      <c r="R43" s="14"/>
      <c r="S43" s="14"/>
      <c r="T43" s="12"/>
      <c r="U43" s="121"/>
      <c r="V43" s="2"/>
      <c r="W43" s="2"/>
      <c r="X43" s="2"/>
      <c r="Y43" s="2"/>
      <c r="Z43" s="14"/>
      <c r="AA43" s="14"/>
      <c r="AB43" s="14"/>
      <c r="AC43" s="14"/>
      <c r="AD43" s="12"/>
      <c r="AE43" s="121" t="s">
        <v>39</v>
      </c>
      <c r="AF43" s="2" t="s">
        <v>39</v>
      </c>
      <c r="AG43" s="4" t="str">
        <f t="shared" si="17"/>
        <v>No</v>
      </c>
      <c r="AH43" s="122" t="str">
        <f t="shared" si="2"/>
        <v/>
      </c>
      <c r="AI43" s="171" t="str">
        <f t="shared" si="3"/>
        <v/>
      </c>
      <c r="AJ43" s="171" t="str">
        <f t="shared" si="4"/>
        <v/>
      </c>
      <c r="AK43" s="165"/>
      <c r="AL43" s="165"/>
      <c r="AM43" s="86">
        <f t="shared" si="5"/>
        <v>2011</v>
      </c>
      <c r="AN43" s="11"/>
      <c r="AO43" s="11"/>
      <c r="AP43" s="132">
        <f>IFERROR(U42+V41+W40+X39+Y38-(K42+L41+M40+N39+O38),"")</f>
        <v>0</v>
      </c>
      <c r="AQ43" s="136">
        <f>IFERROR(V42+W41+X40+Y39+Z38-(U42+V41+W40+X39+Y38),"")</f>
        <v>0</v>
      </c>
      <c r="AR43" s="160">
        <f t="shared" si="18"/>
        <v>5</v>
      </c>
      <c r="AS43" s="38"/>
      <c r="AT43" s="11"/>
      <c r="AU43" s="86">
        <f t="shared" si="6"/>
        <v>2011</v>
      </c>
      <c r="AV43" s="38"/>
      <c r="AW43" s="11"/>
      <c r="AX43" s="11"/>
      <c r="AY43" s="11"/>
      <c r="AZ43" s="11"/>
    </row>
    <row r="44" spans="1:52">
      <c r="A44" s="139"/>
      <c r="B44" s="86">
        <f t="shared" si="16"/>
        <v>2012</v>
      </c>
      <c r="C44" s="2"/>
      <c r="D44" s="2"/>
      <c r="E44" s="121"/>
      <c r="F44" s="2"/>
      <c r="G44" s="2"/>
      <c r="H44" s="2"/>
      <c r="I44" s="2"/>
      <c r="J44" s="127"/>
      <c r="K44" s="121"/>
      <c r="L44" s="2"/>
      <c r="M44" s="2"/>
      <c r="N44" s="2"/>
      <c r="O44" s="14"/>
      <c r="P44" s="14"/>
      <c r="Q44" s="14"/>
      <c r="R44" s="14"/>
      <c r="S44" s="14"/>
      <c r="T44" s="12"/>
      <c r="U44" s="121"/>
      <c r="V44" s="2"/>
      <c r="W44" s="2"/>
      <c r="X44" s="2"/>
      <c r="Y44" s="14"/>
      <c r="Z44" s="14"/>
      <c r="AA44" s="14"/>
      <c r="AB44" s="14"/>
      <c r="AC44" s="14"/>
      <c r="AD44" s="12"/>
      <c r="AE44" s="121" t="s">
        <v>39</v>
      </c>
      <c r="AF44" s="2" t="s">
        <v>39</v>
      </c>
      <c r="AG44" s="4" t="str">
        <f t="shared" si="17"/>
        <v>No</v>
      </c>
      <c r="AH44" s="122" t="str">
        <f t="shared" si="2"/>
        <v/>
      </c>
      <c r="AI44" s="171" t="str">
        <f t="shared" si="3"/>
        <v/>
      </c>
      <c r="AJ44" s="171" t="str">
        <f t="shared" si="4"/>
        <v/>
      </c>
      <c r="AK44" s="165"/>
      <c r="AL44" s="165"/>
      <c r="AM44" s="86">
        <f t="shared" si="5"/>
        <v>2012</v>
      </c>
      <c r="AN44" s="11"/>
      <c r="AO44" s="11"/>
      <c r="AP44" s="132">
        <f>IFERROR(U43+V42+W41+X40+Y39-(K43+L42+M41+N40+O39),"")</f>
        <v>0</v>
      </c>
      <c r="AQ44" s="136">
        <f>IFERROR(V43+W42+X41+Y40+Z39-(U43+V42+W41+X40+Y39),"")</f>
        <v>0</v>
      </c>
      <c r="AR44" s="160">
        <f t="shared" si="18"/>
        <v>4</v>
      </c>
      <c r="AS44" s="38"/>
      <c r="AT44" s="11"/>
      <c r="AU44" s="86">
        <f t="shared" si="6"/>
        <v>2012</v>
      </c>
      <c r="AV44" s="38"/>
      <c r="AW44" s="11"/>
      <c r="AX44" s="11"/>
      <c r="AY44" s="11"/>
      <c r="AZ44" s="11"/>
    </row>
    <row r="45" spans="1:52">
      <c r="A45" s="139"/>
      <c r="B45" s="86">
        <f t="shared" si="16"/>
        <v>2013</v>
      </c>
      <c r="C45" s="2"/>
      <c r="D45" s="2"/>
      <c r="E45" s="121"/>
      <c r="F45" s="2"/>
      <c r="G45" s="2"/>
      <c r="H45" s="2"/>
      <c r="I45" s="2"/>
      <c r="J45" s="127"/>
      <c r="K45" s="121"/>
      <c r="L45" s="2"/>
      <c r="M45" s="2"/>
      <c r="N45" s="14"/>
      <c r="O45" s="14"/>
      <c r="P45" s="14"/>
      <c r="Q45" s="14"/>
      <c r="R45" s="14"/>
      <c r="S45" s="14"/>
      <c r="T45" s="12"/>
      <c r="U45" s="121"/>
      <c r="V45" s="2"/>
      <c r="W45" s="2"/>
      <c r="X45" s="14"/>
      <c r="Y45" s="14"/>
      <c r="Z45" s="14"/>
      <c r="AA45" s="14"/>
      <c r="AB45" s="14"/>
      <c r="AC45" s="14"/>
      <c r="AD45" s="12"/>
      <c r="AE45" s="121" t="s">
        <v>39</v>
      </c>
      <c r="AF45" s="2" t="s">
        <v>39</v>
      </c>
      <c r="AG45" s="4" t="str">
        <f t="shared" si="17"/>
        <v>No</v>
      </c>
      <c r="AH45" s="122" t="str">
        <f t="shared" si="2"/>
        <v/>
      </c>
      <c r="AI45" s="171" t="str">
        <f t="shared" si="3"/>
        <v/>
      </c>
      <c r="AJ45" s="171" t="str">
        <f t="shared" si="4"/>
        <v/>
      </c>
      <c r="AK45" s="165"/>
      <c r="AL45" s="165"/>
      <c r="AM45" s="86">
        <f t="shared" si="5"/>
        <v>2013</v>
      </c>
      <c r="AN45" s="11"/>
      <c r="AO45" s="11"/>
      <c r="AP45" s="132">
        <f>IFERROR(U44+V43+W42+X41+Y40-(K44+L43+M42+N41+O40),"")</f>
        <v>0</v>
      </c>
      <c r="AQ45" s="136">
        <f>IFERROR(V44+W43+X42+Y41+Z40-(U44+V43+W42+X41+Y40),"")</f>
        <v>0</v>
      </c>
      <c r="AR45" s="160">
        <f t="shared" si="18"/>
        <v>3</v>
      </c>
      <c r="AS45" s="38"/>
      <c r="AT45" s="11"/>
      <c r="AU45" s="86">
        <f t="shared" si="6"/>
        <v>2013</v>
      </c>
      <c r="AV45" s="38"/>
      <c r="AW45" s="11"/>
      <c r="AX45" s="11"/>
      <c r="AY45" s="11"/>
      <c r="AZ45" s="11"/>
    </row>
    <row r="46" spans="1:52">
      <c r="A46" s="139"/>
      <c r="B46" s="86">
        <f>B47-1</f>
        <v>2014</v>
      </c>
      <c r="C46" s="2"/>
      <c r="D46" s="2"/>
      <c r="E46" s="121"/>
      <c r="F46" s="2"/>
      <c r="G46" s="2"/>
      <c r="H46" s="2"/>
      <c r="I46" s="2"/>
      <c r="J46" s="127"/>
      <c r="K46" s="121"/>
      <c r="L46" s="2"/>
      <c r="M46" s="14"/>
      <c r="N46" s="14"/>
      <c r="O46" s="14"/>
      <c r="P46" s="14"/>
      <c r="Q46" s="14"/>
      <c r="R46" s="14"/>
      <c r="S46" s="14"/>
      <c r="T46" s="12"/>
      <c r="U46" s="121"/>
      <c r="V46" s="2"/>
      <c r="W46" s="14"/>
      <c r="X46" s="14"/>
      <c r="Y46" s="14"/>
      <c r="Z46" s="14"/>
      <c r="AA46" s="14"/>
      <c r="AB46" s="14"/>
      <c r="AC46" s="14"/>
      <c r="AD46" s="12"/>
      <c r="AE46" s="121" t="s">
        <v>39</v>
      </c>
      <c r="AF46" s="2" t="s">
        <v>39</v>
      </c>
      <c r="AG46" s="4" t="str">
        <f t="shared" si="17"/>
        <v>No</v>
      </c>
      <c r="AH46" s="122" t="str">
        <f t="shared" si="2"/>
        <v/>
      </c>
      <c r="AI46" s="171" t="str">
        <f t="shared" si="3"/>
        <v/>
      </c>
      <c r="AJ46" s="171" t="str">
        <f t="shared" si="4"/>
        <v/>
      </c>
      <c r="AK46" s="165"/>
      <c r="AL46" s="165"/>
      <c r="AM46" s="86">
        <f t="shared" si="5"/>
        <v>2014</v>
      </c>
      <c r="AN46" s="11"/>
      <c r="AO46" s="11"/>
      <c r="AP46" s="132">
        <f>IFERROR(U45+V44+W43+X42+Y41-(K45+L44+M43+N42+O41),"")</f>
        <v>0</v>
      </c>
      <c r="AQ46" s="136">
        <f>IFERROR(V45+W44+X43+Y42+Z41-(U45+V44+W43+X42+Y41),"")</f>
        <v>0</v>
      </c>
      <c r="AR46" s="160">
        <f t="shared" si="18"/>
        <v>2</v>
      </c>
      <c r="AS46" s="38"/>
      <c r="AT46" s="11"/>
      <c r="AU46" s="86">
        <f t="shared" si="6"/>
        <v>2014</v>
      </c>
      <c r="AV46" s="38"/>
      <c r="AW46" s="11"/>
      <c r="AX46" s="11"/>
      <c r="AY46" s="11"/>
      <c r="AZ46" s="11"/>
    </row>
    <row r="47" spans="1:52">
      <c r="A47" s="140"/>
      <c r="B47" s="87">
        <v>2015</v>
      </c>
      <c r="C47" s="3"/>
      <c r="D47" s="3"/>
      <c r="E47" s="123"/>
      <c r="F47" s="3"/>
      <c r="G47" s="3"/>
      <c r="H47" s="3"/>
      <c r="I47" s="3"/>
      <c r="J47" s="128"/>
      <c r="K47" s="123"/>
      <c r="L47" s="15"/>
      <c r="M47" s="15"/>
      <c r="N47" s="15"/>
      <c r="O47" s="15"/>
      <c r="P47" s="15"/>
      <c r="Q47" s="15"/>
      <c r="R47" s="15"/>
      <c r="S47" s="15"/>
      <c r="T47" s="13"/>
      <c r="U47" s="123"/>
      <c r="V47" s="15"/>
      <c r="W47" s="15"/>
      <c r="X47" s="15"/>
      <c r="Y47" s="15"/>
      <c r="Z47" s="15"/>
      <c r="AA47" s="15"/>
      <c r="AB47" s="15"/>
      <c r="AC47" s="15"/>
      <c r="AD47" s="13"/>
      <c r="AE47" s="123" t="s">
        <v>39</v>
      </c>
      <c r="AF47" s="3" t="s">
        <v>39</v>
      </c>
      <c r="AG47" s="5" t="str">
        <f t="shared" si="17"/>
        <v>No</v>
      </c>
      <c r="AH47" s="124" t="str">
        <f t="shared" si="2"/>
        <v/>
      </c>
      <c r="AI47" s="172" t="str">
        <f t="shared" si="3"/>
        <v/>
      </c>
      <c r="AJ47" s="172" t="str">
        <f t="shared" si="4"/>
        <v/>
      </c>
      <c r="AK47" s="166"/>
      <c r="AL47" s="166"/>
      <c r="AM47" s="87">
        <f t="shared" si="5"/>
        <v>2015</v>
      </c>
      <c r="AN47" s="20"/>
      <c r="AO47" s="20"/>
      <c r="AP47" s="133">
        <f>IFERROR(U46+V45+W44+X43+Y42-(K46+L45+M44+N43+O42),"")</f>
        <v>0</v>
      </c>
      <c r="AQ47" s="137">
        <f>IFERROR(V46+W45+X44+Y43+Z42-(U46+V45+W44+X43+Y42),"")</f>
        <v>0</v>
      </c>
      <c r="AR47" s="161">
        <f t="shared" si="18"/>
        <v>1</v>
      </c>
      <c r="AS47" s="39"/>
      <c r="AT47" s="20"/>
      <c r="AU47" s="87">
        <f t="shared" si="6"/>
        <v>2015</v>
      </c>
      <c r="AV47" s="39"/>
      <c r="AW47" s="20"/>
      <c r="AX47" s="20"/>
      <c r="AY47" s="20"/>
      <c r="AZ47" s="20"/>
    </row>
    <row r="48" spans="1:52">
      <c r="A48" s="138"/>
      <c r="B48" s="85">
        <f t="shared" ref="B48:B55" si="19">B49-1</f>
        <v>2006</v>
      </c>
      <c r="C48" s="23"/>
      <c r="D48" s="23"/>
      <c r="E48" s="119"/>
      <c r="F48" s="23"/>
      <c r="G48" s="23"/>
      <c r="H48" s="23"/>
      <c r="I48" s="23"/>
      <c r="J48" s="68"/>
      <c r="K48" s="119"/>
      <c r="L48" s="23"/>
      <c r="M48" s="23"/>
      <c r="N48" s="23"/>
      <c r="O48" s="23"/>
      <c r="P48" s="23"/>
      <c r="Q48" s="23"/>
      <c r="R48" s="23"/>
      <c r="S48" s="23"/>
      <c r="T48" s="68"/>
      <c r="U48" s="119"/>
      <c r="V48" s="23"/>
      <c r="W48" s="23"/>
      <c r="X48" s="23"/>
      <c r="Y48" s="23"/>
      <c r="Z48" s="23"/>
      <c r="AA48" s="23"/>
      <c r="AB48" s="23"/>
      <c r="AC48" s="23"/>
      <c r="AD48" s="68"/>
      <c r="AE48" s="119" t="s">
        <v>39</v>
      </c>
      <c r="AF48" s="23" t="s">
        <v>39</v>
      </c>
      <c r="AG48" s="22" t="str">
        <f t="shared" ref="AG48:AG67" si="20">IF(OR(AE48="Not Available",AF48="Not Available"),"No",IF(OR(AE48="&lt;Please fill in&gt;",AF48="&lt;Please Fill In&gt;"),"","Yes"))</f>
        <v>No</v>
      </c>
      <c r="AH48" s="120" t="str">
        <f t="shared" si="2"/>
        <v/>
      </c>
      <c r="AI48" s="173" t="str">
        <f t="shared" si="3"/>
        <v/>
      </c>
      <c r="AJ48" s="173" t="str">
        <f t="shared" si="4"/>
        <v/>
      </c>
      <c r="AK48" s="165"/>
      <c r="AL48" s="165"/>
      <c r="AM48" s="85">
        <f t="shared" si="5"/>
        <v>2006</v>
      </c>
      <c r="AN48" s="11"/>
      <c r="AO48" s="11"/>
      <c r="AP48" s="131"/>
      <c r="AQ48" s="135"/>
      <c r="AR48" s="159">
        <v>10</v>
      </c>
      <c r="AS48" s="97">
        <v>1</v>
      </c>
      <c r="AT48" s="50"/>
      <c r="AU48" s="85">
        <f t="shared" si="6"/>
        <v>2006</v>
      </c>
      <c r="AV48" s="55"/>
      <c r="AW48" s="100"/>
      <c r="AX48" s="100"/>
      <c r="AY48" s="11"/>
      <c r="AZ48" s="11"/>
    </row>
    <row r="49" spans="1:52">
      <c r="A49" s="139"/>
      <c r="B49" s="86">
        <f t="shared" si="19"/>
        <v>2007</v>
      </c>
      <c r="C49" s="2"/>
      <c r="D49" s="2"/>
      <c r="E49" s="121"/>
      <c r="F49" s="2"/>
      <c r="G49" s="2"/>
      <c r="H49" s="2"/>
      <c r="I49" s="2"/>
      <c r="J49" s="127"/>
      <c r="K49" s="121"/>
      <c r="L49" s="2"/>
      <c r="M49" s="2"/>
      <c r="N49" s="2"/>
      <c r="O49" s="2"/>
      <c r="P49" s="2"/>
      <c r="Q49" s="2"/>
      <c r="R49" s="2"/>
      <c r="S49" s="2"/>
      <c r="T49" s="12"/>
      <c r="U49" s="121"/>
      <c r="V49" s="2"/>
      <c r="W49" s="2"/>
      <c r="X49" s="2"/>
      <c r="Y49" s="2"/>
      <c r="Z49" s="2"/>
      <c r="AA49" s="2"/>
      <c r="AB49" s="2"/>
      <c r="AC49" s="2"/>
      <c r="AD49" s="12"/>
      <c r="AE49" s="121" t="s">
        <v>39</v>
      </c>
      <c r="AF49" s="2" t="s">
        <v>39</v>
      </c>
      <c r="AG49" s="4" t="str">
        <f t="shared" si="20"/>
        <v>No</v>
      </c>
      <c r="AH49" s="122" t="str">
        <f t="shared" si="2"/>
        <v/>
      </c>
      <c r="AI49" s="171" t="str">
        <f t="shared" si="3"/>
        <v/>
      </c>
      <c r="AJ49" s="171" t="str">
        <f t="shared" si="4"/>
        <v/>
      </c>
      <c r="AK49" s="165"/>
      <c r="AL49" s="165"/>
      <c r="AM49" s="86">
        <f t="shared" si="5"/>
        <v>2007</v>
      </c>
      <c r="AN49" s="11"/>
      <c r="AO49" s="11"/>
      <c r="AP49" s="132"/>
      <c r="AQ49" s="136"/>
      <c r="AR49" s="160">
        <f>AR48-1</f>
        <v>9</v>
      </c>
      <c r="AS49" s="38"/>
      <c r="AT49" s="11"/>
      <c r="AU49" s="86">
        <f t="shared" si="6"/>
        <v>2007</v>
      </c>
      <c r="AV49" s="38"/>
      <c r="AW49" s="11"/>
      <c r="AX49" s="11"/>
      <c r="AY49" s="11"/>
      <c r="AZ49" s="11"/>
    </row>
    <row r="50" spans="1:52">
      <c r="A50" s="139"/>
      <c r="B50" s="86">
        <f t="shared" si="19"/>
        <v>2008</v>
      </c>
      <c r="C50" s="2"/>
      <c r="D50" s="2"/>
      <c r="E50" s="121"/>
      <c r="F50" s="2"/>
      <c r="G50" s="2"/>
      <c r="H50" s="2"/>
      <c r="I50" s="2"/>
      <c r="J50" s="127"/>
      <c r="K50" s="121"/>
      <c r="L50" s="2"/>
      <c r="M50" s="2"/>
      <c r="N50" s="2"/>
      <c r="O50" s="2"/>
      <c r="P50" s="2"/>
      <c r="Q50" s="2"/>
      <c r="R50" s="2"/>
      <c r="S50" s="14"/>
      <c r="T50" s="12"/>
      <c r="U50" s="121"/>
      <c r="V50" s="2"/>
      <c r="W50" s="2"/>
      <c r="X50" s="2"/>
      <c r="Y50" s="2"/>
      <c r="Z50" s="2"/>
      <c r="AA50" s="2"/>
      <c r="AB50" s="2"/>
      <c r="AC50" s="14"/>
      <c r="AD50" s="12"/>
      <c r="AE50" s="121" t="s">
        <v>39</v>
      </c>
      <c r="AF50" s="2" t="s">
        <v>39</v>
      </c>
      <c r="AG50" s="4" t="str">
        <f t="shared" si="20"/>
        <v>No</v>
      </c>
      <c r="AH50" s="122" t="str">
        <f t="shared" si="2"/>
        <v/>
      </c>
      <c r="AI50" s="171" t="str">
        <f t="shared" si="3"/>
        <v/>
      </c>
      <c r="AJ50" s="171" t="str">
        <f t="shared" si="4"/>
        <v/>
      </c>
      <c r="AK50" s="165"/>
      <c r="AL50" s="165"/>
      <c r="AM50" s="86">
        <f t="shared" si="5"/>
        <v>2008</v>
      </c>
      <c r="AN50" s="11"/>
      <c r="AO50" s="11"/>
      <c r="AP50" s="132"/>
      <c r="AQ50" s="136"/>
      <c r="AR50" s="160">
        <f t="shared" ref="AR50:AR57" si="21">AR49-1</f>
        <v>8</v>
      </c>
      <c r="AS50" s="38"/>
      <c r="AT50" s="11"/>
      <c r="AU50" s="86">
        <f t="shared" si="6"/>
        <v>2008</v>
      </c>
      <c r="AV50" s="38"/>
      <c r="AW50" s="11"/>
      <c r="AX50" s="11"/>
      <c r="AY50" s="11"/>
      <c r="AZ50" s="11"/>
    </row>
    <row r="51" spans="1:52">
      <c r="A51" s="139"/>
      <c r="B51" s="86">
        <f t="shared" si="19"/>
        <v>2009</v>
      </c>
      <c r="C51" s="2"/>
      <c r="D51" s="2"/>
      <c r="E51" s="121"/>
      <c r="F51" s="2"/>
      <c r="G51" s="2"/>
      <c r="H51" s="2"/>
      <c r="I51" s="2"/>
      <c r="J51" s="127"/>
      <c r="K51" s="121"/>
      <c r="L51" s="2"/>
      <c r="M51" s="2"/>
      <c r="N51" s="2"/>
      <c r="O51" s="2"/>
      <c r="P51" s="2"/>
      <c r="Q51" s="2"/>
      <c r="R51" s="14"/>
      <c r="S51" s="14"/>
      <c r="T51" s="12"/>
      <c r="U51" s="121"/>
      <c r="V51" s="2"/>
      <c r="W51" s="2"/>
      <c r="X51" s="2"/>
      <c r="Y51" s="2"/>
      <c r="Z51" s="2"/>
      <c r="AA51" s="2"/>
      <c r="AB51" s="14"/>
      <c r="AC51" s="14"/>
      <c r="AD51" s="12"/>
      <c r="AE51" s="121" t="s">
        <v>39</v>
      </c>
      <c r="AF51" s="2" t="s">
        <v>39</v>
      </c>
      <c r="AG51" s="4" t="str">
        <f t="shared" si="20"/>
        <v>No</v>
      </c>
      <c r="AH51" s="122" t="str">
        <f t="shared" si="2"/>
        <v/>
      </c>
      <c r="AI51" s="171" t="str">
        <f t="shared" si="3"/>
        <v/>
      </c>
      <c r="AJ51" s="171" t="str">
        <f t="shared" si="4"/>
        <v/>
      </c>
      <c r="AK51" s="165"/>
      <c r="AL51" s="165"/>
      <c r="AM51" s="86">
        <f t="shared" si="5"/>
        <v>2009</v>
      </c>
      <c r="AN51" s="11"/>
      <c r="AO51" s="11"/>
      <c r="AP51" s="132"/>
      <c r="AQ51" s="136"/>
      <c r="AR51" s="160">
        <f t="shared" si="21"/>
        <v>7</v>
      </c>
      <c r="AS51" s="38"/>
      <c r="AT51" s="11"/>
      <c r="AU51" s="86">
        <f t="shared" si="6"/>
        <v>2009</v>
      </c>
      <c r="AV51" s="38"/>
      <c r="AW51" s="11"/>
      <c r="AX51" s="11"/>
      <c r="AY51" s="11"/>
      <c r="AZ51" s="11"/>
    </row>
    <row r="52" spans="1:52">
      <c r="A52" s="139"/>
      <c r="B52" s="86">
        <f t="shared" si="19"/>
        <v>2010</v>
      </c>
      <c r="C52" s="2"/>
      <c r="D52" s="2"/>
      <c r="E52" s="121"/>
      <c r="F52" s="2"/>
      <c r="G52" s="2"/>
      <c r="H52" s="2"/>
      <c r="I52" s="2"/>
      <c r="J52" s="127"/>
      <c r="K52" s="121"/>
      <c r="L52" s="2"/>
      <c r="M52" s="2"/>
      <c r="N52" s="2"/>
      <c r="O52" s="2"/>
      <c r="P52" s="2"/>
      <c r="Q52" s="14"/>
      <c r="R52" s="14"/>
      <c r="S52" s="14"/>
      <c r="T52" s="12"/>
      <c r="U52" s="121"/>
      <c r="V52" s="2"/>
      <c r="W52" s="2"/>
      <c r="X52" s="2"/>
      <c r="Y52" s="2"/>
      <c r="Z52" s="2"/>
      <c r="AA52" s="14"/>
      <c r="AB52" s="14"/>
      <c r="AC52" s="14"/>
      <c r="AD52" s="12"/>
      <c r="AE52" s="121" t="s">
        <v>39</v>
      </c>
      <c r="AF52" s="2" t="s">
        <v>39</v>
      </c>
      <c r="AG52" s="4" t="str">
        <f t="shared" si="20"/>
        <v>No</v>
      </c>
      <c r="AH52" s="122" t="str">
        <f t="shared" si="2"/>
        <v/>
      </c>
      <c r="AI52" s="171" t="str">
        <f t="shared" si="3"/>
        <v/>
      </c>
      <c r="AJ52" s="171" t="str">
        <f t="shared" si="4"/>
        <v/>
      </c>
      <c r="AK52" s="165"/>
      <c r="AL52" s="165"/>
      <c r="AM52" s="86">
        <f t="shared" si="5"/>
        <v>2010</v>
      </c>
      <c r="AN52" s="11"/>
      <c r="AO52" s="11"/>
      <c r="AP52" s="132"/>
      <c r="AQ52" s="136"/>
      <c r="AR52" s="160">
        <f t="shared" si="21"/>
        <v>6</v>
      </c>
      <c r="AS52" s="38"/>
      <c r="AT52" s="11"/>
      <c r="AU52" s="86">
        <f t="shared" si="6"/>
        <v>2010</v>
      </c>
      <c r="AV52" s="38"/>
      <c r="AW52" s="11"/>
      <c r="AX52" s="11"/>
      <c r="AY52" s="11"/>
      <c r="AZ52" s="11"/>
    </row>
    <row r="53" spans="1:52">
      <c r="A53" s="139"/>
      <c r="B53" s="86">
        <f t="shared" si="19"/>
        <v>2011</v>
      </c>
      <c r="C53" s="2"/>
      <c r="D53" s="2"/>
      <c r="E53" s="121"/>
      <c r="F53" s="2"/>
      <c r="G53" s="2"/>
      <c r="H53" s="2"/>
      <c r="I53" s="2"/>
      <c r="J53" s="127"/>
      <c r="K53" s="121"/>
      <c r="L53" s="2"/>
      <c r="M53" s="2"/>
      <c r="N53" s="2"/>
      <c r="O53" s="2"/>
      <c r="P53" s="14"/>
      <c r="Q53" s="14"/>
      <c r="R53" s="14"/>
      <c r="S53" s="14"/>
      <c r="T53" s="12"/>
      <c r="U53" s="121"/>
      <c r="V53" s="2"/>
      <c r="W53" s="2"/>
      <c r="X53" s="2"/>
      <c r="Y53" s="2"/>
      <c r="Z53" s="14"/>
      <c r="AA53" s="14"/>
      <c r="AB53" s="14"/>
      <c r="AC53" s="14"/>
      <c r="AD53" s="12"/>
      <c r="AE53" s="121" t="s">
        <v>39</v>
      </c>
      <c r="AF53" s="2" t="s">
        <v>39</v>
      </c>
      <c r="AG53" s="4" t="str">
        <f t="shared" si="20"/>
        <v>No</v>
      </c>
      <c r="AH53" s="122" t="str">
        <f t="shared" si="2"/>
        <v/>
      </c>
      <c r="AI53" s="171" t="str">
        <f t="shared" si="3"/>
        <v/>
      </c>
      <c r="AJ53" s="171" t="str">
        <f t="shared" si="4"/>
        <v/>
      </c>
      <c r="AK53" s="165"/>
      <c r="AL53" s="165"/>
      <c r="AM53" s="86">
        <f t="shared" si="5"/>
        <v>2011</v>
      </c>
      <c r="AN53" s="11"/>
      <c r="AO53" s="11"/>
      <c r="AP53" s="132">
        <f>IFERROR(U52+V51+W50+X49+Y48-(K52+L51+M50+N49+O48),"")</f>
        <v>0</v>
      </c>
      <c r="AQ53" s="136">
        <f>IFERROR(V52+W51+X50+Y49+Z48-(U52+V51+W50+X49+Y48),"")</f>
        <v>0</v>
      </c>
      <c r="AR53" s="160">
        <f t="shared" si="21"/>
        <v>5</v>
      </c>
      <c r="AS53" s="38"/>
      <c r="AT53" s="11"/>
      <c r="AU53" s="86">
        <f t="shared" si="6"/>
        <v>2011</v>
      </c>
      <c r="AV53" s="38"/>
      <c r="AW53" s="11"/>
      <c r="AX53" s="11"/>
      <c r="AY53" s="11"/>
      <c r="AZ53" s="11"/>
    </row>
    <row r="54" spans="1:52">
      <c r="A54" s="139"/>
      <c r="B54" s="86">
        <f t="shared" si="19"/>
        <v>2012</v>
      </c>
      <c r="C54" s="2"/>
      <c r="D54" s="2"/>
      <c r="E54" s="121"/>
      <c r="F54" s="2"/>
      <c r="G54" s="2"/>
      <c r="H54" s="2"/>
      <c r="I54" s="2"/>
      <c r="J54" s="127"/>
      <c r="K54" s="121"/>
      <c r="L54" s="2"/>
      <c r="M54" s="2"/>
      <c r="N54" s="2"/>
      <c r="O54" s="14"/>
      <c r="P54" s="14"/>
      <c r="Q54" s="14"/>
      <c r="R54" s="14"/>
      <c r="S54" s="14"/>
      <c r="T54" s="12"/>
      <c r="U54" s="121"/>
      <c r="V54" s="2"/>
      <c r="W54" s="2"/>
      <c r="X54" s="2"/>
      <c r="Y54" s="14"/>
      <c r="Z54" s="14"/>
      <c r="AA54" s="14"/>
      <c r="AB54" s="14"/>
      <c r="AC54" s="14"/>
      <c r="AD54" s="12"/>
      <c r="AE54" s="121" t="s">
        <v>39</v>
      </c>
      <c r="AF54" s="2" t="s">
        <v>39</v>
      </c>
      <c r="AG54" s="4" t="str">
        <f t="shared" si="20"/>
        <v>No</v>
      </c>
      <c r="AH54" s="122" t="str">
        <f t="shared" si="2"/>
        <v/>
      </c>
      <c r="AI54" s="171" t="str">
        <f t="shared" si="3"/>
        <v/>
      </c>
      <c r="AJ54" s="171" t="str">
        <f t="shared" si="4"/>
        <v/>
      </c>
      <c r="AK54" s="165"/>
      <c r="AL54" s="165"/>
      <c r="AM54" s="86">
        <f t="shared" si="5"/>
        <v>2012</v>
      </c>
      <c r="AN54" s="11"/>
      <c r="AO54" s="11"/>
      <c r="AP54" s="132">
        <f>IFERROR(U53+V52+W51+X50+Y49-(K53+L52+M51+N50+O49),"")</f>
        <v>0</v>
      </c>
      <c r="AQ54" s="136">
        <f>IFERROR(V53+W52+X51+Y50+Z49-(U53+V52+W51+X50+Y49),"")</f>
        <v>0</v>
      </c>
      <c r="AR54" s="160">
        <f t="shared" si="21"/>
        <v>4</v>
      </c>
      <c r="AS54" s="38"/>
      <c r="AT54" s="11"/>
      <c r="AU54" s="86">
        <f t="shared" si="6"/>
        <v>2012</v>
      </c>
      <c r="AV54" s="38"/>
      <c r="AW54" s="11"/>
      <c r="AX54" s="11"/>
      <c r="AY54" s="11"/>
      <c r="AZ54" s="11"/>
    </row>
    <row r="55" spans="1:52">
      <c r="A55" s="139"/>
      <c r="B55" s="86">
        <f t="shared" si="19"/>
        <v>2013</v>
      </c>
      <c r="C55" s="2"/>
      <c r="D55" s="2"/>
      <c r="E55" s="121"/>
      <c r="F55" s="2"/>
      <c r="G55" s="2"/>
      <c r="H55" s="2"/>
      <c r="I55" s="2"/>
      <c r="J55" s="127"/>
      <c r="K55" s="121"/>
      <c r="L55" s="2"/>
      <c r="M55" s="2"/>
      <c r="N55" s="14"/>
      <c r="O55" s="14"/>
      <c r="P55" s="14"/>
      <c r="Q55" s="14"/>
      <c r="R55" s="14"/>
      <c r="S55" s="14"/>
      <c r="T55" s="12"/>
      <c r="U55" s="121"/>
      <c r="V55" s="2"/>
      <c r="W55" s="2"/>
      <c r="X55" s="14"/>
      <c r="Y55" s="14"/>
      <c r="Z55" s="14"/>
      <c r="AA55" s="14"/>
      <c r="AB55" s="14"/>
      <c r="AC55" s="14"/>
      <c r="AD55" s="12"/>
      <c r="AE55" s="121" t="s">
        <v>39</v>
      </c>
      <c r="AF55" s="2" t="s">
        <v>39</v>
      </c>
      <c r="AG55" s="4" t="str">
        <f t="shared" si="20"/>
        <v>No</v>
      </c>
      <c r="AH55" s="122" t="str">
        <f t="shared" si="2"/>
        <v/>
      </c>
      <c r="AI55" s="171" t="str">
        <f t="shared" si="3"/>
        <v/>
      </c>
      <c r="AJ55" s="171" t="str">
        <f t="shared" si="4"/>
        <v/>
      </c>
      <c r="AK55" s="165"/>
      <c r="AL55" s="165"/>
      <c r="AM55" s="86">
        <f t="shared" si="5"/>
        <v>2013</v>
      </c>
      <c r="AN55" s="11"/>
      <c r="AO55" s="11"/>
      <c r="AP55" s="132">
        <f>IFERROR(U54+V53+W52+X51+Y50-(K54+L53+M52+N51+O50),"")</f>
        <v>0</v>
      </c>
      <c r="AQ55" s="136">
        <f>IFERROR(V54+W53+X52+Y51+Z50-(U54+V53+W52+X51+Y50),"")</f>
        <v>0</v>
      </c>
      <c r="AR55" s="160">
        <f t="shared" si="21"/>
        <v>3</v>
      </c>
      <c r="AS55" s="38"/>
      <c r="AT55" s="11"/>
      <c r="AU55" s="86">
        <f t="shared" si="6"/>
        <v>2013</v>
      </c>
      <c r="AV55" s="38"/>
      <c r="AW55" s="11"/>
      <c r="AX55" s="11"/>
      <c r="AY55" s="11"/>
      <c r="AZ55" s="11"/>
    </row>
    <row r="56" spans="1:52">
      <c r="A56" s="139"/>
      <c r="B56" s="86">
        <f>B57-1</f>
        <v>2014</v>
      </c>
      <c r="C56" s="2"/>
      <c r="D56" s="2"/>
      <c r="E56" s="121"/>
      <c r="F56" s="2"/>
      <c r="G56" s="2"/>
      <c r="H56" s="2"/>
      <c r="I56" s="2"/>
      <c r="J56" s="127"/>
      <c r="K56" s="121"/>
      <c r="L56" s="2"/>
      <c r="M56" s="14"/>
      <c r="N56" s="14"/>
      <c r="O56" s="14"/>
      <c r="P56" s="14"/>
      <c r="Q56" s="14"/>
      <c r="R56" s="14"/>
      <c r="S56" s="14"/>
      <c r="T56" s="12"/>
      <c r="U56" s="121"/>
      <c r="V56" s="2"/>
      <c r="W56" s="14"/>
      <c r="X56" s="14"/>
      <c r="Y56" s="14"/>
      <c r="Z56" s="14"/>
      <c r="AA56" s="14"/>
      <c r="AB56" s="14"/>
      <c r="AC56" s="14"/>
      <c r="AD56" s="12"/>
      <c r="AE56" s="121" t="s">
        <v>39</v>
      </c>
      <c r="AF56" s="2" t="s">
        <v>39</v>
      </c>
      <c r="AG56" s="4" t="str">
        <f t="shared" si="20"/>
        <v>No</v>
      </c>
      <c r="AH56" s="122" t="str">
        <f t="shared" si="2"/>
        <v/>
      </c>
      <c r="AI56" s="171" t="str">
        <f t="shared" si="3"/>
        <v/>
      </c>
      <c r="AJ56" s="171" t="str">
        <f t="shared" si="4"/>
        <v/>
      </c>
      <c r="AK56" s="165"/>
      <c r="AL56" s="165"/>
      <c r="AM56" s="86">
        <f t="shared" si="5"/>
        <v>2014</v>
      </c>
      <c r="AN56" s="11"/>
      <c r="AO56" s="11"/>
      <c r="AP56" s="132">
        <f>IFERROR(U55+V54+W53+X52+Y51-(K55+L54+M53+N52+O51),"")</f>
        <v>0</v>
      </c>
      <c r="AQ56" s="136">
        <f>IFERROR(V55+W54+X53+Y52+Z51-(U55+V54+W53+X52+Y51),"")</f>
        <v>0</v>
      </c>
      <c r="AR56" s="160">
        <f t="shared" si="21"/>
        <v>2</v>
      </c>
      <c r="AS56" s="38"/>
      <c r="AT56" s="11"/>
      <c r="AU56" s="86">
        <f t="shared" si="6"/>
        <v>2014</v>
      </c>
      <c r="AV56" s="38"/>
      <c r="AW56" s="11"/>
      <c r="AX56" s="11"/>
      <c r="AY56" s="11"/>
      <c r="AZ56" s="11"/>
    </row>
    <row r="57" spans="1:52">
      <c r="A57" s="140"/>
      <c r="B57" s="87">
        <v>2015</v>
      </c>
      <c r="C57" s="3"/>
      <c r="D57" s="3"/>
      <c r="E57" s="123"/>
      <c r="F57" s="3"/>
      <c r="G57" s="3"/>
      <c r="H57" s="3"/>
      <c r="I57" s="3"/>
      <c r="J57" s="128"/>
      <c r="K57" s="123"/>
      <c r="L57" s="15"/>
      <c r="M57" s="15"/>
      <c r="N57" s="15"/>
      <c r="O57" s="15"/>
      <c r="P57" s="15"/>
      <c r="Q57" s="15"/>
      <c r="R57" s="15"/>
      <c r="S57" s="15"/>
      <c r="T57" s="13"/>
      <c r="U57" s="123"/>
      <c r="V57" s="15"/>
      <c r="W57" s="15"/>
      <c r="X57" s="15"/>
      <c r="Y57" s="15"/>
      <c r="Z57" s="15"/>
      <c r="AA57" s="15"/>
      <c r="AB57" s="15"/>
      <c r="AC57" s="15"/>
      <c r="AD57" s="13"/>
      <c r="AE57" s="123" t="s">
        <v>39</v>
      </c>
      <c r="AF57" s="3" t="s">
        <v>39</v>
      </c>
      <c r="AG57" s="5" t="str">
        <f t="shared" si="20"/>
        <v>No</v>
      </c>
      <c r="AH57" s="124" t="str">
        <f t="shared" si="2"/>
        <v/>
      </c>
      <c r="AI57" s="172" t="str">
        <f t="shared" si="3"/>
        <v/>
      </c>
      <c r="AJ57" s="172" t="str">
        <f t="shared" si="4"/>
        <v/>
      </c>
      <c r="AK57" s="166"/>
      <c r="AL57" s="166"/>
      <c r="AM57" s="87">
        <f t="shared" si="5"/>
        <v>2015</v>
      </c>
      <c r="AN57" s="20"/>
      <c r="AO57" s="20"/>
      <c r="AP57" s="133">
        <f>IFERROR(U56+V55+W54+X53+Y52-(K56+L55+M54+N53+O52),"")</f>
        <v>0</v>
      </c>
      <c r="AQ57" s="137">
        <f>IFERROR(V56+W55+X54+Y53+Z52-(U56+V55+W54+X53+Y52),"")</f>
        <v>0</v>
      </c>
      <c r="AR57" s="161">
        <f t="shared" si="21"/>
        <v>1</v>
      </c>
      <c r="AS57" s="39"/>
      <c r="AT57" s="20"/>
      <c r="AU57" s="87">
        <f t="shared" si="6"/>
        <v>2015</v>
      </c>
      <c r="AV57" s="39"/>
      <c r="AW57" s="20"/>
      <c r="AX57" s="20"/>
      <c r="AY57" s="20"/>
      <c r="AZ57" s="20"/>
    </row>
    <row r="58" spans="1:52">
      <c r="A58" s="138"/>
      <c r="B58" s="85">
        <f t="shared" ref="B58:B65" si="22">B59-1</f>
        <v>2006</v>
      </c>
      <c r="C58" s="23"/>
      <c r="D58" s="23"/>
      <c r="E58" s="119"/>
      <c r="F58" s="23"/>
      <c r="G58" s="23"/>
      <c r="H58" s="23"/>
      <c r="I58" s="23"/>
      <c r="J58" s="68"/>
      <c r="K58" s="119"/>
      <c r="L58" s="23"/>
      <c r="M58" s="23"/>
      <c r="N58" s="23"/>
      <c r="O58" s="23"/>
      <c r="P58" s="23"/>
      <c r="Q58" s="23"/>
      <c r="R58" s="23"/>
      <c r="S58" s="23"/>
      <c r="T58" s="68"/>
      <c r="U58" s="119"/>
      <c r="V58" s="23"/>
      <c r="W58" s="23"/>
      <c r="X58" s="23"/>
      <c r="Y58" s="23"/>
      <c r="Z58" s="23"/>
      <c r="AA58" s="23"/>
      <c r="AB58" s="23"/>
      <c r="AC58" s="23"/>
      <c r="AD58" s="68"/>
      <c r="AE58" s="119" t="s">
        <v>39</v>
      </c>
      <c r="AF58" s="23" t="s">
        <v>39</v>
      </c>
      <c r="AG58" s="22" t="str">
        <f t="shared" si="20"/>
        <v>No</v>
      </c>
      <c r="AH58" s="120" t="str">
        <f t="shared" si="2"/>
        <v/>
      </c>
      <c r="AI58" s="173" t="str">
        <f t="shared" si="3"/>
        <v/>
      </c>
      <c r="AJ58" s="173" t="str">
        <f t="shared" si="4"/>
        <v/>
      </c>
      <c r="AK58" s="165"/>
      <c r="AL58" s="165"/>
      <c r="AM58" s="85">
        <f t="shared" si="5"/>
        <v>2006</v>
      </c>
      <c r="AN58" s="11"/>
      <c r="AO58" s="11"/>
      <c r="AP58" s="131"/>
      <c r="AQ58" s="135"/>
      <c r="AR58" s="159">
        <v>10</v>
      </c>
      <c r="AS58" s="97">
        <v>1</v>
      </c>
      <c r="AT58" s="50"/>
      <c r="AU58" s="85">
        <f t="shared" si="6"/>
        <v>2006</v>
      </c>
      <c r="AV58" s="55"/>
      <c r="AW58" s="100"/>
      <c r="AX58" s="100"/>
      <c r="AY58" s="11"/>
      <c r="AZ58" s="11"/>
    </row>
    <row r="59" spans="1:52">
      <c r="A59" s="139"/>
      <c r="B59" s="86">
        <f t="shared" si="22"/>
        <v>2007</v>
      </c>
      <c r="C59" s="2"/>
      <c r="D59" s="2"/>
      <c r="E59" s="121"/>
      <c r="F59" s="2"/>
      <c r="G59" s="2"/>
      <c r="H59" s="2"/>
      <c r="I59" s="2"/>
      <c r="J59" s="127"/>
      <c r="K59" s="121"/>
      <c r="L59" s="2"/>
      <c r="M59" s="2"/>
      <c r="N59" s="2"/>
      <c r="O59" s="2"/>
      <c r="P59" s="2"/>
      <c r="Q59" s="2"/>
      <c r="R59" s="2"/>
      <c r="S59" s="2"/>
      <c r="T59" s="12"/>
      <c r="U59" s="121"/>
      <c r="V59" s="2"/>
      <c r="W59" s="2"/>
      <c r="X59" s="2"/>
      <c r="Y59" s="2"/>
      <c r="Z59" s="2"/>
      <c r="AA59" s="2"/>
      <c r="AB59" s="2"/>
      <c r="AC59" s="2"/>
      <c r="AD59" s="12"/>
      <c r="AE59" s="121" t="s">
        <v>39</v>
      </c>
      <c r="AF59" s="2" t="s">
        <v>39</v>
      </c>
      <c r="AG59" s="4" t="str">
        <f t="shared" si="20"/>
        <v>No</v>
      </c>
      <c r="AH59" s="122" t="str">
        <f t="shared" si="2"/>
        <v/>
      </c>
      <c r="AI59" s="171" t="str">
        <f t="shared" si="3"/>
        <v/>
      </c>
      <c r="AJ59" s="171" t="str">
        <f t="shared" si="4"/>
        <v/>
      </c>
      <c r="AK59" s="165"/>
      <c r="AL59" s="165"/>
      <c r="AM59" s="86">
        <f t="shared" si="5"/>
        <v>2007</v>
      </c>
      <c r="AN59" s="11"/>
      <c r="AO59" s="11"/>
      <c r="AP59" s="132"/>
      <c r="AQ59" s="136"/>
      <c r="AR59" s="160">
        <f>AR58-1</f>
        <v>9</v>
      </c>
      <c r="AS59" s="38"/>
      <c r="AT59" s="11"/>
      <c r="AU59" s="86">
        <f t="shared" si="6"/>
        <v>2007</v>
      </c>
      <c r="AV59" s="38"/>
      <c r="AW59" s="11"/>
      <c r="AX59" s="11"/>
      <c r="AY59" s="11"/>
      <c r="AZ59" s="11"/>
    </row>
    <row r="60" spans="1:52">
      <c r="A60" s="139"/>
      <c r="B60" s="86">
        <f t="shared" si="22"/>
        <v>2008</v>
      </c>
      <c r="C60" s="2"/>
      <c r="D60" s="2"/>
      <c r="E60" s="121"/>
      <c r="F60" s="2"/>
      <c r="G60" s="2"/>
      <c r="H60" s="2"/>
      <c r="I60" s="2"/>
      <c r="J60" s="127"/>
      <c r="K60" s="121"/>
      <c r="L60" s="2"/>
      <c r="M60" s="2"/>
      <c r="N60" s="2"/>
      <c r="O60" s="2"/>
      <c r="P60" s="2"/>
      <c r="Q60" s="2"/>
      <c r="R60" s="2"/>
      <c r="S60" s="14"/>
      <c r="T60" s="12"/>
      <c r="U60" s="121"/>
      <c r="V60" s="2"/>
      <c r="W60" s="2"/>
      <c r="X60" s="2"/>
      <c r="Y60" s="2"/>
      <c r="Z60" s="2"/>
      <c r="AA60" s="2"/>
      <c r="AB60" s="2"/>
      <c r="AC60" s="14"/>
      <c r="AD60" s="12"/>
      <c r="AE60" s="121" t="s">
        <v>39</v>
      </c>
      <c r="AF60" s="2" t="s">
        <v>39</v>
      </c>
      <c r="AG60" s="4" t="str">
        <f t="shared" si="20"/>
        <v>No</v>
      </c>
      <c r="AH60" s="122" t="str">
        <f t="shared" si="2"/>
        <v/>
      </c>
      <c r="AI60" s="171" t="str">
        <f t="shared" si="3"/>
        <v/>
      </c>
      <c r="AJ60" s="171" t="str">
        <f t="shared" si="4"/>
        <v/>
      </c>
      <c r="AK60" s="165"/>
      <c r="AL60" s="165"/>
      <c r="AM60" s="86">
        <f t="shared" si="5"/>
        <v>2008</v>
      </c>
      <c r="AN60" s="11"/>
      <c r="AO60" s="11"/>
      <c r="AP60" s="132"/>
      <c r="AQ60" s="136"/>
      <c r="AR60" s="160">
        <f t="shared" ref="AR60:AR67" si="23">AR59-1</f>
        <v>8</v>
      </c>
      <c r="AS60" s="38"/>
      <c r="AT60" s="11"/>
      <c r="AU60" s="86">
        <f t="shared" si="6"/>
        <v>2008</v>
      </c>
      <c r="AV60" s="38"/>
      <c r="AW60" s="11"/>
      <c r="AX60" s="11"/>
      <c r="AY60" s="11"/>
      <c r="AZ60" s="11"/>
    </row>
    <row r="61" spans="1:52">
      <c r="A61" s="139"/>
      <c r="B61" s="86">
        <f t="shared" si="22"/>
        <v>2009</v>
      </c>
      <c r="C61" s="2"/>
      <c r="D61" s="2"/>
      <c r="E61" s="121"/>
      <c r="F61" s="2"/>
      <c r="G61" s="2"/>
      <c r="H61" s="2"/>
      <c r="I61" s="2"/>
      <c r="J61" s="127"/>
      <c r="K61" s="121"/>
      <c r="L61" s="2"/>
      <c r="M61" s="2"/>
      <c r="N61" s="2"/>
      <c r="O61" s="2"/>
      <c r="P61" s="2"/>
      <c r="Q61" s="2"/>
      <c r="R61" s="14"/>
      <c r="S61" s="14"/>
      <c r="T61" s="12"/>
      <c r="U61" s="121"/>
      <c r="V61" s="2"/>
      <c r="W61" s="2"/>
      <c r="X61" s="2"/>
      <c r="Y61" s="2"/>
      <c r="Z61" s="2"/>
      <c r="AA61" s="2"/>
      <c r="AB61" s="14"/>
      <c r="AC61" s="14"/>
      <c r="AD61" s="12"/>
      <c r="AE61" s="121" t="s">
        <v>39</v>
      </c>
      <c r="AF61" s="2" t="s">
        <v>39</v>
      </c>
      <c r="AG61" s="4" t="str">
        <f t="shared" si="20"/>
        <v>No</v>
      </c>
      <c r="AH61" s="122" t="str">
        <f t="shared" si="2"/>
        <v/>
      </c>
      <c r="AI61" s="171" t="str">
        <f t="shared" si="3"/>
        <v/>
      </c>
      <c r="AJ61" s="171" t="str">
        <f t="shared" si="4"/>
        <v/>
      </c>
      <c r="AK61" s="165"/>
      <c r="AL61" s="165"/>
      <c r="AM61" s="86">
        <f t="shared" si="5"/>
        <v>2009</v>
      </c>
      <c r="AN61" s="11"/>
      <c r="AO61" s="11"/>
      <c r="AP61" s="132"/>
      <c r="AQ61" s="136"/>
      <c r="AR61" s="160">
        <f t="shared" si="23"/>
        <v>7</v>
      </c>
      <c r="AS61" s="38"/>
      <c r="AT61" s="11"/>
      <c r="AU61" s="86">
        <f t="shared" si="6"/>
        <v>2009</v>
      </c>
      <c r="AV61" s="38"/>
      <c r="AW61" s="11"/>
      <c r="AX61" s="11"/>
      <c r="AY61" s="11"/>
      <c r="AZ61" s="11"/>
    </row>
    <row r="62" spans="1:52">
      <c r="A62" s="139"/>
      <c r="B62" s="86">
        <f t="shared" si="22"/>
        <v>2010</v>
      </c>
      <c r="C62" s="2"/>
      <c r="D62" s="2"/>
      <c r="E62" s="121"/>
      <c r="F62" s="2"/>
      <c r="G62" s="2"/>
      <c r="H62" s="2"/>
      <c r="I62" s="2"/>
      <c r="J62" s="127"/>
      <c r="K62" s="121"/>
      <c r="L62" s="2"/>
      <c r="M62" s="2"/>
      <c r="N62" s="2"/>
      <c r="O62" s="2"/>
      <c r="P62" s="2"/>
      <c r="Q62" s="14"/>
      <c r="R62" s="14"/>
      <c r="S62" s="14"/>
      <c r="T62" s="12"/>
      <c r="U62" s="121"/>
      <c r="V62" s="2"/>
      <c r="W62" s="2"/>
      <c r="X62" s="2"/>
      <c r="Y62" s="2"/>
      <c r="Z62" s="2"/>
      <c r="AA62" s="14"/>
      <c r="AB62" s="14"/>
      <c r="AC62" s="14"/>
      <c r="AD62" s="12"/>
      <c r="AE62" s="121" t="s">
        <v>39</v>
      </c>
      <c r="AF62" s="2" t="s">
        <v>39</v>
      </c>
      <c r="AG62" s="4" t="str">
        <f t="shared" si="20"/>
        <v>No</v>
      </c>
      <c r="AH62" s="122" t="str">
        <f t="shared" si="2"/>
        <v/>
      </c>
      <c r="AI62" s="171" t="str">
        <f t="shared" si="3"/>
        <v/>
      </c>
      <c r="AJ62" s="171" t="str">
        <f t="shared" si="4"/>
        <v/>
      </c>
      <c r="AK62" s="165"/>
      <c r="AL62" s="165"/>
      <c r="AM62" s="86">
        <f t="shared" si="5"/>
        <v>2010</v>
      </c>
      <c r="AN62" s="11"/>
      <c r="AO62" s="11"/>
      <c r="AP62" s="132"/>
      <c r="AQ62" s="136"/>
      <c r="AR62" s="160">
        <f t="shared" si="23"/>
        <v>6</v>
      </c>
      <c r="AS62" s="38"/>
      <c r="AT62" s="11"/>
      <c r="AU62" s="86">
        <f t="shared" si="6"/>
        <v>2010</v>
      </c>
      <c r="AV62" s="38"/>
      <c r="AW62" s="11"/>
      <c r="AX62" s="11"/>
      <c r="AY62" s="11"/>
      <c r="AZ62" s="11"/>
    </row>
    <row r="63" spans="1:52">
      <c r="A63" s="139"/>
      <c r="B63" s="86">
        <f t="shared" si="22"/>
        <v>2011</v>
      </c>
      <c r="C63" s="2"/>
      <c r="D63" s="2"/>
      <c r="E63" s="121"/>
      <c r="F63" s="2"/>
      <c r="G63" s="2"/>
      <c r="H63" s="2"/>
      <c r="I63" s="2"/>
      <c r="J63" s="127"/>
      <c r="K63" s="121"/>
      <c r="L63" s="2"/>
      <c r="M63" s="2"/>
      <c r="N63" s="2"/>
      <c r="O63" s="2"/>
      <c r="P63" s="14"/>
      <c r="Q63" s="14"/>
      <c r="R63" s="14"/>
      <c r="S63" s="14"/>
      <c r="T63" s="12"/>
      <c r="U63" s="121"/>
      <c r="V63" s="2"/>
      <c r="W63" s="2"/>
      <c r="X63" s="2"/>
      <c r="Y63" s="2"/>
      <c r="Z63" s="14"/>
      <c r="AA63" s="14"/>
      <c r="AB63" s="14"/>
      <c r="AC63" s="14"/>
      <c r="AD63" s="12"/>
      <c r="AE63" s="121" t="s">
        <v>39</v>
      </c>
      <c r="AF63" s="2" t="s">
        <v>39</v>
      </c>
      <c r="AG63" s="4" t="str">
        <f t="shared" si="20"/>
        <v>No</v>
      </c>
      <c r="AH63" s="122" t="str">
        <f t="shared" si="2"/>
        <v/>
      </c>
      <c r="AI63" s="171" t="str">
        <f t="shared" si="3"/>
        <v/>
      </c>
      <c r="AJ63" s="171" t="str">
        <f t="shared" si="4"/>
        <v/>
      </c>
      <c r="AK63" s="165"/>
      <c r="AL63" s="165"/>
      <c r="AM63" s="86">
        <f t="shared" si="5"/>
        <v>2011</v>
      </c>
      <c r="AN63" s="11"/>
      <c r="AO63" s="11"/>
      <c r="AP63" s="132">
        <f>IFERROR(U62+V61+W60+X59+Y58-(K62+L61+M60+N59+O58),"")</f>
        <v>0</v>
      </c>
      <c r="AQ63" s="136">
        <f>IFERROR(V62+W61+X60+Y59+Z58-(U62+V61+W60+X59+Y58),"")</f>
        <v>0</v>
      </c>
      <c r="AR63" s="160">
        <f t="shared" si="23"/>
        <v>5</v>
      </c>
      <c r="AS63" s="38"/>
      <c r="AT63" s="11"/>
      <c r="AU63" s="86">
        <f t="shared" si="6"/>
        <v>2011</v>
      </c>
      <c r="AV63" s="38"/>
      <c r="AW63" s="11"/>
      <c r="AX63" s="11"/>
      <c r="AY63" s="11"/>
      <c r="AZ63" s="11"/>
    </row>
    <row r="64" spans="1:52">
      <c r="A64" s="139"/>
      <c r="B64" s="86">
        <f t="shared" si="22"/>
        <v>2012</v>
      </c>
      <c r="C64" s="2"/>
      <c r="D64" s="2"/>
      <c r="E64" s="121"/>
      <c r="F64" s="2"/>
      <c r="G64" s="2"/>
      <c r="H64" s="2"/>
      <c r="I64" s="2"/>
      <c r="J64" s="127"/>
      <c r="K64" s="121"/>
      <c r="L64" s="2"/>
      <c r="M64" s="2"/>
      <c r="N64" s="2"/>
      <c r="O64" s="14"/>
      <c r="P64" s="14"/>
      <c r="Q64" s="14"/>
      <c r="R64" s="14"/>
      <c r="S64" s="14"/>
      <c r="T64" s="12"/>
      <c r="U64" s="121"/>
      <c r="V64" s="2"/>
      <c r="W64" s="2"/>
      <c r="X64" s="2"/>
      <c r="Y64" s="14"/>
      <c r="Z64" s="14"/>
      <c r="AA64" s="14"/>
      <c r="AB64" s="14"/>
      <c r="AC64" s="14"/>
      <c r="AD64" s="12"/>
      <c r="AE64" s="121" t="s">
        <v>39</v>
      </c>
      <c r="AF64" s="2" t="s">
        <v>39</v>
      </c>
      <c r="AG64" s="4" t="str">
        <f t="shared" si="20"/>
        <v>No</v>
      </c>
      <c r="AH64" s="122" t="str">
        <f t="shared" si="2"/>
        <v/>
      </c>
      <c r="AI64" s="171" t="str">
        <f t="shared" si="3"/>
        <v/>
      </c>
      <c r="AJ64" s="171" t="str">
        <f t="shared" si="4"/>
        <v/>
      </c>
      <c r="AK64" s="165"/>
      <c r="AL64" s="165"/>
      <c r="AM64" s="86">
        <f t="shared" si="5"/>
        <v>2012</v>
      </c>
      <c r="AN64" s="11"/>
      <c r="AO64" s="11"/>
      <c r="AP64" s="132">
        <f>IFERROR(U63+V62+W61+X60+Y59-(K63+L62+M61+N60+O59),"")</f>
        <v>0</v>
      </c>
      <c r="AQ64" s="136">
        <f>IFERROR(V63+W62+X61+Y60+Z59-(U63+V62+W61+X60+Y59),"")</f>
        <v>0</v>
      </c>
      <c r="AR64" s="160">
        <f t="shared" si="23"/>
        <v>4</v>
      </c>
      <c r="AS64" s="38"/>
      <c r="AT64" s="11"/>
      <c r="AU64" s="86">
        <f t="shared" si="6"/>
        <v>2012</v>
      </c>
      <c r="AV64" s="38"/>
      <c r="AW64" s="11"/>
      <c r="AX64" s="11"/>
      <c r="AY64" s="11"/>
      <c r="AZ64" s="11"/>
    </row>
    <row r="65" spans="1:52">
      <c r="A65" s="139"/>
      <c r="B65" s="86">
        <f t="shared" si="22"/>
        <v>2013</v>
      </c>
      <c r="C65" s="2"/>
      <c r="D65" s="2"/>
      <c r="E65" s="121"/>
      <c r="F65" s="2"/>
      <c r="G65" s="2"/>
      <c r="H65" s="2"/>
      <c r="I65" s="2"/>
      <c r="J65" s="127"/>
      <c r="K65" s="121"/>
      <c r="L65" s="2"/>
      <c r="M65" s="2"/>
      <c r="N65" s="14"/>
      <c r="O65" s="14"/>
      <c r="P65" s="14"/>
      <c r="Q65" s="14"/>
      <c r="R65" s="14"/>
      <c r="S65" s="14"/>
      <c r="T65" s="12"/>
      <c r="U65" s="121"/>
      <c r="V65" s="2"/>
      <c r="W65" s="2"/>
      <c r="X65" s="14"/>
      <c r="Y65" s="14"/>
      <c r="Z65" s="14"/>
      <c r="AA65" s="14"/>
      <c r="AB65" s="14"/>
      <c r="AC65" s="14"/>
      <c r="AD65" s="12"/>
      <c r="AE65" s="121" t="s">
        <v>39</v>
      </c>
      <c r="AF65" s="2" t="s">
        <v>39</v>
      </c>
      <c r="AG65" s="4" t="str">
        <f t="shared" si="20"/>
        <v>No</v>
      </c>
      <c r="AH65" s="122" t="str">
        <f t="shared" si="2"/>
        <v/>
      </c>
      <c r="AI65" s="171" t="str">
        <f t="shared" si="3"/>
        <v/>
      </c>
      <c r="AJ65" s="171" t="str">
        <f t="shared" si="4"/>
        <v/>
      </c>
      <c r="AK65" s="165"/>
      <c r="AL65" s="165"/>
      <c r="AM65" s="86">
        <f t="shared" si="5"/>
        <v>2013</v>
      </c>
      <c r="AN65" s="11"/>
      <c r="AO65" s="11"/>
      <c r="AP65" s="132">
        <f>IFERROR(U64+V63+W62+X61+Y60-(K64+L63+M62+N61+O60),"")</f>
        <v>0</v>
      </c>
      <c r="AQ65" s="136">
        <f>IFERROR(V64+W63+X62+Y61+Z60-(U64+V63+W62+X61+Y60),"")</f>
        <v>0</v>
      </c>
      <c r="AR65" s="160">
        <f t="shared" si="23"/>
        <v>3</v>
      </c>
      <c r="AS65" s="38"/>
      <c r="AT65" s="11"/>
      <c r="AU65" s="86">
        <f t="shared" si="6"/>
        <v>2013</v>
      </c>
      <c r="AV65" s="38"/>
      <c r="AW65" s="11"/>
      <c r="AX65" s="11"/>
      <c r="AY65" s="11"/>
      <c r="AZ65" s="11"/>
    </row>
    <row r="66" spans="1:52">
      <c r="A66" s="139"/>
      <c r="B66" s="86">
        <f>B67-1</f>
        <v>2014</v>
      </c>
      <c r="C66" s="2"/>
      <c r="D66" s="2"/>
      <c r="E66" s="121"/>
      <c r="F66" s="2"/>
      <c r="G66" s="2"/>
      <c r="H66" s="2"/>
      <c r="I66" s="2"/>
      <c r="J66" s="127"/>
      <c r="K66" s="121"/>
      <c r="L66" s="2"/>
      <c r="M66" s="14"/>
      <c r="N66" s="14"/>
      <c r="O66" s="14"/>
      <c r="P66" s="14"/>
      <c r="Q66" s="14"/>
      <c r="R66" s="14"/>
      <c r="S66" s="14"/>
      <c r="T66" s="12"/>
      <c r="U66" s="121"/>
      <c r="V66" s="2"/>
      <c r="W66" s="14"/>
      <c r="X66" s="14"/>
      <c r="Y66" s="14"/>
      <c r="Z66" s="14"/>
      <c r="AA66" s="14"/>
      <c r="AB66" s="14"/>
      <c r="AC66" s="14"/>
      <c r="AD66" s="12"/>
      <c r="AE66" s="121" t="s">
        <v>39</v>
      </c>
      <c r="AF66" s="2" t="s">
        <v>39</v>
      </c>
      <c r="AG66" s="4" t="str">
        <f t="shared" si="20"/>
        <v>No</v>
      </c>
      <c r="AH66" s="122" t="str">
        <f t="shared" si="2"/>
        <v/>
      </c>
      <c r="AI66" s="171" t="str">
        <f t="shared" si="3"/>
        <v/>
      </c>
      <c r="AJ66" s="171" t="str">
        <f t="shared" si="4"/>
        <v/>
      </c>
      <c r="AK66" s="165"/>
      <c r="AL66" s="165"/>
      <c r="AM66" s="86">
        <f t="shared" si="5"/>
        <v>2014</v>
      </c>
      <c r="AN66" s="11"/>
      <c r="AO66" s="11"/>
      <c r="AP66" s="132">
        <f>IFERROR(U65+V64+W63+X62+Y61-(K65+L64+M63+N62+O61),"")</f>
        <v>0</v>
      </c>
      <c r="AQ66" s="136">
        <f>IFERROR(V65+W64+X63+Y62+Z61-(U65+V64+W63+X62+Y61),"")</f>
        <v>0</v>
      </c>
      <c r="AR66" s="160">
        <f t="shared" si="23"/>
        <v>2</v>
      </c>
      <c r="AS66" s="38"/>
      <c r="AT66" s="11"/>
      <c r="AU66" s="86">
        <f t="shared" si="6"/>
        <v>2014</v>
      </c>
      <c r="AV66" s="38"/>
      <c r="AW66" s="11"/>
      <c r="AX66" s="11"/>
      <c r="AY66" s="11"/>
      <c r="AZ66" s="11"/>
    </row>
    <row r="67" spans="1:52">
      <c r="A67" s="140"/>
      <c r="B67" s="87">
        <v>2015</v>
      </c>
      <c r="C67" s="3"/>
      <c r="D67" s="3"/>
      <c r="E67" s="123"/>
      <c r="F67" s="3"/>
      <c r="G67" s="3"/>
      <c r="H67" s="3"/>
      <c r="I67" s="3"/>
      <c r="J67" s="128"/>
      <c r="K67" s="123"/>
      <c r="L67" s="15"/>
      <c r="M67" s="15"/>
      <c r="N67" s="15"/>
      <c r="O67" s="15"/>
      <c r="P67" s="15"/>
      <c r="Q67" s="15"/>
      <c r="R67" s="15"/>
      <c r="S67" s="15"/>
      <c r="T67" s="13"/>
      <c r="U67" s="123"/>
      <c r="V67" s="15"/>
      <c r="W67" s="15"/>
      <c r="X67" s="15"/>
      <c r="Y67" s="15"/>
      <c r="Z67" s="15"/>
      <c r="AA67" s="15"/>
      <c r="AB67" s="15"/>
      <c r="AC67" s="15"/>
      <c r="AD67" s="13"/>
      <c r="AE67" s="123" t="s">
        <v>39</v>
      </c>
      <c r="AF67" s="3" t="s">
        <v>39</v>
      </c>
      <c r="AG67" s="5" t="str">
        <f t="shared" si="20"/>
        <v>No</v>
      </c>
      <c r="AH67" s="124" t="str">
        <f t="shared" si="2"/>
        <v/>
      </c>
      <c r="AI67" s="172" t="str">
        <f t="shared" si="3"/>
        <v/>
      </c>
      <c r="AJ67" s="172" t="str">
        <f t="shared" si="4"/>
        <v/>
      </c>
      <c r="AK67" s="166"/>
      <c r="AL67" s="166"/>
      <c r="AM67" s="87">
        <f t="shared" si="5"/>
        <v>2015</v>
      </c>
      <c r="AN67" s="20"/>
      <c r="AO67" s="20"/>
      <c r="AP67" s="133">
        <f>IFERROR(U66+V65+W64+X63+Y62-(K66+L65+M64+N63+O62),"")</f>
        <v>0</v>
      </c>
      <c r="AQ67" s="137">
        <f>IFERROR(V66+W65+X64+Y63+Z62-(U66+V65+W64+X63+Y62),"")</f>
        <v>0</v>
      </c>
      <c r="AR67" s="161">
        <f t="shared" si="23"/>
        <v>1</v>
      </c>
      <c r="AS67" s="39"/>
      <c r="AT67" s="20"/>
      <c r="AU67" s="87">
        <f t="shared" si="6"/>
        <v>2015</v>
      </c>
      <c r="AV67" s="39"/>
      <c r="AW67" s="20"/>
      <c r="AX67" s="20"/>
      <c r="AY67" s="20"/>
      <c r="AZ67" s="20"/>
    </row>
    <row r="68" spans="1:52">
      <c r="A68" s="138"/>
      <c r="B68" s="85">
        <f t="shared" ref="B68:B75" si="24">B69-1</f>
        <v>2006</v>
      </c>
      <c r="C68" s="23"/>
      <c r="D68" s="23"/>
      <c r="E68" s="119"/>
      <c r="F68" s="23"/>
      <c r="G68" s="23"/>
      <c r="H68" s="23"/>
      <c r="I68" s="23"/>
      <c r="J68" s="68"/>
      <c r="K68" s="119"/>
      <c r="L68" s="23"/>
      <c r="M68" s="23"/>
      <c r="N68" s="23"/>
      <c r="O68" s="23"/>
      <c r="P68" s="23"/>
      <c r="Q68" s="23"/>
      <c r="R68" s="23"/>
      <c r="S68" s="23"/>
      <c r="T68" s="68"/>
      <c r="U68" s="119"/>
      <c r="V68" s="23"/>
      <c r="W68" s="23"/>
      <c r="X68" s="23"/>
      <c r="Y68" s="23"/>
      <c r="Z68" s="23"/>
      <c r="AA68" s="23"/>
      <c r="AB68" s="23"/>
      <c r="AC68" s="23"/>
      <c r="AD68" s="68"/>
      <c r="AE68" s="119" t="s">
        <v>39</v>
      </c>
      <c r="AF68" s="23" t="s">
        <v>39</v>
      </c>
      <c r="AG68" s="22" t="str">
        <f t="shared" ref="AG68:AG131" si="25">IF(OR(AE68="Not Available",AF68="Not Available"),"No",IF(OR(AE68="&lt;Please fill in&gt;",AF68="&lt;Please Fill In&gt;"),"","Yes"))</f>
        <v>No</v>
      </c>
      <c r="AH68" s="120" t="str">
        <f t="shared" si="2"/>
        <v/>
      </c>
      <c r="AI68" s="173" t="str">
        <f t="shared" si="3"/>
        <v/>
      </c>
      <c r="AJ68" s="173" t="str">
        <f t="shared" si="4"/>
        <v/>
      </c>
      <c r="AK68" s="165"/>
      <c r="AL68" s="165"/>
      <c r="AM68" s="85">
        <f t="shared" si="5"/>
        <v>2006</v>
      </c>
      <c r="AN68" s="11"/>
      <c r="AO68" s="11"/>
      <c r="AP68" s="131"/>
      <c r="AQ68" s="135"/>
      <c r="AR68" s="159">
        <v>10</v>
      </c>
      <c r="AS68" s="97">
        <v>1</v>
      </c>
      <c r="AT68" s="50"/>
      <c r="AU68" s="85">
        <f t="shared" si="6"/>
        <v>2006</v>
      </c>
      <c r="AV68" s="55"/>
      <c r="AW68" s="100"/>
      <c r="AX68" s="100"/>
      <c r="AY68" s="11"/>
      <c r="AZ68" s="11"/>
    </row>
    <row r="69" spans="1:52">
      <c r="A69" s="139"/>
      <c r="B69" s="86">
        <f t="shared" si="24"/>
        <v>2007</v>
      </c>
      <c r="C69" s="2"/>
      <c r="D69" s="2"/>
      <c r="E69" s="121"/>
      <c r="F69" s="2"/>
      <c r="G69" s="2"/>
      <c r="H69" s="2"/>
      <c r="I69" s="2"/>
      <c r="J69" s="127"/>
      <c r="K69" s="121"/>
      <c r="L69" s="2"/>
      <c r="M69" s="2"/>
      <c r="N69" s="2"/>
      <c r="O69" s="2"/>
      <c r="P69" s="2"/>
      <c r="Q69" s="2"/>
      <c r="R69" s="2"/>
      <c r="S69" s="2"/>
      <c r="T69" s="12"/>
      <c r="U69" s="121"/>
      <c r="V69" s="2"/>
      <c r="W69" s="2"/>
      <c r="X69" s="2"/>
      <c r="Y69" s="2"/>
      <c r="Z69" s="2"/>
      <c r="AA69" s="2"/>
      <c r="AB69" s="2"/>
      <c r="AC69" s="2"/>
      <c r="AD69" s="12"/>
      <c r="AE69" s="121" t="s">
        <v>39</v>
      </c>
      <c r="AF69" s="2" t="s">
        <v>39</v>
      </c>
      <c r="AG69" s="4" t="str">
        <f t="shared" si="25"/>
        <v>No</v>
      </c>
      <c r="AH69" s="122" t="str">
        <f t="shared" si="2"/>
        <v/>
      </c>
      <c r="AI69" s="171" t="str">
        <f t="shared" si="3"/>
        <v/>
      </c>
      <c r="AJ69" s="171" t="str">
        <f t="shared" si="4"/>
        <v/>
      </c>
      <c r="AK69" s="165"/>
      <c r="AL69" s="165"/>
      <c r="AM69" s="86">
        <f t="shared" si="5"/>
        <v>2007</v>
      </c>
      <c r="AN69" s="11"/>
      <c r="AO69" s="11"/>
      <c r="AP69" s="132"/>
      <c r="AQ69" s="136"/>
      <c r="AR69" s="160">
        <f>AR68-1</f>
        <v>9</v>
      </c>
      <c r="AS69" s="38"/>
      <c r="AT69" s="11"/>
      <c r="AU69" s="86">
        <f t="shared" si="6"/>
        <v>2007</v>
      </c>
      <c r="AV69" s="38"/>
      <c r="AW69" s="11"/>
      <c r="AX69" s="11"/>
      <c r="AY69" s="11"/>
      <c r="AZ69" s="11"/>
    </row>
    <row r="70" spans="1:52">
      <c r="A70" s="139"/>
      <c r="B70" s="86">
        <f t="shared" si="24"/>
        <v>2008</v>
      </c>
      <c r="C70" s="2"/>
      <c r="D70" s="2"/>
      <c r="E70" s="121"/>
      <c r="F70" s="2"/>
      <c r="G70" s="2"/>
      <c r="H70" s="2"/>
      <c r="I70" s="2"/>
      <c r="J70" s="127"/>
      <c r="K70" s="121"/>
      <c r="L70" s="2"/>
      <c r="M70" s="2"/>
      <c r="N70" s="2"/>
      <c r="O70" s="2"/>
      <c r="P70" s="2"/>
      <c r="Q70" s="2"/>
      <c r="R70" s="2"/>
      <c r="S70" s="14"/>
      <c r="T70" s="12"/>
      <c r="U70" s="121"/>
      <c r="V70" s="2"/>
      <c r="W70" s="2"/>
      <c r="X70" s="2"/>
      <c r="Y70" s="2"/>
      <c r="Z70" s="2"/>
      <c r="AA70" s="2"/>
      <c r="AB70" s="2"/>
      <c r="AC70" s="14"/>
      <c r="AD70" s="12"/>
      <c r="AE70" s="121" t="s">
        <v>39</v>
      </c>
      <c r="AF70" s="2" t="s">
        <v>39</v>
      </c>
      <c r="AG70" s="4" t="str">
        <f t="shared" si="25"/>
        <v>No</v>
      </c>
      <c r="AH70" s="122" t="str">
        <f t="shared" si="2"/>
        <v/>
      </c>
      <c r="AI70" s="171" t="str">
        <f t="shared" si="3"/>
        <v/>
      </c>
      <c r="AJ70" s="171" t="str">
        <f t="shared" si="4"/>
        <v/>
      </c>
      <c r="AK70" s="165"/>
      <c r="AL70" s="165"/>
      <c r="AM70" s="86">
        <f t="shared" si="5"/>
        <v>2008</v>
      </c>
      <c r="AN70" s="11"/>
      <c r="AO70" s="11"/>
      <c r="AP70" s="132"/>
      <c r="AQ70" s="136"/>
      <c r="AR70" s="160">
        <f t="shared" ref="AR70:AR77" si="26">AR69-1</f>
        <v>8</v>
      </c>
      <c r="AS70" s="38"/>
      <c r="AT70" s="11"/>
      <c r="AU70" s="86">
        <f t="shared" si="6"/>
        <v>2008</v>
      </c>
      <c r="AV70" s="38"/>
      <c r="AW70" s="11"/>
      <c r="AX70" s="11"/>
      <c r="AY70" s="11"/>
      <c r="AZ70" s="11"/>
    </row>
    <row r="71" spans="1:52">
      <c r="A71" s="139"/>
      <c r="B71" s="86">
        <f t="shared" si="24"/>
        <v>2009</v>
      </c>
      <c r="C71" s="2"/>
      <c r="D71" s="2"/>
      <c r="E71" s="121"/>
      <c r="F71" s="2"/>
      <c r="G71" s="2"/>
      <c r="H71" s="2"/>
      <c r="I71" s="2"/>
      <c r="J71" s="127"/>
      <c r="K71" s="121"/>
      <c r="L71" s="2"/>
      <c r="M71" s="2"/>
      <c r="N71" s="2"/>
      <c r="O71" s="2"/>
      <c r="P71" s="2"/>
      <c r="Q71" s="2"/>
      <c r="R71" s="14"/>
      <c r="S71" s="14"/>
      <c r="T71" s="12"/>
      <c r="U71" s="121"/>
      <c r="V71" s="2"/>
      <c r="W71" s="2"/>
      <c r="X71" s="2"/>
      <c r="Y71" s="2"/>
      <c r="Z71" s="2"/>
      <c r="AA71" s="2"/>
      <c r="AB71" s="14"/>
      <c r="AC71" s="14"/>
      <c r="AD71" s="12"/>
      <c r="AE71" s="121" t="s">
        <v>39</v>
      </c>
      <c r="AF71" s="2" t="s">
        <v>39</v>
      </c>
      <c r="AG71" s="4" t="str">
        <f t="shared" si="25"/>
        <v>No</v>
      </c>
      <c r="AH71" s="122" t="str">
        <f t="shared" si="2"/>
        <v/>
      </c>
      <c r="AI71" s="171" t="str">
        <f t="shared" si="3"/>
        <v/>
      </c>
      <c r="AJ71" s="171" t="str">
        <f t="shared" si="4"/>
        <v/>
      </c>
      <c r="AK71" s="165"/>
      <c r="AL71" s="165"/>
      <c r="AM71" s="86">
        <f t="shared" si="5"/>
        <v>2009</v>
      </c>
      <c r="AN71" s="11"/>
      <c r="AO71" s="11"/>
      <c r="AP71" s="132"/>
      <c r="AQ71" s="136"/>
      <c r="AR71" s="160">
        <f t="shared" si="26"/>
        <v>7</v>
      </c>
      <c r="AS71" s="38"/>
      <c r="AT71" s="11"/>
      <c r="AU71" s="86">
        <f t="shared" si="6"/>
        <v>2009</v>
      </c>
      <c r="AV71" s="38"/>
      <c r="AW71" s="11"/>
      <c r="AX71" s="11"/>
      <c r="AY71" s="11"/>
      <c r="AZ71" s="11"/>
    </row>
    <row r="72" spans="1:52">
      <c r="A72" s="139"/>
      <c r="B72" s="86">
        <f t="shared" si="24"/>
        <v>2010</v>
      </c>
      <c r="C72" s="2"/>
      <c r="D72" s="2"/>
      <c r="E72" s="121"/>
      <c r="F72" s="2"/>
      <c r="G72" s="2"/>
      <c r="H72" s="2"/>
      <c r="I72" s="2"/>
      <c r="J72" s="127"/>
      <c r="K72" s="121"/>
      <c r="L72" s="2"/>
      <c r="M72" s="2"/>
      <c r="N72" s="2"/>
      <c r="O72" s="2"/>
      <c r="P72" s="2"/>
      <c r="Q72" s="14"/>
      <c r="R72" s="14"/>
      <c r="S72" s="14"/>
      <c r="T72" s="12"/>
      <c r="U72" s="121"/>
      <c r="V72" s="2"/>
      <c r="W72" s="2"/>
      <c r="X72" s="2"/>
      <c r="Y72" s="2"/>
      <c r="Z72" s="2"/>
      <c r="AA72" s="14"/>
      <c r="AB72" s="14"/>
      <c r="AC72" s="14"/>
      <c r="AD72" s="12"/>
      <c r="AE72" s="121" t="s">
        <v>39</v>
      </c>
      <c r="AF72" s="2" t="s">
        <v>39</v>
      </c>
      <c r="AG72" s="4" t="str">
        <f t="shared" si="25"/>
        <v>No</v>
      </c>
      <c r="AH72" s="122" t="str">
        <f t="shared" ref="AH72:AH135" si="27">IF(AG72="Yes",J72-IF(ISNUMBER(AE72),AE72,0)-IF(ISNUMBER(AE72),0,AF72),"")</f>
        <v/>
      </c>
      <c r="AI72" s="171" t="str">
        <f t="shared" ref="AI72:AI135" si="28">IFERROR(U72/G72,"")</f>
        <v/>
      </c>
      <c r="AJ72" s="171" t="str">
        <f t="shared" ref="AJ72:AJ135" si="29">IFERROR(J72/G72,"")</f>
        <v/>
      </c>
      <c r="AK72" s="165"/>
      <c r="AL72" s="165"/>
      <c r="AM72" s="86">
        <f t="shared" ref="AM72:AM135" si="30">B72</f>
        <v>2010</v>
      </c>
      <c r="AN72" s="11"/>
      <c r="AO72" s="11"/>
      <c r="AP72" s="132"/>
      <c r="AQ72" s="136"/>
      <c r="AR72" s="160">
        <f t="shared" si="26"/>
        <v>6</v>
      </c>
      <c r="AS72" s="38"/>
      <c r="AT72" s="11"/>
      <c r="AU72" s="86">
        <f t="shared" si="6"/>
        <v>2010</v>
      </c>
      <c r="AV72" s="38"/>
      <c r="AW72" s="11"/>
      <c r="AX72" s="11"/>
      <c r="AY72" s="11"/>
      <c r="AZ72" s="11"/>
    </row>
    <row r="73" spans="1:52">
      <c r="A73" s="139"/>
      <c r="B73" s="86">
        <f t="shared" si="24"/>
        <v>2011</v>
      </c>
      <c r="C73" s="2"/>
      <c r="D73" s="2"/>
      <c r="E73" s="121"/>
      <c r="F73" s="2"/>
      <c r="G73" s="2"/>
      <c r="H73" s="2"/>
      <c r="I73" s="2"/>
      <c r="J73" s="127"/>
      <c r="K73" s="121"/>
      <c r="L73" s="2"/>
      <c r="M73" s="2"/>
      <c r="N73" s="2"/>
      <c r="O73" s="2"/>
      <c r="P73" s="14"/>
      <c r="Q73" s="14"/>
      <c r="R73" s="14"/>
      <c r="S73" s="14"/>
      <c r="T73" s="12"/>
      <c r="U73" s="121"/>
      <c r="V73" s="2"/>
      <c r="W73" s="2"/>
      <c r="X73" s="2"/>
      <c r="Y73" s="2"/>
      <c r="Z73" s="14"/>
      <c r="AA73" s="14"/>
      <c r="AB73" s="14"/>
      <c r="AC73" s="14"/>
      <c r="AD73" s="12"/>
      <c r="AE73" s="121" t="s">
        <v>39</v>
      </c>
      <c r="AF73" s="2" t="s">
        <v>39</v>
      </c>
      <c r="AG73" s="4" t="str">
        <f t="shared" si="25"/>
        <v>No</v>
      </c>
      <c r="AH73" s="122" t="str">
        <f t="shared" si="27"/>
        <v/>
      </c>
      <c r="AI73" s="171" t="str">
        <f t="shared" si="28"/>
        <v/>
      </c>
      <c r="AJ73" s="171" t="str">
        <f t="shared" si="29"/>
        <v/>
      </c>
      <c r="AK73" s="165"/>
      <c r="AL73" s="165"/>
      <c r="AM73" s="86">
        <f t="shared" si="30"/>
        <v>2011</v>
      </c>
      <c r="AN73" s="11"/>
      <c r="AO73" s="11"/>
      <c r="AP73" s="132">
        <f>IFERROR(U72+V71+W70+X69+Y68-(K72+L71+M70+N69+O68),"")</f>
        <v>0</v>
      </c>
      <c r="AQ73" s="136">
        <f>IFERROR(V72+W71+X70+Y69+Z68-(U72+V71+W70+X69+Y68),"")</f>
        <v>0</v>
      </c>
      <c r="AR73" s="160">
        <f t="shared" si="26"/>
        <v>5</v>
      </c>
      <c r="AS73" s="38"/>
      <c r="AT73" s="11"/>
      <c r="AU73" s="86">
        <f t="shared" ref="AU73:AU136" si="31">$B73</f>
        <v>2011</v>
      </c>
      <c r="AV73" s="38"/>
      <c r="AW73" s="11"/>
      <c r="AX73" s="11"/>
      <c r="AY73" s="11"/>
      <c r="AZ73" s="11"/>
    </row>
    <row r="74" spans="1:52">
      <c r="A74" s="139"/>
      <c r="B74" s="86">
        <f t="shared" si="24"/>
        <v>2012</v>
      </c>
      <c r="C74" s="2"/>
      <c r="D74" s="2"/>
      <c r="E74" s="121"/>
      <c r="F74" s="2"/>
      <c r="G74" s="2"/>
      <c r="H74" s="2"/>
      <c r="I74" s="2"/>
      <c r="J74" s="127"/>
      <c r="K74" s="121"/>
      <c r="L74" s="2"/>
      <c r="M74" s="2"/>
      <c r="N74" s="2"/>
      <c r="O74" s="14"/>
      <c r="P74" s="14"/>
      <c r="Q74" s="14"/>
      <c r="R74" s="14"/>
      <c r="S74" s="14"/>
      <c r="T74" s="12"/>
      <c r="U74" s="121"/>
      <c r="V74" s="2"/>
      <c r="W74" s="2"/>
      <c r="X74" s="2"/>
      <c r="Y74" s="14"/>
      <c r="Z74" s="14"/>
      <c r="AA74" s="14"/>
      <c r="AB74" s="14"/>
      <c r="AC74" s="14"/>
      <c r="AD74" s="12"/>
      <c r="AE74" s="121" t="s">
        <v>39</v>
      </c>
      <c r="AF74" s="2" t="s">
        <v>39</v>
      </c>
      <c r="AG74" s="4" t="str">
        <f t="shared" si="25"/>
        <v>No</v>
      </c>
      <c r="AH74" s="122" t="str">
        <f t="shared" si="27"/>
        <v/>
      </c>
      <c r="AI74" s="171" t="str">
        <f t="shared" si="28"/>
        <v/>
      </c>
      <c r="AJ74" s="171" t="str">
        <f t="shared" si="29"/>
        <v/>
      </c>
      <c r="AK74" s="165"/>
      <c r="AL74" s="165"/>
      <c r="AM74" s="86">
        <f t="shared" si="30"/>
        <v>2012</v>
      </c>
      <c r="AN74" s="11"/>
      <c r="AO74" s="11"/>
      <c r="AP74" s="132">
        <f>IFERROR(U73+V72+W71+X70+Y69-(K73+L72+M71+N70+O69),"")</f>
        <v>0</v>
      </c>
      <c r="AQ74" s="136">
        <f>IFERROR(V73+W72+X71+Y70+Z69-(U73+V72+W71+X70+Y69),"")</f>
        <v>0</v>
      </c>
      <c r="AR74" s="160">
        <f t="shared" si="26"/>
        <v>4</v>
      </c>
      <c r="AS74" s="38"/>
      <c r="AT74" s="11"/>
      <c r="AU74" s="86">
        <f t="shared" si="31"/>
        <v>2012</v>
      </c>
      <c r="AV74" s="38"/>
      <c r="AW74" s="11"/>
      <c r="AX74" s="11"/>
      <c r="AY74" s="11"/>
      <c r="AZ74" s="11"/>
    </row>
    <row r="75" spans="1:52">
      <c r="A75" s="139"/>
      <c r="B75" s="86">
        <f t="shared" si="24"/>
        <v>2013</v>
      </c>
      <c r="C75" s="2"/>
      <c r="D75" s="2"/>
      <c r="E75" s="121"/>
      <c r="F75" s="2"/>
      <c r="G75" s="2"/>
      <c r="H75" s="2"/>
      <c r="I75" s="2"/>
      <c r="J75" s="127"/>
      <c r="K75" s="121"/>
      <c r="L75" s="2"/>
      <c r="M75" s="2"/>
      <c r="N75" s="14"/>
      <c r="O75" s="14"/>
      <c r="P75" s="14"/>
      <c r="Q75" s="14"/>
      <c r="R75" s="14"/>
      <c r="S75" s="14"/>
      <c r="T75" s="12"/>
      <c r="U75" s="121"/>
      <c r="V75" s="2"/>
      <c r="W75" s="2"/>
      <c r="X75" s="14"/>
      <c r="Y75" s="14"/>
      <c r="Z75" s="14"/>
      <c r="AA75" s="14"/>
      <c r="AB75" s="14"/>
      <c r="AC75" s="14"/>
      <c r="AD75" s="12"/>
      <c r="AE75" s="121" t="s">
        <v>39</v>
      </c>
      <c r="AF75" s="2" t="s">
        <v>39</v>
      </c>
      <c r="AG75" s="4" t="str">
        <f t="shared" si="25"/>
        <v>No</v>
      </c>
      <c r="AH75" s="122" t="str">
        <f t="shared" si="27"/>
        <v/>
      </c>
      <c r="AI75" s="171" t="str">
        <f t="shared" si="28"/>
        <v/>
      </c>
      <c r="AJ75" s="171" t="str">
        <f t="shared" si="29"/>
        <v/>
      </c>
      <c r="AK75" s="165"/>
      <c r="AL75" s="165"/>
      <c r="AM75" s="86">
        <f t="shared" si="30"/>
        <v>2013</v>
      </c>
      <c r="AN75" s="11"/>
      <c r="AO75" s="11"/>
      <c r="AP75" s="132">
        <f>IFERROR(U74+V73+W72+X71+Y70-(K74+L73+M72+N71+O70),"")</f>
        <v>0</v>
      </c>
      <c r="AQ75" s="136">
        <f>IFERROR(V74+W73+X72+Y71+Z70-(U74+V73+W72+X71+Y70),"")</f>
        <v>0</v>
      </c>
      <c r="AR75" s="160">
        <f t="shared" si="26"/>
        <v>3</v>
      </c>
      <c r="AS75" s="38"/>
      <c r="AT75" s="11"/>
      <c r="AU75" s="86">
        <f t="shared" si="31"/>
        <v>2013</v>
      </c>
      <c r="AV75" s="38"/>
      <c r="AW75" s="11"/>
      <c r="AX75" s="11"/>
      <c r="AY75" s="11"/>
      <c r="AZ75" s="11"/>
    </row>
    <row r="76" spans="1:52">
      <c r="A76" s="139"/>
      <c r="B76" s="86">
        <f>B77-1</f>
        <v>2014</v>
      </c>
      <c r="C76" s="2"/>
      <c r="D76" s="2"/>
      <c r="E76" s="121"/>
      <c r="F76" s="2"/>
      <c r="G76" s="2"/>
      <c r="H76" s="2"/>
      <c r="I76" s="2"/>
      <c r="J76" s="127"/>
      <c r="K76" s="121"/>
      <c r="L76" s="2"/>
      <c r="M76" s="14"/>
      <c r="N76" s="14"/>
      <c r="O76" s="14"/>
      <c r="P76" s="14"/>
      <c r="Q76" s="14"/>
      <c r="R76" s="14"/>
      <c r="S76" s="14"/>
      <c r="T76" s="12"/>
      <c r="U76" s="121"/>
      <c r="V76" s="2"/>
      <c r="W76" s="14"/>
      <c r="X76" s="14"/>
      <c r="Y76" s="14"/>
      <c r="Z76" s="14"/>
      <c r="AA76" s="14"/>
      <c r="AB76" s="14"/>
      <c r="AC76" s="14"/>
      <c r="AD76" s="12"/>
      <c r="AE76" s="121" t="s">
        <v>39</v>
      </c>
      <c r="AF76" s="2" t="s">
        <v>39</v>
      </c>
      <c r="AG76" s="4" t="str">
        <f t="shared" si="25"/>
        <v>No</v>
      </c>
      <c r="AH76" s="122" t="str">
        <f t="shared" si="27"/>
        <v/>
      </c>
      <c r="AI76" s="171" t="str">
        <f t="shared" si="28"/>
        <v/>
      </c>
      <c r="AJ76" s="171" t="str">
        <f t="shared" si="29"/>
        <v/>
      </c>
      <c r="AK76" s="165"/>
      <c r="AL76" s="165"/>
      <c r="AM76" s="86">
        <f t="shared" si="30"/>
        <v>2014</v>
      </c>
      <c r="AN76" s="11"/>
      <c r="AO76" s="11"/>
      <c r="AP76" s="132">
        <f>IFERROR(U75+V74+W73+X72+Y71-(K75+L74+M73+N72+O71),"")</f>
        <v>0</v>
      </c>
      <c r="AQ76" s="136">
        <f>IFERROR(V75+W74+X73+Y72+Z71-(U75+V74+W73+X72+Y71),"")</f>
        <v>0</v>
      </c>
      <c r="AR76" s="160">
        <f t="shared" si="26"/>
        <v>2</v>
      </c>
      <c r="AS76" s="38"/>
      <c r="AT76" s="11"/>
      <c r="AU76" s="86">
        <f t="shared" si="31"/>
        <v>2014</v>
      </c>
      <c r="AV76" s="38"/>
      <c r="AW76" s="11"/>
      <c r="AX76" s="11"/>
      <c r="AY76" s="11"/>
      <c r="AZ76" s="11"/>
    </row>
    <row r="77" spans="1:52">
      <c r="A77" s="140"/>
      <c r="B77" s="87">
        <v>2015</v>
      </c>
      <c r="C77" s="3"/>
      <c r="D77" s="3"/>
      <c r="E77" s="123"/>
      <c r="F77" s="3"/>
      <c r="G77" s="3"/>
      <c r="H77" s="3"/>
      <c r="I77" s="3"/>
      <c r="J77" s="128"/>
      <c r="K77" s="123"/>
      <c r="L77" s="15"/>
      <c r="M77" s="15"/>
      <c r="N77" s="15"/>
      <c r="O77" s="15"/>
      <c r="P77" s="15"/>
      <c r="Q77" s="15"/>
      <c r="R77" s="15"/>
      <c r="S77" s="15"/>
      <c r="T77" s="13"/>
      <c r="U77" s="123"/>
      <c r="V77" s="15"/>
      <c r="W77" s="15"/>
      <c r="X77" s="15"/>
      <c r="Y77" s="15"/>
      <c r="Z77" s="15"/>
      <c r="AA77" s="15"/>
      <c r="AB77" s="15"/>
      <c r="AC77" s="15"/>
      <c r="AD77" s="13"/>
      <c r="AE77" s="123" t="s">
        <v>39</v>
      </c>
      <c r="AF77" s="3" t="s">
        <v>39</v>
      </c>
      <c r="AG77" s="5" t="str">
        <f t="shared" si="25"/>
        <v>No</v>
      </c>
      <c r="AH77" s="124" t="str">
        <f t="shared" si="27"/>
        <v/>
      </c>
      <c r="AI77" s="172" t="str">
        <f t="shared" si="28"/>
        <v/>
      </c>
      <c r="AJ77" s="172" t="str">
        <f t="shared" si="29"/>
        <v/>
      </c>
      <c r="AK77" s="166"/>
      <c r="AL77" s="166"/>
      <c r="AM77" s="87">
        <f t="shared" si="30"/>
        <v>2015</v>
      </c>
      <c r="AN77" s="20"/>
      <c r="AO77" s="20"/>
      <c r="AP77" s="133">
        <f>IFERROR(U76+V75+W74+X73+Y72-(K76+L75+M74+N73+O72),"")</f>
        <v>0</v>
      </c>
      <c r="AQ77" s="137">
        <f>IFERROR(V76+W75+X74+Y73+Z72-(U76+V75+W74+X73+Y72),"")</f>
        <v>0</v>
      </c>
      <c r="AR77" s="161">
        <f t="shared" si="26"/>
        <v>1</v>
      </c>
      <c r="AS77" s="39"/>
      <c r="AT77" s="20"/>
      <c r="AU77" s="87">
        <f t="shared" si="31"/>
        <v>2015</v>
      </c>
      <c r="AV77" s="39"/>
      <c r="AW77" s="20"/>
      <c r="AX77" s="20"/>
      <c r="AY77" s="20"/>
      <c r="AZ77" s="20"/>
    </row>
    <row r="78" spans="1:52">
      <c r="A78" s="138"/>
      <c r="B78" s="85">
        <f t="shared" ref="B78:B85" si="32">B79-1</f>
        <v>2006</v>
      </c>
      <c r="C78" s="23"/>
      <c r="D78" s="23"/>
      <c r="E78" s="119"/>
      <c r="F78" s="23"/>
      <c r="G78" s="23"/>
      <c r="H78" s="23"/>
      <c r="I78" s="23"/>
      <c r="J78" s="68"/>
      <c r="K78" s="119"/>
      <c r="L78" s="23"/>
      <c r="M78" s="23"/>
      <c r="N78" s="23"/>
      <c r="O78" s="23"/>
      <c r="P78" s="23"/>
      <c r="Q78" s="23"/>
      <c r="R78" s="23"/>
      <c r="S78" s="23"/>
      <c r="T78" s="68"/>
      <c r="U78" s="119"/>
      <c r="V78" s="23"/>
      <c r="W78" s="23"/>
      <c r="X78" s="23"/>
      <c r="Y78" s="23"/>
      <c r="Z78" s="23"/>
      <c r="AA78" s="23"/>
      <c r="AB78" s="23"/>
      <c r="AC78" s="23"/>
      <c r="AD78" s="68"/>
      <c r="AE78" s="119" t="s">
        <v>39</v>
      </c>
      <c r="AF78" s="23" t="s">
        <v>39</v>
      </c>
      <c r="AG78" s="22" t="str">
        <f t="shared" si="25"/>
        <v>No</v>
      </c>
      <c r="AH78" s="120" t="str">
        <f t="shared" si="27"/>
        <v/>
      </c>
      <c r="AI78" s="173" t="str">
        <f t="shared" si="28"/>
        <v/>
      </c>
      <c r="AJ78" s="173" t="str">
        <f t="shared" si="29"/>
        <v/>
      </c>
      <c r="AK78" s="165"/>
      <c r="AL78" s="165"/>
      <c r="AM78" s="85">
        <f t="shared" si="30"/>
        <v>2006</v>
      </c>
      <c r="AN78" s="11"/>
      <c r="AO78" s="11"/>
      <c r="AP78" s="131"/>
      <c r="AQ78" s="135"/>
      <c r="AR78" s="159">
        <v>10</v>
      </c>
      <c r="AS78" s="97">
        <v>1</v>
      </c>
      <c r="AT78" s="50"/>
      <c r="AU78" s="85">
        <f t="shared" si="31"/>
        <v>2006</v>
      </c>
      <c r="AV78" s="55"/>
      <c r="AW78" s="100"/>
      <c r="AX78" s="100"/>
      <c r="AY78" s="11"/>
      <c r="AZ78" s="11"/>
    </row>
    <row r="79" spans="1:52">
      <c r="A79" s="139"/>
      <c r="B79" s="86">
        <f t="shared" si="32"/>
        <v>2007</v>
      </c>
      <c r="C79" s="2"/>
      <c r="D79" s="2"/>
      <c r="E79" s="121"/>
      <c r="F79" s="2"/>
      <c r="G79" s="2"/>
      <c r="H79" s="2"/>
      <c r="I79" s="2"/>
      <c r="J79" s="127"/>
      <c r="K79" s="121"/>
      <c r="L79" s="2"/>
      <c r="M79" s="2"/>
      <c r="N79" s="2"/>
      <c r="O79" s="2"/>
      <c r="P79" s="2"/>
      <c r="Q79" s="2"/>
      <c r="R79" s="2"/>
      <c r="S79" s="2"/>
      <c r="T79" s="12"/>
      <c r="U79" s="121"/>
      <c r="V79" s="2"/>
      <c r="W79" s="2"/>
      <c r="X79" s="2"/>
      <c r="Y79" s="2"/>
      <c r="Z79" s="2"/>
      <c r="AA79" s="2"/>
      <c r="AB79" s="2"/>
      <c r="AC79" s="2"/>
      <c r="AD79" s="12"/>
      <c r="AE79" s="121" t="s">
        <v>39</v>
      </c>
      <c r="AF79" s="2" t="s">
        <v>39</v>
      </c>
      <c r="AG79" s="4" t="str">
        <f t="shared" si="25"/>
        <v>No</v>
      </c>
      <c r="AH79" s="122" t="str">
        <f t="shared" si="27"/>
        <v/>
      </c>
      <c r="AI79" s="171" t="str">
        <f t="shared" si="28"/>
        <v/>
      </c>
      <c r="AJ79" s="171" t="str">
        <f t="shared" si="29"/>
        <v/>
      </c>
      <c r="AK79" s="165"/>
      <c r="AL79" s="165"/>
      <c r="AM79" s="86">
        <f t="shared" si="30"/>
        <v>2007</v>
      </c>
      <c r="AN79" s="11"/>
      <c r="AO79" s="11"/>
      <c r="AP79" s="132"/>
      <c r="AQ79" s="136"/>
      <c r="AR79" s="160">
        <f>AR78-1</f>
        <v>9</v>
      </c>
      <c r="AS79" s="38"/>
      <c r="AT79" s="11"/>
      <c r="AU79" s="86">
        <f t="shared" si="31"/>
        <v>2007</v>
      </c>
      <c r="AV79" s="38"/>
      <c r="AW79" s="11"/>
      <c r="AX79" s="11"/>
      <c r="AY79" s="11"/>
      <c r="AZ79" s="11"/>
    </row>
    <row r="80" spans="1:52">
      <c r="A80" s="139"/>
      <c r="B80" s="86">
        <f t="shared" si="32"/>
        <v>2008</v>
      </c>
      <c r="C80" s="2"/>
      <c r="D80" s="2"/>
      <c r="E80" s="121"/>
      <c r="F80" s="2"/>
      <c r="G80" s="2"/>
      <c r="H80" s="2"/>
      <c r="I80" s="2"/>
      <c r="J80" s="127"/>
      <c r="K80" s="121"/>
      <c r="L80" s="2"/>
      <c r="M80" s="2"/>
      <c r="N80" s="2"/>
      <c r="O80" s="2"/>
      <c r="P80" s="2"/>
      <c r="Q80" s="2"/>
      <c r="R80" s="2"/>
      <c r="S80" s="14"/>
      <c r="T80" s="12"/>
      <c r="U80" s="121"/>
      <c r="V80" s="2"/>
      <c r="W80" s="2"/>
      <c r="X80" s="2"/>
      <c r="Y80" s="2"/>
      <c r="Z80" s="2"/>
      <c r="AA80" s="2"/>
      <c r="AB80" s="2"/>
      <c r="AC80" s="14"/>
      <c r="AD80" s="12"/>
      <c r="AE80" s="121" t="s">
        <v>39</v>
      </c>
      <c r="AF80" s="2" t="s">
        <v>39</v>
      </c>
      <c r="AG80" s="4" t="str">
        <f t="shared" si="25"/>
        <v>No</v>
      </c>
      <c r="AH80" s="122" t="str">
        <f t="shared" si="27"/>
        <v/>
      </c>
      <c r="AI80" s="171" t="str">
        <f t="shared" si="28"/>
        <v/>
      </c>
      <c r="AJ80" s="171" t="str">
        <f t="shared" si="29"/>
        <v/>
      </c>
      <c r="AK80" s="165"/>
      <c r="AL80" s="165"/>
      <c r="AM80" s="86">
        <f t="shared" si="30"/>
        <v>2008</v>
      </c>
      <c r="AN80" s="11"/>
      <c r="AO80" s="11"/>
      <c r="AP80" s="132"/>
      <c r="AQ80" s="136"/>
      <c r="AR80" s="160">
        <f t="shared" ref="AR80:AR87" si="33">AR79-1</f>
        <v>8</v>
      </c>
      <c r="AS80" s="38"/>
      <c r="AT80" s="11"/>
      <c r="AU80" s="86">
        <f t="shared" si="31"/>
        <v>2008</v>
      </c>
      <c r="AV80" s="38"/>
      <c r="AW80" s="11"/>
      <c r="AX80" s="11"/>
      <c r="AY80" s="11"/>
      <c r="AZ80" s="11"/>
    </row>
    <row r="81" spans="1:52">
      <c r="A81" s="139"/>
      <c r="B81" s="86">
        <f t="shared" si="32"/>
        <v>2009</v>
      </c>
      <c r="C81" s="2"/>
      <c r="D81" s="2"/>
      <c r="E81" s="121"/>
      <c r="F81" s="2"/>
      <c r="G81" s="2"/>
      <c r="H81" s="2"/>
      <c r="I81" s="2"/>
      <c r="J81" s="127"/>
      <c r="K81" s="121"/>
      <c r="L81" s="2"/>
      <c r="M81" s="2"/>
      <c r="N81" s="2"/>
      <c r="O81" s="2"/>
      <c r="P81" s="2"/>
      <c r="Q81" s="2"/>
      <c r="R81" s="14"/>
      <c r="S81" s="14"/>
      <c r="T81" s="12"/>
      <c r="U81" s="121"/>
      <c r="V81" s="2"/>
      <c r="W81" s="2"/>
      <c r="X81" s="2"/>
      <c r="Y81" s="2"/>
      <c r="Z81" s="2"/>
      <c r="AA81" s="2"/>
      <c r="AB81" s="14"/>
      <c r="AC81" s="14"/>
      <c r="AD81" s="12"/>
      <c r="AE81" s="121" t="s">
        <v>39</v>
      </c>
      <c r="AF81" s="2" t="s">
        <v>39</v>
      </c>
      <c r="AG81" s="4" t="str">
        <f t="shared" si="25"/>
        <v>No</v>
      </c>
      <c r="AH81" s="122" t="str">
        <f t="shared" si="27"/>
        <v/>
      </c>
      <c r="AI81" s="171" t="str">
        <f t="shared" si="28"/>
        <v/>
      </c>
      <c r="AJ81" s="171" t="str">
        <f t="shared" si="29"/>
        <v/>
      </c>
      <c r="AK81" s="165"/>
      <c r="AL81" s="165"/>
      <c r="AM81" s="86">
        <f t="shared" si="30"/>
        <v>2009</v>
      </c>
      <c r="AN81" s="11"/>
      <c r="AO81" s="11"/>
      <c r="AP81" s="132"/>
      <c r="AQ81" s="136"/>
      <c r="AR81" s="160">
        <f t="shared" si="33"/>
        <v>7</v>
      </c>
      <c r="AS81" s="38"/>
      <c r="AT81" s="11"/>
      <c r="AU81" s="86">
        <f t="shared" si="31"/>
        <v>2009</v>
      </c>
      <c r="AV81" s="38"/>
      <c r="AW81" s="11"/>
      <c r="AX81" s="11"/>
      <c r="AY81" s="11"/>
      <c r="AZ81" s="11"/>
    </row>
    <row r="82" spans="1:52">
      <c r="A82" s="139"/>
      <c r="B82" s="86">
        <f t="shared" si="32"/>
        <v>2010</v>
      </c>
      <c r="C82" s="2"/>
      <c r="D82" s="2"/>
      <c r="E82" s="121"/>
      <c r="F82" s="2"/>
      <c r="G82" s="2"/>
      <c r="H82" s="2"/>
      <c r="I82" s="2"/>
      <c r="J82" s="127"/>
      <c r="K82" s="121"/>
      <c r="L82" s="2"/>
      <c r="M82" s="2"/>
      <c r="N82" s="2"/>
      <c r="O82" s="2"/>
      <c r="P82" s="2"/>
      <c r="Q82" s="14"/>
      <c r="R82" s="14"/>
      <c r="S82" s="14"/>
      <c r="T82" s="12"/>
      <c r="U82" s="121"/>
      <c r="V82" s="2"/>
      <c r="W82" s="2"/>
      <c r="X82" s="2"/>
      <c r="Y82" s="2"/>
      <c r="Z82" s="2"/>
      <c r="AA82" s="14"/>
      <c r="AB82" s="14"/>
      <c r="AC82" s="14"/>
      <c r="AD82" s="12"/>
      <c r="AE82" s="121" t="s">
        <v>39</v>
      </c>
      <c r="AF82" s="2" t="s">
        <v>39</v>
      </c>
      <c r="AG82" s="4" t="str">
        <f t="shared" si="25"/>
        <v>No</v>
      </c>
      <c r="AH82" s="122" t="str">
        <f t="shared" si="27"/>
        <v/>
      </c>
      <c r="AI82" s="171" t="str">
        <f t="shared" si="28"/>
        <v/>
      </c>
      <c r="AJ82" s="171" t="str">
        <f t="shared" si="29"/>
        <v/>
      </c>
      <c r="AK82" s="165"/>
      <c r="AL82" s="165"/>
      <c r="AM82" s="86">
        <f t="shared" si="30"/>
        <v>2010</v>
      </c>
      <c r="AN82" s="11"/>
      <c r="AO82" s="11"/>
      <c r="AP82" s="132"/>
      <c r="AQ82" s="136"/>
      <c r="AR82" s="160">
        <f t="shared" si="33"/>
        <v>6</v>
      </c>
      <c r="AS82" s="38"/>
      <c r="AT82" s="11"/>
      <c r="AU82" s="86">
        <f t="shared" si="31"/>
        <v>2010</v>
      </c>
      <c r="AV82" s="38"/>
      <c r="AW82" s="11"/>
      <c r="AX82" s="11"/>
      <c r="AY82" s="11"/>
      <c r="AZ82" s="11"/>
    </row>
    <row r="83" spans="1:52">
      <c r="A83" s="139"/>
      <c r="B83" s="86">
        <f t="shared" si="32"/>
        <v>2011</v>
      </c>
      <c r="C83" s="2"/>
      <c r="D83" s="2"/>
      <c r="E83" s="121"/>
      <c r="F83" s="2"/>
      <c r="G83" s="2"/>
      <c r="H83" s="2"/>
      <c r="I83" s="2"/>
      <c r="J83" s="127"/>
      <c r="K83" s="121"/>
      <c r="L83" s="2"/>
      <c r="M83" s="2"/>
      <c r="N83" s="2"/>
      <c r="O83" s="2"/>
      <c r="P83" s="14"/>
      <c r="Q83" s="14"/>
      <c r="R83" s="14"/>
      <c r="S83" s="14"/>
      <c r="T83" s="12"/>
      <c r="U83" s="121"/>
      <c r="V83" s="2"/>
      <c r="W83" s="2"/>
      <c r="X83" s="2"/>
      <c r="Y83" s="2"/>
      <c r="Z83" s="14"/>
      <c r="AA83" s="14"/>
      <c r="AB83" s="14"/>
      <c r="AC83" s="14"/>
      <c r="AD83" s="12"/>
      <c r="AE83" s="121" t="s">
        <v>39</v>
      </c>
      <c r="AF83" s="2" t="s">
        <v>39</v>
      </c>
      <c r="AG83" s="4" t="str">
        <f t="shared" si="25"/>
        <v>No</v>
      </c>
      <c r="AH83" s="122" t="str">
        <f t="shared" si="27"/>
        <v/>
      </c>
      <c r="AI83" s="171" t="str">
        <f t="shared" si="28"/>
        <v/>
      </c>
      <c r="AJ83" s="171" t="str">
        <f t="shared" si="29"/>
        <v/>
      </c>
      <c r="AK83" s="165"/>
      <c r="AL83" s="165"/>
      <c r="AM83" s="86">
        <f t="shared" si="30"/>
        <v>2011</v>
      </c>
      <c r="AN83" s="11"/>
      <c r="AO83" s="11"/>
      <c r="AP83" s="132">
        <f>IFERROR(U82+V81+W80+X79+Y78-(K82+L81+M80+N79+O78),"")</f>
        <v>0</v>
      </c>
      <c r="AQ83" s="136">
        <f>IFERROR(V82+W81+X80+Y79+Z78-(U82+V81+W80+X79+Y78),"")</f>
        <v>0</v>
      </c>
      <c r="AR83" s="160">
        <f t="shared" si="33"/>
        <v>5</v>
      </c>
      <c r="AS83" s="38"/>
      <c r="AT83" s="11"/>
      <c r="AU83" s="86">
        <f t="shared" si="31"/>
        <v>2011</v>
      </c>
      <c r="AV83" s="38"/>
      <c r="AW83" s="11"/>
      <c r="AX83" s="11"/>
      <c r="AY83" s="11"/>
      <c r="AZ83" s="11"/>
    </row>
    <row r="84" spans="1:52">
      <c r="A84" s="139"/>
      <c r="B84" s="86">
        <f t="shared" si="32"/>
        <v>2012</v>
      </c>
      <c r="C84" s="2"/>
      <c r="D84" s="2"/>
      <c r="E84" s="121"/>
      <c r="F84" s="2"/>
      <c r="G84" s="2"/>
      <c r="H84" s="2"/>
      <c r="I84" s="2"/>
      <c r="J84" s="127"/>
      <c r="K84" s="121"/>
      <c r="L84" s="2"/>
      <c r="M84" s="2"/>
      <c r="N84" s="2"/>
      <c r="O84" s="14"/>
      <c r="P84" s="14"/>
      <c r="Q84" s="14"/>
      <c r="R84" s="14"/>
      <c r="S84" s="14"/>
      <c r="T84" s="12"/>
      <c r="U84" s="121"/>
      <c r="V84" s="2"/>
      <c r="W84" s="2"/>
      <c r="X84" s="2"/>
      <c r="Y84" s="14"/>
      <c r="Z84" s="14"/>
      <c r="AA84" s="14"/>
      <c r="AB84" s="14"/>
      <c r="AC84" s="14"/>
      <c r="AD84" s="12"/>
      <c r="AE84" s="121" t="s">
        <v>39</v>
      </c>
      <c r="AF84" s="2" t="s">
        <v>39</v>
      </c>
      <c r="AG84" s="4" t="str">
        <f t="shared" si="25"/>
        <v>No</v>
      </c>
      <c r="AH84" s="122" t="str">
        <f t="shared" si="27"/>
        <v/>
      </c>
      <c r="AI84" s="171" t="str">
        <f t="shared" si="28"/>
        <v/>
      </c>
      <c r="AJ84" s="171" t="str">
        <f t="shared" si="29"/>
        <v/>
      </c>
      <c r="AK84" s="165"/>
      <c r="AL84" s="165"/>
      <c r="AM84" s="86">
        <f t="shared" si="30"/>
        <v>2012</v>
      </c>
      <c r="AN84" s="11"/>
      <c r="AO84" s="11"/>
      <c r="AP84" s="132">
        <f>IFERROR(U83+V82+W81+X80+Y79-(K83+L82+M81+N80+O79),"")</f>
        <v>0</v>
      </c>
      <c r="AQ84" s="136">
        <f>IFERROR(V83+W82+X81+Y80+Z79-(U83+V82+W81+X80+Y79),"")</f>
        <v>0</v>
      </c>
      <c r="AR84" s="160">
        <f t="shared" si="33"/>
        <v>4</v>
      </c>
      <c r="AS84" s="38"/>
      <c r="AT84" s="11"/>
      <c r="AU84" s="86">
        <f t="shared" si="31"/>
        <v>2012</v>
      </c>
      <c r="AV84" s="38"/>
      <c r="AW84" s="11"/>
      <c r="AX84" s="11"/>
      <c r="AY84" s="11"/>
      <c r="AZ84" s="11"/>
    </row>
    <row r="85" spans="1:52">
      <c r="A85" s="139"/>
      <c r="B85" s="86">
        <f t="shared" si="32"/>
        <v>2013</v>
      </c>
      <c r="C85" s="2"/>
      <c r="D85" s="2"/>
      <c r="E85" s="121"/>
      <c r="F85" s="2"/>
      <c r="G85" s="2"/>
      <c r="H85" s="2"/>
      <c r="I85" s="2"/>
      <c r="J85" s="127"/>
      <c r="K85" s="121"/>
      <c r="L85" s="2"/>
      <c r="M85" s="2"/>
      <c r="N85" s="14"/>
      <c r="O85" s="14"/>
      <c r="P85" s="14"/>
      <c r="Q85" s="14"/>
      <c r="R85" s="14"/>
      <c r="S85" s="14"/>
      <c r="T85" s="12"/>
      <c r="U85" s="121"/>
      <c r="V85" s="2"/>
      <c r="W85" s="2"/>
      <c r="X85" s="14"/>
      <c r="Y85" s="14"/>
      <c r="Z85" s="14"/>
      <c r="AA85" s="14"/>
      <c r="AB85" s="14"/>
      <c r="AC85" s="14"/>
      <c r="AD85" s="12"/>
      <c r="AE85" s="121" t="s">
        <v>39</v>
      </c>
      <c r="AF85" s="2" t="s">
        <v>39</v>
      </c>
      <c r="AG85" s="4" t="str">
        <f t="shared" si="25"/>
        <v>No</v>
      </c>
      <c r="AH85" s="122" t="str">
        <f t="shared" si="27"/>
        <v/>
      </c>
      <c r="AI85" s="171" t="str">
        <f t="shared" si="28"/>
        <v/>
      </c>
      <c r="AJ85" s="171" t="str">
        <f t="shared" si="29"/>
        <v/>
      </c>
      <c r="AK85" s="165"/>
      <c r="AL85" s="165"/>
      <c r="AM85" s="86">
        <f t="shared" si="30"/>
        <v>2013</v>
      </c>
      <c r="AN85" s="11"/>
      <c r="AO85" s="11"/>
      <c r="AP85" s="132">
        <f>IFERROR(U84+V83+W82+X81+Y80-(K84+L83+M82+N81+O80),"")</f>
        <v>0</v>
      </c>
      <c r="AQ85" s="136">
        <f>IFERROR(V84+W83+X82+Y81+Z80-(U84+V83+W82+X81+Y80),"")</f>
        <v>0</v>
      </c>
      <c r="AR85" s="160">
        <f t="shared" si="33"/>
        <v>3</v>
      </c>
      <c r="AS85" s="38"/>
      <c r="AT85" s="11"/>
      <c r="AU85" s="86">
        <f t="shared" si="31"/>
        <v>2013</v>
      </c>
      <c r="AV85" s="38"/>
      <c r="AW85" s="11"/>
      <c r="AX85" s="11"/>
      <c r="AY85" s="11"/>
      <c r="AZ85" s="11"/>
    </row>
    <row r="86" spans="1:52">
      <c r="A86" s="139"/>
      <c r="B86" s="86">
        <f>B87-1</f>
        <v>2014</v>
      </c>
      <c r="C86" s="2"/>
      <c r="D86" s="2"/>
      <c r="E86" s="121"/>
      <c r="F86" s="2"/>
      <c r="G86" s="2"/>
      <c r="H86" s="2"/>
      <c r="I86" s="2"/>
      <c r="J86" s="127"/>
      <c r="K86" s="121"/>
      <c r="L86" s="2"/>
      <c r="M86" s="14"/>
      <c r="N86" s="14"/>
      <c r="O86" s="14"/>
      <c r="P86" s="14"/>
      <c r="Q86" s="14"/>
      <c r="R86" s="14"/>
      <c r="S86" s="14"/>
      <c r="T86" s="12"/>
      <c r="U86" s="121"/>
      <c r="V86" s="2"/>
      <c r="W86" s="14"/>
      <c r="X86" s="14"/>
      <c r="Y86" s="14"/>
      <c r="Z86" s="14"/>
      <c r="AA86" s="14"/>
      <c r="AB86" s="14"/>
      <c r="AC86" s="14"/>
      <c r="AD86" s="12"/>
      <c r="AE86" s="121" t="s">
        <v>39</v>
      </c>
      <c r="AF86" s="2" t="s">
        <v>39</v>
      </c>
      <c r="AG86" s="4" t="str">
        <f t="shared" si="25"/>
        <v>No</v>
      </c>
      <c r="AH86" s="122" t="str">
        <f t="shared" si="27"/>
        <v/>
      </c>
      <c r="AI86" s="171" t="str">
        <f t="shared" si="28"/>
        <v/>
      </c>
      <c r="AJ86" s="171" t="str">
        <f t="shared" si="29"/>
        <v/>
      </c>
      <c r="AK86" s="165"/>
      <c r="AL86" s="165"/>
      <c r="AM86" s="86">
        <f t="shared" si="30"/>
        <v>2014</v>
      </c>
      <c r="AN86" s="11"/>
      <c r="AO86" s="11"/>
      <c r="AP86" s="132">
        <f>IFERROR(U85+V84+W83+X82+Y81-(K85+L84+M83+N82+O81),"")</f>
        <v>0</v>
      </c>
      <c r="AQ86" s="136">
        <f>IFERROR(V85+W84+X83+Y82+Z81-(U85+V84+W83+X82+Y81),"")</f>
        <v>0</v>
      </c>
      <c r="AR86" s="160">
        <f t="shared" si="33"/>
        <v>2</v>
      </c>
      <c r="AS86" s="38"/>
      <c r="AT86" s="11"/>
      <c r="AU86" s="86">
        <f t="shared" si="31"/>
        <v>2014</v>
      </c>
      <c r="AV86" s="38"/>
      <c r="AW86" s="11"/>
      <c r="AX86" s="11"/>
      <c r="AY86" s="11"/>
      <c r="AZ86" s="11"/>
    </row>
    <row r="87" spans="1:52">
      <c r="A87" s="140"/>
      <c r="B87" s="87">
        <v>2015</v>
      </c>
      <c r="C87" s="3"/>
      <c r="D87" s="3"/>
      <c r="E87" s="123"/>
      <c r="F87" s="3"/>
      <c r="G87" s="3"/>
      <c r="H87" s="3"/>
      <c r="I87" s="3"/>
      <c r="J87" s="128"/>
      <c r="K87" s="123"/>
      <c r="L87" s="15"/>
      <c r="M87" s="15"/>
      <c r="N87" s="15"/>
      <c r="O87" s="15"/>
      <c r="P87" s="15"/>
      <c r="Q87" s="15"/>
      <c r="R87" s="15"/>
      <c r="S87" s="15"/>
      <c r="T87" s="13"/>
      <c r="U87" s="123"/>
      <c r="V87" s="15"/>
      <c r="W87" s="15"/>
      <c r="X87" s="15"/>
      <c r="Y87" s="15"/>
      <c r="Z87" s="15"/>
      <c r="AA87" s="15"/>
      <c r="AB87" s="15"/>
      <c r="AC87" s="15"/>
      <c r="AD87" s="13"/>
      <c r="AE87" s="123" t="s">
        <v>39</v>
      </c>
      <c r="AF87" s="3" t="s">
        <v>39</v>
      </c>
      <c r="AG87" s="5" t="str">
        <f t="shared" si="25"/>
        <v>No</v>
      </c>
      <c r="AH87" s="124" t="str">
        <f t="shared" si="27"/>
        <v/>
      </c>
      <c r="AI87" s="172" t="str">
        <f t="shared" si="28"/>
        <v/>
      </c>
      <c r="AJ87" s="172" t="str">
        <f t="shared" si="29"/>
        <v/>
      </c>
      <c r="AK87" s="166"/>
      <c r="AL87" s="166"/>
      <c r="AM87" s="87">
        <f t="shared" si="30"/>
        <v>2015</v>
      </c>
      <c r="AN87" s="20"/>
      <c r="AO87" s="20"/>
      <c r="AP87" s="133">
        <f>IFERROR(U86+V85+W84+X83+Y82-(K86+L85+M84+N83+O82),"")</f>
        <v>0</v>
      </c>
      <c r="AQ87" s="137">
        <f>IFERROR(V86+W85+X84+Y83+Z82-(U86+V85+W84+X83+Y82),"")</f>
        <v>0</v>
      </c>
      <c r="AR87" s="161">
        <f t="shared" si="33"/>
        <v>1</v>
      </c>
      <c r="AS87" s="39"/>
      <c r="AT87" s="20"/>
      <c r="AU87" s="87">
        <f t="shared" si="31"/>
        <v>2015</v>
      </c>
      <c r="AV87" s="39"/>
      <c r="AW87" s="20"/>
      <c r="AX87" s="20"/>
      <c r="AY87" s="20"/>
      <c r="AZ87" s="20"/>
    </row>
    <row r="88" spans="1:52">
      <c r="A88" s="138"/>
      <c r="B88" s="85">
        <f t="shared" ref="B88:B95" si="34">B89-1</f>
        <v>2006</v>
      </c>
      <c r="C88" s="23"/>
      <c r="D88" s="23"/>
      <c r="E88" s="119"/>
      <c r="F88" s="23"/>
      <c r="G88" s="23"/>
      <c r="H88" s="23"/>
      <c r="I88" s="23"/>
      <c r="J88" s="68"/>
      <c r="K88" s="119"/>
      <c r="L88" s="23"/>
      <c r="M88" s="23"/>
      <c r="N88" s="23"/>
      <c r="O88" s="23"/>
      <c r="P88" s="23"/>
      <c r="Q88" s="23"/>
      <c r="R88" s="23"/>
      <c r="S88" s="23"/>
      <c r="T88" s="68"/>
      <c r="U88" s="119"/>
      <c r="V88" s="23"/>
      <c r="W88" s="23"/>
      <c r="X88" s="23"/>
      <c r="Y88" s="23"/>
      <c r="Z88" s="23"/>
      <c r="AA88" s="23"/>
      <c r="AB88" s="23"/>
      <c r="AC88" s="23"/>
      <c r="AD88" s="68"/>
      <c r="AE88" s="119" t="s">
        <v>39</v>
      </c>
      <c r="AF88" s="23" t="s">
        <v>39</v>
      </c>
      <c r="AG88" s="22" t="str">
        <f t="shared" si="25"/>
        <v>No</v>
      </c>
      <c r="AH88" s="120" t="str">
        <f t="shared" si="27"/>
        <v/>
      </c>
      <c r="AI88" s="173" t="str">
        <f t="shared" si="28"/>
        <v/>
      </c>
      <c r="AJ88" s="173" t="str">
        <f t="shared" si="29"/>
        <v/>
      </c>
      <c r="AK88" s="165"/>
      <c r="AL88" s="165"/>
      <c r="AM88" s="85">
        <f t="shared" si="30"/>
        <v>2006</v>
      </c>
      <c r="AN88" s="11"/>
      <c r="AO88" s="11"/>
      <c r="AP88" s="131"/>
      <c r="AQ88" s="135"/>
      <c r="AR88" s="159">
        <v>10</v>
      </c>
      <c r="AS88" s="97">
        <v>1</v>
      </c>
      <c r="AT88" s="50"/>
      <c r="AU88" s="85">
        <f t="shared" si="31"/>
        <v>2006</v>
      </c>
      <c r="AV88" s="55"/>
      <c r="AW88" s="100"/>
      <c r="AX88" s="100"/>
      <c r="AY88" s="11"/>
      <c r="AZ88" s="11"/>
    </row>
    <row r="89" spans="1:52">
      <c r="A89" s="139"/>
      <c r="B89" s="86">
        <f t="shared" si="34"/>
        <v>2007</v>
      </c>
      <c r="C89" s="2"/>
      <c r="D89" s="2"/>
      <c r="E89" s="121"/>
      <c r="F89" s="2"/>
      <c r="G89" s="2"/>
      <c r="H89" s="2"/>
      <c r="I89" s="2"/>
      <c r="J89" s="127"/>
      <c r="K89" s="121"/>
      <c r="L89" s="2"/>
      <c r="M89" s="2"/>
      <c r="N89" s="2"/>
      <c r="O89" s="2"/>
      <c r="P89" s="2"/>
      <c r="Q89" s="2"/>
      <c r="R89" s="2"/>
      <c r="S89" s="2"/>
      <c r="T89" s="12"/>
      <c r="U89" s="121"/>
      <c r="V89" s="2"/>
      <c r="W89" s="2"/>
      <c r="X89" s="2"/>
      <c r="Y89" s="2"/>
      <c r="Z89" s="2"/>
      <c r="AA89" s="2"/>
      <c r="AB89" s="2"/>
      <c r="AC89" s="2"/>
      <c r="AD89" s="12"/>
      <c r="AE89" s="121" t="s">
        <v>39</v>
      </c>
      <c r="AF89" s="2" t="s">
        <v>39</v>
      </c>
      <c r="AG89" s="4" t="str">
        <f t="shared" si="25"/>
        <v>No</v>
      </c>
      <c r="AH89" s="122" t="str">
        <f t="shared" si="27"/>
        <v/>
      </c>
      <c r="AI89" s="171" t="str">
        <f t="shared" si="28"/>
        <v/>
      </c>
      <c r="AJ89" s="171" t="str">
        <f t="shared" si="29"/>
        <v/>
      </c>
      <c r="AK89" s="165"/>
      <c r="AL89" s="165"/>
      <c r="AM89" s="86">
        <f t="shared" si="30"/>
        <v>2007</v>
      </c>
      <c r="AN89" s="11"/>
      <c r="AO89" s="11"/>
      <c r="AP89" s="132"/>
      <c r="AQ89" s="136"/>
      <c r="AR89" s="160">
        <f>AR88-1</f>
        <v>9</v>
      </c>
      <c r="AS89" s="38"/>
      <c r="AT89" s="11"/>
      <c r="AU89" s="86">
        <f t="shared" si="31"/>
        <v>2007</v>
      </c>
      <c r="AV89" s="38"/>
      <c r="AW89" s="11"/>
      <c r="AX89" s="11"/>
      <c r="AY89" s="11"/>
      <c r="AZ89" s="11"/>
    </row>
    <row r="90" spans="1:52">
      <c r="A90" s="139"/>
      <c r="B90" s="86">
        <f t="shared" si="34"/>
        <v>2008</v>
      </c>
      <c r="C90" s="2"/>
      <c r="D90" s="2"/>
      <c r="E90" s="121"/>
      <c r="F90" s="2"/>
      <c r="G90" s="2"/>
      <c r="H90" s="2"/>
      <c r="I90" s="2"/>
      <c r="J90" s="127"/>
      <c r="K90" s="121"/>
      <c r="L90" s="2"/>
      <c r="M90" s="2"/>
      <c r="N90" s="2"/>
      <c r="O90" s="2"/>
      <c r="P90" s="2"/>
      <c r="Q90" s="2"/>
      <c r="R90" s="2"/>
      <c r="S90" s="14"/>
      <c r="T90" s="12"/>
      <c r="U90" s="121"/>
      <c r="V90" s="2"/>
      <c r="W90" s="2"/>
      <c r="X90" s="2"/>
      <c r="Y90" s="2"/>
      <c r="Z90" s="2"/>
      <c r="AA90" s="2"/>
      <c r="AB90" s="2"/>
      <c r="AC90" s="14"/>
      <c r="AD90" s="12"/>
      <c r="AE90" s="121" t="s">
        <v>39</v>
      </c>
      <c r="AF90" s="2" t="s">
        <v>39</v>
      </c>
      <c r="AG90" s="4" t="str">
        <f t="shared" si="25"/>
        <v>No</v>
      </c>
      <c r="AH90" s="122" t="str">
        <f t="shared" si="27"/>
        <v/>
      </c>
      <c r="AI90" s="171" t="str">
        <f t="shared" si="28"/>
        <v/>
      </c>
      <c r="AJ90" s="171" t="str">
        <f t="shared" si="29"/>
        <v/>
      </c>
      <c r="AK90" s="165"/>
      <c r="AL90" s="165"/>
      <c r="AM90" s="86">
        <f t="shared" si="30"/>
        <v>2008</v>
      </c>
      <c r="AN90" s="11"/>
      <c r="AO90" s="11"/>
      <c r="AP90" s="132"/>
      <c r="AQ90" s="136"/>
      <c r="AR90" s="160">
        <f t="shared" ref="AR90:AR97" si="35">AR89-1</f>
        <v>8</v>
      </c>
      <c r="AS90" s="38"/>
      <c r="AT90" s="11"/>
      <c r="AU90" s="86">
        <f t="shared" si="31"/>
        <v>2008</v>
      </c>
      <c r="AV90" s="38"/>
      <c r="AW90" s="11"/>
      <c r="AX90" s="11"/>
      <c r="AY90" s="11"/>
      <c r="AZ90" s="11"/>
    </row>
    <row r="91" spans="1:52">
      <c r="A91" s="139"/>
      <c r="B91" s="86">
        <f t="shared" si="34"/>
        <v>2009</v>
      </c>
      <c r="C91" s="2"/>
      <c r="D91" s="2"/>
      <c r="E91" s="121"/>
      <c r="F91" s="2"/>
      <c r="G91" s="2"/>
      <c r="H91" s="2"/>
      <c r="I91" s="2"/>
      <c r="J91" s="127"/>
      <c r="K91" s="121"/>
      <c r="L91" s="2"/>
      <c r="M91" s="2"/>
      <c r="N91" s="2"/>
      <c r="O91" s="2"/>
      <c r="P91" s="2"/>
      <c r="Q91" s="2"/>
      <c r="R91" s="14"/>
      <c r="S91" s="14"/>
      <c r="T91" s="12"/>
      <c r="U91" s="121"/>
      <c r="V91" s="2"/>
      <c r="W91" s="2"/>
      <c r="X91" s="2"/>
      <c r="Y91" s="2"/>
      <c r="Z91" s="2"/>
      <c r="AA91" s="2"/>
      <c r="AB91" s="14"/>
      <c r="AC91" s="14"/>
      <c r="AD91" s="12"/>
      <c r="AE91" s="121" t="s">
        <v>39</v>
      </c>
      <c r="AF91" s="2" t="s">
        <v>39</v>
      </c>
      <c r="AG91" s="4" t="str">
        <f t="shared" si="25"/>
        <v>No</v>
      </c>
      <c r="AH91" s="122" t="str">
        <f t="shared" si="27"/>
        <v/>
      </c>
      <c r="AI91" s="171" t="str">
        <f t="shared" si="28"/>
        <v/>
      </c>
      <c r="AJ91" s="171" t="str">
        <f t="shared" si="29"/>
        <v/>
      </c>
      <c r="AK91" s="165"/>
      <c r="AL91" s="165"/>
      <c r="AM91" s="86">
        <f t="shared" si="30"/>
        <v>2009</v>
      </c>
      <c r="AN91" s="11"/>
      <c r="AO91" s="11"/>
      <c r="AP91" s="132"/>
      <c r="AQ91" s="136"/>
      <c r="AR91" s="160">
        <f t="shared" si="35"/>
        <v>7</v>
      </c>
      <c r="AS91" s="38"/>
      <c r="AT91" s="11"/>
      <c r="AU91" s="86">
        <f t="shared" si="31"/>
        <v>2009</v>
      </c>
      <c r="AV91" s="38"/>
      <c r="AW91" s="11"/>
      <c r="AX91" s="11"/>
      <c r="AY91" s="11"/>
      <c r="AZ91" s="11"/>
    </row>
    <row r="92" spans="1:52">
      <c r="A92" s="139"/>
      <c r="B92" s="86">
        <f t="shared" si="34"/>
        <v>2010</v>
      </c>
      <c r="C92" s="2"/>
      <c r="D92" s="2"/>
      <c r="E92" s="121"/>
      <c r="F92" s="2"/>
      <c r="G92" s="2"/>
      <c r="H92" s="2"/>
      <c r="I92" s="2"/>
      <c r="J92" s="127"/>
      <c r="K92" s="121"/>
      <c r="L92" s="2"/>
      <c r="M92" s="2"/>
      <c r="N92" s="2"/>
      <c r="O92" s="2"/>
      <c r="P92" s="2"/>
      <c r="Q92" s="14"/>
      <c r="R92" s="14"/>
      <c r="S92" s="14"/>
      <c r="T92" s="12"/>
      <c r="U92" s="121"/>
      <c r="V92" s="2"/>
      <c r="W92" s="2"/>
      <c r="X92" s="2"/>
      <c r="Y92" s="2"/>
      <c r="Z92" s="2"/>
      <c r="AA92" s="14"/>
      <c r="AB92" s="14"/>
      <c r="AC92" s="14"/>
      <c r="AD92" s="12"/>
      <c r="AE92" s="121" t="s">
        <v>39</v>
      </c>
      <c r="AF92" s="2" t="s">
        <v>39</v>
      </c>
      <c r="AG92" s="4" t="str">
        <f t="shared" si="25"/>
        <v>No</v>
      </c>
      <c r="AH92" s="122" t="str">
        <f t="shared" si="27"/>
        <v/>
      </c>
      <c r="AI92" s="171" t="str">
        <f t="shared" si="28"/>
        <v/>
      </c>
      <c r="AJ92" s="171" t="str">
        <f t="shared" si="29"/>
        <v/>
      </c>
      <c r="AK92" s="165"/>
      <c r="AL92" s="165"/>
      <c r="AM92" s="86">
        <f t="shared" si="30"/>
        <v>2010</v>
      </c>
      <c r="AN92" s="11"/>
      <c r="AO92" s="11"/>
      <c r="AP92" s="132"/>
      <c r="AQ92" s="136"/>
      <c r="AR92" s="160">
        <f t="shared" si="35"/>
        <v>6</v>
      </c>
      <c r="AS92" s="38"/>
      <c r="AT92" s="11"/>
      <c r="AU92" s="86">
        <f t="shared" si="31"/>
        <v>2010</v>
      </c>
      <c r="AV92" s="38"/>
      <c r="AW92" s="11"/>
      <c r="AX92" s="11"/>
      <c r="AY92" s="11"/>
      <c r="AZ92" s="11"/>
    </row>
    <row r="93" spans="1:52">
      <c r="A93" s="139"/>
      <c r="B93" s="86">
        <f t="shared" si="34"/>
        <v>2011</v>
      </c>
      <c r="C93" s="2"/>
      <c r="D93" s="2"/>
      <c r="E93" s="121"/>
      <c r="F93" s="2"/>
      <c r="G93" s="2"/>
      <c r="H93" s="2"/>
      <c r="I93" s="2"/>
      <c r="J93" s="127"/>
      <c r="K93" s="121"/>
      <c r="L93" s="2"/>
      <c r="M93" s="2"/>
      <c r="N93" s="2"/>
      <c r="O93" s="2"/>
      <c r="P93" s="14"/>
      <c r="Q93" s="14"/>
      <c r="R93" s="14"/>
      <c r="S93" s="14"/>
      <c r="T93" s="12"/>
      <c r="U93" s="121"/>
      <c r="V93" s="2"/>
      <c r="W93" s="2"/>
      <c r="X93" s="2"/>
      <c r="Y93" s="2"/>
      <c r="Z93" s="14"/>
      <c r="AA93" s="14"/>
      <c r="AB93" s="14"/>
      <c r="AC93" s="14"/>
      <c r="AD93" s="12"/>
      <c r="AE93" s="121" t="s">
        <v>39</v>
      </c>
      <c r="AF93" s="2" t="s">
        <v>39</v>
      </c>
      <c r="AG93" s="4" t="str">
        <f t="shared" si="25"/>
        <v>No</v>
      </c>
      <c r="AH93" s="122" t="str">
        <f t="shared" si="27"/>
        <v/>
      </c>
      <c r="AI93" s="171" t="str">
        <f t="shared" si="28"/>
        <v/>
      </c>
      <c r="AJ93" s="171" t="str">
        <f t="shared" si="29"/>
        <v/>
      </c>
      <c r="AK93" s="165"/>
      <c r="AL93" s="165"/>
      <c r="AM93" s="86">
        <f t="shared" si="30"/>
        <v>2011</v>
      </c>
      <c r="AN93" s="11"/>
      <c r="AO93" s="11"/>
      <c r="AP93" s="132">
        <f>IFERROR(U92+V91+W90+X89+Y88-(K92+L91+M90+N89+O88),"")</f>
        <v>0</v>
      </c>
      <c r="AQ93" s="136">
        <f>IFERROR(V92+W91+X90+Y89+Z88-(U92+V91+W90+X89+Y88),"")</f>
        <v>0</v>
      </c>
      <c r="AR93" s="160">
        <f t="shared" si="35"/>
        <v>5</v>
      </c>
      <c r="AS93" s="38"/>
      <c r="AT93" s="11"/>
      <c r="AU93" s="86">
        <f t="shared" si="31"/>
        <v>2011</v>
      </c>
      <c r="AV93" s="38"/>
      <c r="AW93" s="11"/>
      <c r="AX93" s="11"/>
      <c r="AY93" s="11"/>
      <c r="AZ93" s="11"/>
    </row>
    <row r="94" spans="1:52">
      <c r="A94" s="139"/>
      <c r="B94" s="86">
        <f t="shared" si="34"/>
        <v>2012</v>
      </c>
      <c r="C94" s="2"/>
      <c r="D94" s="2"/>
      <c r="E94" s="121"/>
      <c r="F94" s="2"/>
      <c r="G94" s="2"/>
      <c r="H94" s="2"/>
      <c r="I94" s="2"/>
      <c r="J94" s="127"/>
      <c r="K94" s="121"/>
      <c r="L94" s="2"/>
      <c r="M94" s="2"/>
      <c r="N94" s="2"/>
      <c r="O94" s="14"/>
      <c r="P94" s="14"/>
      <c r="Q94" s="14"/>
      <c r="R94" s="14"/>
      <c r="S94" s="14"/>
      <c r="T94" s="12"/>
      <c r="U94" s="121"/>
      <c r="V94" s="2"/>
      <c r="W94" s="2"/>
      <c r="X94" s="2"/>
      <c r="Y94" s="14"/>
      <c r="Z94" s="14"/>
      <c r="AA94" s="14"/>
      <c r="AB94" s="14"/>
      <c r="AC94" s="14"/>
      <c r="AD94" s="12"/>
      <c r="AE94" s="121" t="s">
        <v>39</v>
      </c>
      <c r="AF94" s="2" t="s">
        <v>39</v>
      </c>
      <c r="AG94" s="4" t="str">
        <f t="shared" si="25"/>
        <v>No</v>
      </c>
      <c r="AH94" s="122" t="str">
        <f t="shared" si="27"/>
        <v/>
      </c>
      <c r="AI94" s="171" t="str">
        <f t="shared" si="28"/>
        <v/>
      </c>
      <c r="AJ94" s="171" t="str">
        <f t="shared" si="29"/>
        <v/>
      </c>
      <c r="AK94" s="165"/>
      <c r="AL94" s="165"/>
      <c r="AM94" s="86">
        <f t="shared" si="30"/>
        <v>2012</v>
      </c>
      <c r="AN94" s="11"/>
      <c r="AO94" s="11"/>
      <c r="AP94" s="132">
        <f>IFERROR(U93+V92+W91+X90+Y89-(K93+L92+M91+N90+O89),"")</f>
        <v>0</v>
      </c>
      <c r="AQ94" s="136">
        <f>IFERROR(V93+W92+X91+Y90+Z89-(U93+V92+W91+X90+Y89),"")</f>
        <v>0</v>
      </c>
      <c r="AR94" s="160">
        <f t="shared" si="35"/>
        <v>4</v>
      </c>
      <c r="AS94" s="38"/>
      <c r="AT94" s="11"/>
      <c r="AU94" s="86">
        <f t="shared" si="31"/>
        <v>2012</v>
      </c>
      <c r="AV94" s="38"/>
      <c r="AW94" s="11"/>
      <c r="AX94" s="11"/>
      <c r="AY94" s="11"/>
      <c r="AZ94" s="11"/>
    </row>
    <row r="95" spans="1:52">
      <c r="A95" s="139"/>
      <c r="B95" s="86">
        <f t="shared" si="34"/>
        <v>2013</v>
      </c>
      <c r="C95" s="2"/>
      <c r="D95" s="2"/>
      <c r="E95" s="121"/>
      <c r="F95" s="2"/>
      <c r="G95" s="2"/>
      <c r="H95" s="2"/>
      <c r="I95" s="2"/>
      <c r="J95" s="127"/>
      <c r="K95" s="121"/>
      <c r="L95" s="2"/>
      <c r="M95" s="2"/>
      <c r="N95" s="14"/>
      <c r="O95" s="14"/>
      <c r="P95" s="14"/>
      <c r="Q95" s="14"/>
      <c r="R95" s="14"/>
      <c r="S95" s="14"/>
      <c r="T95" s="12"/>
      <c r="U95" s="121"/>
      <c r="V95" s="2"/>
      <c r="W95" s="2"/>
      <c r="X95" s="14"/>
      <c r="Y95" s="14"/>
      <c r="Z95" s="14"/>
      <c r="AA95" s="14"/>
      <c r="AB95" s="14"/>
      <c r="AC95" s="14"/>
      <c r="AD95" s="12"/>
      <c r="AE95" s="121" t="s">
        <v>39</v>
      </c>
      <c r="AF95" s="2" t="s">
        <v>39</v>
      </c>
      <c r="AG95" s="4" t="str">
        <f t="shared" si="25"/>
        <v>No</v>
      </c>
      <c r="AH95" s="122" t="str">
        <f t="shared" si="27"/>
        <v/>
      </c>
      <c r="AI95" s="171" t="str">
        <f t="shared" si="28"/>
        <v/>
      </c>
      <c r="AJ95" s="171" t="str">
        <f t="shared" si="29"/>
        <v/>
      </c>
      <c r="AK95" s="165"/>
      <c r="AL95" s="165"/>
      <c r="AM95" s="86">
        <f t="shared" si="30"/>
        <v>2013</v>
      </c>
      <c r="AN95" s="11"/>
      <c r="AO95" s="11"/>
      <c r="AP95" s="132">
        <f>IFERROR(U94+V93+W92+X91+Y90-(K94+L93+M92+N91+O90),"")</f>
        <v>0</v>
      </c>
      <c r="AQ95" s="136">
        <f>IFERROR(V94+W93+X92+Y91+Z90-(U94+V93+W92+X91+Y90),"")</f>
        <v>0</v>
      </c>
      <c r="AR95" s="160">
        <f t="shared" si="35"/>
        <v>3</v>
      </c>
      <c r="AS95" s="38"/>
      <c r="AT95" s="11"/>
      <c r="AU95" s="86">
        <f t="shared" si="31"/>
        <v>2013</v>
      </c>
      <c r="AV95" s="38"/>
      <c r="AW95" s="11"/>
      <c r="AX95" s="11"/>
      <c r="AY95" s="11"/>
      <c r="AZ95" s="11"/>
    </row>
    <row r="96" spans="1:52">
      <c r="A96" s="139"/>
      <c r="B96" s="86">
        <f>B97-1</f>
        <v>2014</v>
      </c>
      <c r="C96" s="2"/>
      <c r="D96" s="2"/>
      <c r="E96" s="121"/>
      <c r="F96" s="2"/>
      <c r="G96" s="2"/>
      <c r="H96" s="2"/>
      <c r="I96" s="2"/>
      <c r="J96" s="127"/>
      <c r="K96" s="121"/>
      <c r="L96" s="2"/>
      <c r="M96" s="14"/>
      <c r="N96" s="14"/>
      <c r="O96" s="14"/>
      <c r="P96" s="14"/>
      <c r="Q96" s="14"/>
      <c r="R96" s="14"/>
      <c r="S96" s="14"/>
      <c r="T96" s="12"/>
      <c r="U96" s="121"/>
      <c r="V96" s="2"/>
      <c r="W96" s="14"/>
      <c r="X96" s="14"/>
      <c r="Y96" s="14"/>
      <c r="Z96" s="14"/>
      <c r="AA96" s="14"/>
      <c r="AB96" s="14"/>
      <c r="AC96" s="14"/>
      <c r="AD96" s="12"/>
      <c r="AE96" s="121" t="s">
        <v>39</v>
      </c>
      <c r="AF96" s="2" t="s">
        <v>39</v>
      </c>
      <c r="AG96" s="4" t="str">
        <f t="shared" si="25"/>
        <v>No</v>
      </c>
      <c r="AH96" s="122" t="str">
        <f t="shared" si="27"/>
        <v/>
      </c>
      <c r="AI96" s="171" t="str">
        <f t="shared" si="28"/>
        <v/>
      </c>
      <c r="AJ96" s="171" t="str">
        <f t="shared" si="29"/>
        <v/>
      </c>
      <c r="AK96" s="165"/>
      <c r="AL96" s="165"/>
      <c r="AM96" s="86">
        <f t="shared" si="30"/>
        <v>2014</v>
      </c>
      <c r="AN96" s="11"/>
      <c r="AO96" s="11"/>
      <c r="AP96" s="132">
        <f>IFERROR(U95+V94+W93+X92+Y91-(K95+L94+M93+N92+O91),"")</f>
        <v>0</v>
      </c>
      <c r="AQ96" s="136">
        <f>IFERROR(V95+W94+X93+Y92+Z91-(U95+V94+W93+X92+Y91),"")</f>
        <v>0</v>
      </c>
      <c r="AR96" s="160">
        <f t="shared" si="35"/>
        <v>2</v>
      </c>
      <c r="AS96" s="38"/>
      <c r="AT96" s="11"/>
      <c r="AU96" s="86">
        <f t="shared" si="31"/>
        <v>2014</v>
      </c>
      <c r="AV96" s="38"/>
      <c r="AW96" s="11"/>
      <c r="AX96" s="11"/>
      <c r="AY96" s="11"/>
      <c r="AZ96" s="11"/>
    </row>
    <row r="97" spans="1:52">
      <c r="A97" s="140"/>
      <c r="B97" s="87">
        <v>2015</v>
      </c>
      <c r="C97" s="3"/>
      <c r="D97" s="3"/>
      <c r="E97" s="123"/>
      <c r="F97" s="3"/>
      <c r="G97" s="3"/>
      <c r="H97" s="3"/>
      <c r="I97" s="3"/>
      <c r="J97" s="128"/>
      <c r="K97" s="123"/>
      <c r="L97" s="15"/>
      <c r="M97" s="15"/>
      <c r="N97" s="15"/>
      <c r="O97" s="15"/>
      <c r="P97" s="15"/>
      <c r="Q97" s="15"/>
      <c r="R97" s="15"/>
      <c r="S97" s="15"/>
      <c r="T97" s="13"/>
      <c r="U97" s="123"/>
      <c r="V97" s="15"/>
      <c r="W97" s="15"/>
      <c r="X97" s="15"/>
      <c r="Y97" s="15"/>
      <c r="Z97" s="15"/>
      <c r="AA97" s="15"/>
      <c r="AB97" s="15"/>
      <c r="AC97" s="15"/>
      <c r="AD97" s="13"/>
      <c r="AE97" s="123" t="s">
        <v>39</v>
      </c>
      <c r="AF97" s="3" t="s">
        <v>39</v>
      </c>
      <c r="AG97" s="5" t="str">
        <f t="shared" si="25"/>
        <v>No</v>
      </c>
      <c r="AH97" s="124" t="str">
        <f t="shared" si="27"/>
        <v/>
      </c>
      <c r="AI97" s="172" t="str">
        <f t="shared" si="28"/>
        <v/>
      </c>
      <c r="AJ97" s="172" t="str">
        <f t="shared" si="29"/>
        <v/>
      </c>
      <c r="AK97" s="166"/>
      <c r="AL97" s="166"/>
      <c r="AM97" s="87">
        <f t="shared" si="30"/>
        <v>2015</v>
      </c>
      <c r="AN97" s="20"/>
      <c r="AO97" s="20"/>
      <c r="AP97" s="133">
        <f>IFERROR(U96+V95+W94+X93+Y92-(K96+L95+M94+N93+O92),"")</f>
        <v>0</v>
      </c>
      <c r="AQ97" s="137">
        <f>IFERROR(V96+W95+X94+Y93+Z92-(U96+V95+W94+X93+Y92),"")</f>
        <v>0</v>
      </c>
      <c r="AR97" s="161">
        <f t="shared" si="35"/>
        <v>1</v>
      </c>
      <c r="AS97" s="39"/>
      <c r="AT97" s="20"/>
      <c r="AU97" s="87">
        <f t="shared" si="31"/>
        <v>2015</v>
      </c>
      <c r="AV97" s="39"/>
      <c r="AW97" s="20"/>
      <c r="AX97" s="20"/>
      <c r="AY97" s="20"/>
      <c r="AZ97" s="20"/>
    </row>
    <row r="98" spans="1:52">
      <c r="A98" s="138"/>
      <c r="B98" s="85">
        <f t="shared" ref="B98:B105" si="36">B99-1</f>
        <v>2006</v>
      </c>
      <c r="C98" s="23"/>
      <c r="D98" s="23"/>
      <c r="E98" s="119"/>
      <c r="F98" s="23"/>
      <c r="G98" s="23"/>
      <c r="H98" s="23"/>
      <c r="I98" s="23"/>
      <c r="J98" s="68"/>
      <c r="K98" s="119"/>
      <c r="L98" s="23"/>
      <c r="M98" s="23"/>
      <c r="N98" s="23"/>
      <c r="O98" s="23"/>
      <c r="P98" s="23"/>
      <c r="Q98" s="23"/>
      <c r="R98" s="23"/>
      <c r="S98" s="23"/>
      <c r="T98" s="68"/>
      <c r="U98" s="119"/>
      <c r="V98" s="23"/>
      <c r="W98" s="23"/>
      <c r="X98" s="23"/>
      <c r="Y98" s="23"/>
      <c r="Z98" s="23"/>
      <c r="AA98" s="23"/>
      <c r="AB98" s="23"/>
      <c r="AC98" s="23"/>
      <c r="AD98" s="68"/>
      <c r="AE98" s="119" t="s">
        <v>39</v>
      </c>
      <c r="AF98" s="23" t="s">
        <v>39</v>
      </c>
      <c r="AG98" s="22" t="str">
        <f t="shared" si="25"/>
        <v>No</v>
      </c>
      <c r="AH98" s="120" t="str">
        <f t="shared" si="27"/>
        <v/>
      </c>
      <c r="AI98" s="173" t="str">
        <f t="shared" si="28"/>
        <v/>
      </c>
      <c r="AJ98" s="173" t="str">
        <f t="shared" si="29"/>
        <v/>
      </c>
      <c r="AK98" s="165"/>
      <c r="AL98" s="165"/>
      <c r="AM98" s="85">
        <f t="shared" si="30"/>
        <v>2006</v>
      </c>
      <c r="AN98" s="11"/>
      <c r="AO98" s="11"/>
      <c r="AP98" s="131"/>
      <c r="AQ98" s="135"/>
      <c r="AR98" s="159">
        <v>10</v>
      </c>
      <c r="AS98" s="97">
        <v>1</v>
      </c>
      <c r="AT98" s="50"/>
      <c r="AU98" s="85">
        <f t="shared" si="31"/>
        <v>2006</v>
      </c>
      <c r="AV98" s="55"/>
      <c r="AW98" s="100"/>
      <c r="AX98" s="100"/>
      <c r="AY98" s="11"/>
      <c r="AZ98" s="11"/>
    </row>
    <row r="99" spans="1:52">
      <c r="A99" s="139"/>
      <c r="B99" s="86">
        <f t="shared" si="36"/>
        <v>2007</v>
      </c>
      <c r="C99" s="2"/>
      <c r="D99" s="2"/>
      <c r="E99" s="121"/>
      <c r="F99" s="2"/>
      <c r="G99" s="2"/>
      <c r="H99" s="2"/>
      <c r="I99" s="2"/>
      <c r="J99" s="127"/>
      <c r="K99" s="121"/>
      <c r="L99" s="2"/>
      <c r="M99" s="2"/>
      <c r="N99" s="2"/>
      <c r="O99" s="2"/>
      <c r="P99" s="2"/>
      <c r="Q99" s="2"/>
      <c r="R99" s="2"/>
      <c r="S99" s="2"/>
      <c r="T99" s="12"/>
      <c r="U99" s="121"/>
      <c r="V99" s="2"/>
      <c r="W99" s="2"/>
      <c r="X99" s="2"/>
      <c r="Y99" s="2"/>
      <c r="Z99" s="2"/>
      <c r="AA99" s="2"/>
      <c r="AB99" s="2"/>
      <c r="AC99" s="2"/>
      <c r="AD99" s="12"/>
      <c r="AE99" s="121" t="s">
        <v>39</v>
      </c>
      <c r="AF99" s="2" t="s">
        <v>39</v>
      </c>
      <c r="AG99" s="4" t="str">
        <f t="shared" si="25"/>
        <v>No</v>
      </c>
      <c r="AH99" s="122" t="str">
        <f t="shared" si="27"/>
        <v/>
      </c>
      <c r="AI99" s="171" t="str">
        <f t="shared" si="28"/>
        <v/>
      </c>
      <c r="AJ99" s="171" t="str">
        <f t="shared" si="29"/>
        <v/>
      </c>
      <c r="AK99" s="165"/>
      <c r="AL99" s="165"/>
      <c r="AM99" s="86">
        <f t="shared" si="30"/>
        <v>2007</v>
      </c>
      <c r="AN99" s="11"/>
      <c r="AO99" s="11"/>
      <c r="AP99" s="132"/>
      <c r="AQ99" s="136"/>
      <c r="AR99" s="160">
        <f>AR98-1</f>
        <v>9</v>
      </c>
      <c r="AS99" s="38"/>
      <c r="AT99" s="11"/>
      <c r="AU99" s="86">
        <f t="shared" si="31"/>
        <v>2007</v>
      </c>
      <c r="AV99" s="38"/>
      <c r="AW99" s="11"/>
      <c r="AX99" s="11"/>
      <c r="AY99" s="11"/>
      <c r="AZ99" s="11"/>
    </row>
    <row r="100" spans="1:52">
      <c r="A100" s="139"/>
      <c r="B100" s="86">
        <f t="shared" si="36"/>
        <v>2008</v>
      </c>
      <c r="C100" s="2"/>
      <c r="D100" s="2"/>
      <c r="E100" s="121"/>
      <c r="F100" s="2"/>
      <c r="G100" s="2"/>
      <c r="H100" s="2"/>
      <c r="I100" s="2"/>
      <c r="J100" s="127"/>
      <c r="K100" s="121"/>
      <c r="L100" s="2"/>
      <c r="M100" s="2"/>
      <c r="N100" s="2"/>
      <c r="O100" s="2"/>
      <c r="P100" s="2"/>
      <c r="Q100" s="2"/>
      <c r="R100" s="2"/>
      <c r="S100" s="14"/>
      <c r="T100" s="12"/>
      <c r="U100" s="121"/>
      <c r="V100" s="2"/>
      <c r="W100" s="2"/>
      <c r="X100" s="2"/>
      <c r="Y100" s="2"/>
      <c r="Z100" s="2"/>
      <c r="AA100" s="2"/>
      <c r="AB100" s="2"/>
      <c r="AC100" s="14"/>
      <c r="AD100" s="12"/>
      <c r="AE100" s="121" t="s">
        <v>39</v>
      </c>
      <c r="AF100" s="2" t="s">
        <v>39</v>
      </c>
      <c r="AG100" s="4" t="str">
        <f t="shared" si="25"/>
        <v>No</v>
      </c>
      <c r="AH100" s="122" t="str">
        <f t="shared" si="27"/>
        <v/>
      </c>
      <c r="AI100" s="171" t="str">
        <f t="shared" si="28"/>
        <v/>
      </c>
      <c r="AJ100" s="171" t="str">
        <f t="shared" si="29"/>
        <v/>
      </c>
      <c r="AK100" s="165"/>
      <c r="AL100" s="165"/>
      <c r="AM100" s="86">
        <f t="shared" si="30"/>
        <v>2008</v>
      </c>
      <c r="AN100" s="11"/>
      <c r="AO100" s="11"/>
      <c r="AP100" s="132"/>
      <c r="AQ100" s="136"/>
      <c r="AR100" s="160">
        <f t="shared" ref="AR100:AR107" si="37">AR99-1</f>
        <v>8</v>
      </c>
      <c r="AS100" s="38"/>
      <c r="AT100" s="11"/>
      <c r="AU100" s="86">
        <f t="shared" si="31"/>
        <v>2008</v>
      </c>
      <c r="AV100" s="38"/>
      <c r="AW100" s="11"/>
      <c r="AX100" s="11"/>
      <c r="AY100" s="11"/>
      <c r="AZ100" s="11"/>
    </row>
    <row r="101" spans="1:52">
      <c r="A101" s="139"/>
      <c r="B101" s="86">
        <f t="shared" si="36"/>
        <v>2009</v>
      </c>
      <c r="C101" s="2"/>
      <c r="D101" s="2"/>
      <c r="E101" s="121"/>
      <c r="F101" s="2"/>
      <c r="G101" s="2"/>
      <c r="H101" s="2"/>
      <c r="I101" s="2"/>
      <c r="J101" s="127"/>
      <c r="K101" s="121"/>
      <c r="L101" s="2"/>
      <c r="M101" s="2"/>
      <c r="N101" s="2"/>
      <c r="O101" s="2"/>
      <c r="P101" s="2"/>
      <c r="Q101" s="2"/>
      <c r="R101" s="14"/>
      <c r="S101" s="14"/>
      <c r="T101" s="12"/>
      <c r="U101" s="121"/>
      <c r="V101" s="2"/>
      <c r="W101" s="2"/>
      <c r="X101" s="2"/>
      <c r="Y101" s="2"/>
      <c r="Z101" s="2"/>
      <c r="AA101" s="2"/>
      <c r="AB101" s="14"/>
      <c r="AC101" s="14"/>
      <c r="AD101" s="12"/>
      <c r="AE101" s="121" t="s">
        <v>39</v>
      </c>
      <c r="AF101" s="2" t="s">
        <v>39</v>
      </c>
      <c r="AG101" s="4" t="str">
        <f t="shared" si="25"/>
        <v>No</v>
      </c>
      <c r="AH101" s="122" t="str">
        <f t="shared" si="27"/>
        <v/>
      </c>
      <c r="AI101" s="171" t="str">
        <f t="shared" si="28"/>
        <v/>
      </c>
      <c r="AJ101" s="171" t="str">
        <f t="shared" si="29"/>
        <v/>
      </c>
      <c r="AK101" s="165"/>
      <c r="AL101" s="165"/>
      <c r="AM101" s="86">
        <f t="shared" si="30"/>
        <v>2009</v>
      </c>
      <c r="AN101" s="11"/>
      <c r="AO101" s="11"/>
      <c r="AP101" s="132"/>
      <c r="AQ101" s="136"/>
      <c r="AR101" s="160">
        <f t="shared" si="37"/>
        <v>7</v>
      </c>
      <c r="AS101" s="38"/>
      <c r="AT101" s="11"/>
      <c r="AU101" s="86">
        <f t="shared" si="31"/>
        <v>2009</v>
      </c>
      <c r="AV101" s="38"/>
      <c r="AW101" s="11"/>
      <c r="AX101" s="11"/>
      <c r="AY101" s="11"/>
      <c r="AZ101" s="11"/>
    </row>
    <row r="102" spans="1:52">
      <c r="A102" s="139"/>
      <c r="B102" s="86">
        <f t="shared" si="36"/>
        <v>2010</v>
      </c>
      <c r="C102" s="2"/>
      <c r="D102" s="2"/>
      <c r="E102" s="121"/>
      <c r="F102" s="2"/>
      <c r="G102" s="2"/>
      <c r="H102" s="2"/>
      <c r="I102" s="2"/>
      <c r="J102" s="127"/>
      <c r="K102" s="121"/>
      <c r="L102" s="2"/>
      <c r="M102" s="2"/>
      <c r="N102" s="2"/>
      <c r="O102" s="2"/>
      <c r="P102" s="2"/>
      <c r="Q102" s="14"/>
      <c r="R102" s="14"/>
      <c r="S102" s="14"/>
      <c r="T102" s="12"/>
      <c r="U102" s="121"/>
      <c r="V102" s="2"/>
      <c r="W102" s="2"/>
      <c r="X102" s="2"/>
      <c r="Y102" s="2"/>
      <c r="Z102" s="2"/>
      <c r="AA102" s="14"/>
      <c r="AB102" s="14"/>
      <c r="AC102" s="14"/>
      <c r="AD102" s="12"/>
      <c r="AE102" s="121" t="s">
        <v>39</v>
      </c>
      <c r="AF102" s="2" t="s">
        <v>39</v>
      </c>
      <c r="AG102" s="4" t="str">
        <f t="shared" si="25"/>
        <v>No</v>
      </c>
      <c r="AH102" s="122" t="str">
        <f t="shared" si="27"/>
        <v/>
      </c>
      <c r="AI102" s="171" t="str">
        <f t="shared" si="28"/>
        <v/>
      </c>
      <c r="AJ102" s="171" t="str">
        <f t="shared" si="29"/>
        <v/>
      </c>
      <c r="AK102" s="165"/>
      <c r="AL102" s="165"/>
      <c r="AM102" s="86">
        <f t="shared" si="30"/>
        <v>2010</v>
      </c>
      <c r="AN102" s="11"/>
      <c r="AO102" s="11"/>
      <c r="AP102" s="132"/>
      <c r="AQ102" s="136"/>
      <c r="AR102" s="160">
        <f t="shared" si="37"/>
        <v>6</v>
      </c>
      <c r="AS102" s="38"/>
      <c r="AT102" s="11"/>
      <c r="AU102" s="86">
        <f t="shared" si="31"/>
        <v>2010</v>
      </c>
      <c r="AV102" s="38"/>
      <c r="AW102" s="11"/>
      <c r="AX102" s="11"/>
      <c r="AY102" s="11"/>
      <c r="AZ102" s="11"/>
    </row>
    <row r="103" spans="1:52">
      <c r="A103" s="139"/>
      <c r="B103" s="86">
        <f t="shared" si="36"/>
        <v>2011</v>
      </c>
      <c r="C103" s="2"/>
      <c r="D103" s="2"/>
      <c r="E103" s="121"/>
      <c r="F103" s="2"/>
      <c r="G103" s="2"/>
      <c r="H103" s="2"/>
      <c r="I103" s="2"/>
      <c r="J103" s="127"/>
      <c r="K103" s="121"/>
      <c r="L103" s="2"/>
      <c r="M103" s="2"/>
      <c r="N103" s="2"/>
      <c r="O103" s="2"/>
      <c r="P103" s="14"/>
      <c r="Q103" s="14"/>
      <c r="R103" s="14"/>
      <c r="S103" s="14"/>
      <c r="T103" s="12"/>
      <c r="U103" s="121"/>
      <c r="V103" s="2"/>
      <c r="W103" s="2"/>
      <c r="X103" s="2"/>
      <c r="Y103" s="2"/>
      <c r="Z103" s="14"/>
      <c r="AA103" s="14"/>
      <c r="AB103" s="14"/>
      <c r="AC103" s="14"/>
      <c r="AD103" s="12"/>
      <c r="AE103" s="121" t="s">
        <v>39</v>
      </c>
      <c r="AF103" s="2" t="s">
        <v>39</v>
      </c>
      <c r="AG103" s="4" t="str">
        <f t="shared" si="25"/>
        <v>No</v>
      </c>
      <c r="AH103" s="122" t="str">
        <f t="shared" si="27"/>
        <v/>
      </c>
      <c r="AI103" s="171" t="str">
        <f t="shared" si="28"/>
        <v/>
      </c>
      <c r="AJ103" s="171" t="str">
        <f t="shared" si="29"/>
        <v/>
      </c>
      <c r="AK103" s="165"/>
      <c r="AL103" s="165"/>
      <c r="AM103" s="86">
        <f t="shared" si="30"/>
        <v>2011</v>
      </c>
      <c r="AN103" s="11"/>
      <c r="AO103" s="11"/>
      <c r="AP103" s="132">
        <f>IFERROR(U102+V101+W100+X99+Y98-(K102+L101+M100+N99+O98),"")</f>
        <v>0</v>
      </c>
      <c r="AQ103" s="136">
        <f>IFERROR(V102+W101+X100+Y99+Z98-(U102+V101+W100+X99+Y98),"")</f>
        <v>0</v>
      </c>
      <c r="AR103" s="160">
        <f t="shared" si="37"/>
        <v>5</v>
      </c>
      <c r="AS103" s="38"/>
      <c r="AT103" s="11"/>
      <c r="AU103" s="86">
        <f t="shared" si="31"/>
        <v>2011</v>
      </c>
      <c r="AV103" s="38"/>
      <c r="AW103" s="11"/>
      <c r="AX103" s="11"/>
      <c r="AY103" s="11"/>
      <c r="AZ103" s="11"/>
    </row>
    <row r="104" spans="1:52">
      <c r="A104" s="139"/>
      <c r="B104" s="86">
        <f t="shared" si="36"/>
        <v>2012</v>
      </c>
      <c r="C104" s="2"/>
      <c r="D104" s="2"/>
      <c r="E104" s="121"/>
      <c r="F104" s="2"/>
      <c r="G104" s="2"/>
      <c r="H104" s="2"/>
      <c r="I104" s="2"/>
      <c r="J104" s="127"/>
      <c r="K104" s="121"/>
      <c r="L104" s="2"/>
      <c r="M104" s="2"/>
      <c r="N104" s="2"/>
      <c r="O104" s="14"/>
      <c r="P104" s="14"/>
      <c r="Q104" s="14"/>
      <c r="R104" s="14"/>
      <c r="S104" s="14"/>
      <c r="T104" s="12"/>
      <c r="U104" s="121"/>
      <c r="V104" s="2"/>
      <c r="W104" s="2"/>
      <c r="X104" s="2"/>
      <c r="Y104" s="14"/>
      <c r="Z104" s="14"/>
      <c r="AA104" s="14"/>
      <c r="AB104" s="14"/>
      <c r="AC104" s="14"/>
      <c r="AD104" s="12"/>
      <c r="AE104" s="121" t="s">
        <v>39</v>
      </c>
      <c r="AF104" s="2" t="s">
        <v>39</v>
      </c>
      <c r="AG104" s="4" t="str">
        <f t="shared" si="25"/>
        <v>No</v>
      </c>
      <c r="AH104" s="122" t="str">
        <f t="shared" si="27"/>
        <v/>
      </c>
      <c r="AI104" s="171" t="str">
        <f t="shared" si="28"/>
        <v/>
      </c>
      <c r="AJ104" s="171" t="str">
        <f t="shared" si="29"/>
        <v/>
      </c>
      <c r="AK104" s="165"/>
      <c r="AL104" s="165"/>
      <c r="AM104" s="86">
        <f t="shared" si="30"/>
        <v>2012</v>
      </c>
      <c r="AN104" s="11"/>
      <c r="AO104" s="11"/>
      <c r="AP104" s="132">
        <f>IFERROR(U103+V102+W101+X100+Y99-(K103+L102+M101+N100+O99),"")</f>
        <v>0</v>
      </c>
      <c r="AQ104" s="136">
        <f>IFERROR(V103+W102+X101+Y100+Z99-(U103+V102+W101+X100+Y99),"")</f>
        <v>0</v>
      </c>
      <c r="AR104" s="160">
        <f t="shared" si="37"/>
        <v>4</v>
      </c>
      <c r="AS104" s="38"/>
      <c r="AT104" s="11"/>
      <c r="AU104" s="86">
        <f t="shared" si="31"/>
        <v>2012</v>
      </c>
      <c r="AV104" s="38"/>
      <c r="AW104" s="11"/>
      <c r="AX104" s="11"/>
      <c r="AY104" s="11"/>
      <c r="AZ104" s="11"/>
    </row>
    <row r="105" spans="1:52">
      <c r="A105" s="139"/>
      <c r="B105" s="86">
        <f t="shared" si="36"/>
        <v>2013</v>
      </c>
      <c r="C105" s="2"/>
      <c r="D105" s="2"/>
      <c r="E105" s="121"/>
      <c r="F105" s="2"/>
      <c r="G105" s="2"/>
      <c r="H105" s="2"/>
      <c r="I105" s="2"/>
      <c r="J105" s="127"/>
      <c r="K105" s="121"/>
      <c r="L105" s="2"/>
      <c r="M105" s="2"/>
      <c r="N105" s="14"/>
      <c r="O105" s="14"/>
      <c r="P105" s="14"/>
      <c r="Q105" s="14"/>
      <c r="R105" s="14"/>
      <c r="S105" s="14"/>
      <c r="T105" s="12"/>
      <c r="U105" s="121"/>
      <c r="V105" s="2"/>
      <c r="W105" s="2"/>
      <c r="X105" s="14"/>
      <c r="Y105" s="14"/>
      <c r="Z105" s="14"/>
      <c r="AA105" s="14"/>
      <c r="AB105" s="14"/>
      <c r="AC105" s="14"/>
      <c r="AD105" s="12"/>
      <c r="AE105" s="121" t="s">
        <v>39</v>
      </c>
      <c r="AF105" s="2" t="s">
        <v>39</v>
      </c>
      <c r="AG105" s="4" t="str">
        <f t="shared" si="25"/>
        <v>No</v>
      </c>
      <c r="AH105" s="122" t="str">
        <f t="shared" si="27"/>
        <v/>
      </c>
      <c r="AI105" s="171" t="str">
        <f t="shared" si="28"/>
        <v/>
      </c>
      <c r="AJ105" s="171" t="str">
        <f t="shared" si="29"/>
        <v/>
      </c>
      <c r="AK105" s="165"/>
      <c r="AL105" s="165"/>
      <c r="AM105" s="86">
        <f t="shared" si="30"/>
        <v>2013</v>
      </c>
      <c r="AN105" s="11"/>
      <c r="AO105" s="11"/>
      <c r="AP105" s="132">
        <f>IFERROR(U104+V103+W102+X101+Y100-(K104+L103+M102+N101+O100),"")</f>
        <v>0</v>
      </c>
      <c r="AQ105" s="136">
        <f>IFERROR(V104+W103+X102+Y101+Z100-(U104+V103+W102+X101+Y100),"")</f>
        <v>0</v>
      </c>
      <c r="AR105" s="160">
        <f t="shared" si="37"/>
        <v>3</v>
      </c>
      <c r="AS105" s="38"/>
      <c r="AT105" s="11"/>
      <c r="AU105" s="86">
        <f t="shared" si="31"/>
        <v>2013</v>
      </c>
      <c r="AV105" s="38"/>
      <c r="AW105" s="11"/>
      <c r="AX105" s="11"/>
      <c r="AY105" s="11"/>
      <c r="AZ105" s="11"/>
    </row>
    <row r="106" spans="1:52">
      <c r="A106" s="139"/>
      <c r="B106" s="86">
        <f>B107-1</f>
        <v>2014</v>
      </c>
      <c r="C106" s="2"/>
      <c r="D106" s="2"/>
      <c r="E106" s="121"/>
      <c r="F106" s="2"/>
      <c r="G106" s="2"/>
      <c r="H106" s="2"/>
      <c r="I106" s="2"/>
      <c r="J106" s="127"/>
      <c r="K106" s="121"/>
      <c r="L106" s="2"/>
      <c r="M106" s="14"/>
      <c r="N106" s="14"/>
      <c r="O106" s="14"/>
      <c r="P106" s="14"/>
      <c r="Q106" s="14"/>
      <c r="R106" s="14"/>
      <c r="S106" s="14"/>
      <c r="T106" s="12"/>
      <c r="U106" s="121"/>
      <c r="V106" s="2"/>
      <c r="W106" s="14"/>
      <c r="X106" s="14"/>
      <c r="Y106" s="14"/>
      <c r="Z106" s="14"/>
      <c r="AA106" s="14"/>
      <c r="AB106" s="14"/>
      <c r="AC106" s="14"/>
      <c r="AD106" s="12"/>
      <c r="AE106" s="121" t="s">
        <v>39</v>
      </c>
      <c r="AF106" s="2" t="s">
        <v>39</v>
      </c>
      <c r="AG106" s="4" t="str">
        <f t="shared" si="25"/>
        <v>No</v>
      </c>
      <c r="AH106" s="122" t="str">
        <f t="shared" si="27"/>
        <v/>
      </c>
      <c r="AI106" s="171" t="str">
        <f t="shared" si="28"/>
        <v/>
      </c>
      <c r="AJ106" s="171" t="str">
        <f t="shared" si="29"/>
        <v/>
      </c>
      <c r="AK106" s="165"/>
      <c r="AL106" s="165"/>
      <c r="AM106" s="86">
        <f t="shared" si="30"/>
        <v>2014</v>
      </c>
      <c r="AN106" s="11"/>
      <c r="AO106" s="11"/>
      <c r="AP106" s="132">
        <f>IFERROR(U105+V104+W103+X102+Y101-(K105+L104+M103+N102+O101),"")</f>
        <v>0</v>
      </c>
      <c r="AQ106" s="136">
        <f>IFERROR(V105+W104+X103+Y102+Z101-(U105+V104+W103+X102+Y101),"")</f>
        <v>0</v>
      </c>
      <c r="AR106" s="160">
        <f t="shared" si="37"/>
        <v>2</v>
      </c>
      <c r="AS106" s="38"/>
      <c r="AT106" s="11"/>
      <c r="AU106" s="86">
        <f t="shared" si="31"/>
        <v>2014</v>
      </c>
      <c r="AV106" s="38"/>
      <c r="AW106" s="11"/>
      <c r="AX106" s="11"/>
      <c r="AY106" s="11"/>
      <c r="AZ106" s="11"/>
    </row>
    <row r="107" spans="1:52">
      <c r="A107" s="140"/>
      <c r="B107" s="87">
        <v>2015</v>
      </c>
      <c r="C107" s="3"/>
      <c r="D107" s="3"/>
      <c r="E107" s="123"/>
      <c r="F107" s="3"/>
      <c r="G107" s="3"/>
      <c r="H107" s="3"/>
      <c r="I107" s="3"/>
      <c r="J107" s="128"/>
      <c r="K107" s="123"/>
      <c r="L107" s="15"/>
      <c r="M107" s="15"/>
      <c r="N107" s="15"/>
      <c r="O107" s="15"/>
      <c r="P107" s="15"/>
      <c r="Q107" s="15"/>
      <c r="R107" s="15"/>
      <c r="S107" s="15"/>
      <c r="T107" s="13"/>
      <c r="U107" s="123"/>
      <c r="V107" s="15"/>
      <c r="W107" s="15"/>
      <c r="X107" s="15"/>
      <c r="Y107" s="15"/>
      <c r="Z107" s="15"/>
      <c r="AA107" s="15"/>
      <c r="AB107" s="15"/>
      <c r="AC107" s="15"/>
      <c r="AD107" s="13"/>
      <c r="AE107" s="123" t="s">
        <v>39</v>
      </c>
      <c r="AF107" s="3" t="s">
        <v>39</v>
      </c>
      <c r="AG107" s="5" t="str">
        <f t="shared" si="25"/>
        <v>No</v>
      </c>
      <c r="AH107" s="124" t="str">
        <f t="shared" si="27"/>
        <v/>
      </c>
      <c r="AI107" s="172" t="str">
        <f t="shared" si="28"/>
        <v/>
      </c>
      <c r="AJ107" s="172" t="str">
        <f t="shared" si="29"/>
        <v/>
      </c>
      <c r="AK107" s="166"/>
      <c r="AL107" s="166"/>
      <c r="AM107" s="87">
        <f t="shared" si="30"/>
        <v>2015</v>
      </c>
      <c r="AN107" s="20"/>
      <c r="AO107" s="20"/>
      <c r="AP107" s="133">
        <f>IFERROR(U106+V105+W104+X103+Y102-(K106+L105+M104+N103+O102),"")</f>
        <v>0</v>
      </c>
      <c r="AQ107" s="137">
        <f>IFERROR(V106+W105+X104+Y103+Z102-(U106+V105+W104+X103+Y102),"")</f>
        <v>0</v>
      </c>
      <c r="AR107" s="161">
        <f t="shared" si="37"/>
        <v>1</v>
      </c>
      <c r="AS107" s="39"/>
      <c r="AT107" s="20"/>
      <c r="AU107" s="87">
        <f t="shared" si="31"/>
        <v>2015</v>
      </c>
      <c r="AV107" s="39"/>
      <c r="AW107" s="20"/>
      <c r="AX107" s="20"/>
      <c r="AY107" s="20"/>
      <c r="AZ107" s="20"/>
    </row>
    <row r="108" spans="1:52">
      <c r="A108" s="138"/>
      <c r="B108" s="85">
        <f t="shared" ref="B108:B115" si="38">B109-1</f>
        <v>2006</v>
      </c>
      <c r="C108" s="23"/>
      <c r="D108" s="23"/>
      <c r="E108" s="119"/>
      <c r="F108" s="23"/>
      <c r="G108" s="23"/>
      <c r="H108" s="23"/>
      <c r="I108" s="23"/>
      <c r="J108" s="68"/>
      <c r="K108" s="119"/>
      <c r="L108" s="23"/>
      <c r="M108" s="23"/>
      <c r="N108" s="23"/>
      <c r="O108" s="23"/>
      <c r="P108" s="23"/>
      <c r="Q108" s="23"/>
      <c r="R108" s="23"/>
      <c r="S108" s="23"/>
      <c r="T108" s="68"/>
      <c r="U108" s="119"/>
      <c r="V108" s="23"/>
      <c r="W108" s="23"/>
      <c r="X108" s="23"/>
      <c r="Y108" s="23"/>
      <c r="Z108" s="23"/>
      <c r="AA108" s="23"/>
      <c r="AB108" s="23"/>
      <c r="AC108" s="23"/>
      <c r="AD108" s="68"/>
      <c r="AE108" s="119" t="s">
        <v>39</v>
      </c>
      <c r="AF108" s="23" t="s">
        <v>39</v>
      </c>
      <c r="AG108" s="22" t="str">
        <f t="shared" si="25"/>
        <v>No</v>
      </c>
      <c r="AH108" s="120" t="str">
        <f t="shared" si="27"/>
        <v/>
      </c>
      <c r="AI108" s="173" t="str">
        <f t="shared" si="28"/>
        <v/>
      </c>
      <c r="AJ108" s="173" t="str">
        <f t="shared" si="29"/>
        <v/>
      </c>
      <c r="AK108" s="165"/>
      <c r="AL108" s="165"/>
      <c r="AM108" s="85">
        <f t="shared" si="30"/>
        <v>2006</v>
      </c>
      <c r="AN108" s="11"/>
      <c r="AO108" s="11"/>
      <c r="AP108" s="131"/>
      <c r="AQ108" s="135"/>
      <c r="AR108" s="159">
        <v>10</v>
      </c>
      <c r="AS108" s="97">
        <v>1</v>
      </c>
      <c r="AT108" s="50"/>
      <c r="AU108" s="85">
        <f t="shared" si="31"/>
        <v>2006</v>
      </c>
      <c r="AV108" s="55"/>
      <c r="AW108" s="100"/>
      <c r="AX108" s="100"/>
      <c r="AY108" s="11"/>
      <c r="AZ108" s="11"/>
    </row>
    <row r="109" spans="1:52">
      <c r="A109" s="139"/>
      <c r="B109" s="86">
        <f t="shared" si="38"/>
        <v>2007</v>
      </c>
      <c r="C109" s="2"/>
      <c r="D109" s="2"/>
      <c r="E109" s="121"/>
      <c r="F109" s="2"/>
      <c r="G109" s="2"/>
      <c r="H109" s="2"/>
      <c r="I109" s="2"/>
      <c r="J109" s="127"/>
      <c r="K109" s="121"/>
      <c r="L109" s="2"/>
      <c r="M109" s="2"/>
      <c r="N109" s="2"/>
      <c r="O109" s="2"/>
      <c r="P109" s="2"/>
      <c r="Q109" s="2"/>
      <c r="R109" s="2"/>
      <c r="S109" s="2"/>
      <c r="T109" s="12"/>
      <c r="U109" s="121"/>
      <c r="V109" s="2"/>
      <c r="W109" s="2"/>
      <c r="X109" s="2"/>
      <c r="Y109" s="2"/>
      <c r="Z109" s="2"/>
      <c r="AA109" s="2"/>
      <c r="AB109" s="2"/>
      <c r="AC109" s="2"/>
      <c r="AD109" s="12"/>
      <c r="AE109" s="121" t="s">
        <v>39</v>
      </c>
      <c r="AF109" s="2" t="s">
        <v>39</v>
      </c>
      <c r="AG109" s="4" t="str">
        <f t="shared" si="25"/>
        <v>No</v>
      </c>
      <c r="AH109" s="122" t="str">
        <f t="shared" si="27"/>
        <v/>
      </c>
      <c r="AI109" s="171" t="str">
        <f t="shared" si="28"/>
        <v/>
      </c>
      <c r="AJ109" s="171" t="str">
        <f t="shared" si="29"/>
        <v/>
      </c>
      <c r="AK109" s="165"/>
      <c r="AL109" s="165"/>
      <c r="AM109" s="86">
        <f t="shared" si="30"/>
        <v>2007</v>
      </c>
      <c r="AN109" s="11"/>
      <c r="AO109" s="11"/>
      <c r="AP109" s="132"/>
      <c r="AQ109" s="136"/>
      <c r="AR109" s="160">
        <f>AR108-1</f>
        <v>9</v>
      </c>
      <c r="AS109" s="38"/>
      <c r="AT109" s="11"/>
      <c r="AU109" s="86">
        <f t="shared" si="31"/>
        <v>2007</v>
      </c>
      <c r="AV109" s="38"/>
      <c r="AW109" s="11"/>
      <c r="AX109" s="11"/>
      <c r="AY109" s="11"/>
      <c r="AZ109" s="11"/>
    </row>
    <row r="110" spans="1:52">
      <c r="A110" s="139"/>
      <c r="B110" s="86">
        <f t="shared" si="38"/>
        <v>2008</v>
      </c>
      <c r="C110" s="2"/>
      <c r="D110" s="2"/>
      <c r="E110" s="121"/>
      <c r="F110" s="2"/>
      <c r="G110" s="2"/>
      <c r="H110" s="2"/>
      <c r="I110" s="2"/>
      <c r="J110" s="127"/>
      <c r="K110" s="121"/>
      <c r="L110" s="2"/>
      <c r="M110" s="2"/>
      <c r="N110" s="2"/>
      <c r="O110" s="2"/>
      <c r="P110" s="2"/>
      <c r="Q110" s="2"/>
      <c r="R110" s="2"/>
      <c r="S110" s="14"/>
      <c r="T110" s="12"/>
      <c r="U110" s="121"/>
      <c r="V110" s="2"/>
      <c r="W110" s="2"/>
      <c r="X110" s="2"/>
      <c r="Y110" s="2"/>
      <c r="Z110" s="2"/>
      <c r="AA110" s="2"/>
      <c r="AB110" s="2"/>
      <c r="AC110" s="14"/>
      <c r="AD110" s="12"/>
      <c r="AE110" s="121" t="s">
        <v>39</v>
      </c>
      <c r="AF110" s="2" t="s">
        <v>39</v>
      </c>
      <c r="AG110" s="4" t="str">
        <f t="shared" si="25"/>
        <v>No</v>
      </c>
      <c r="AH110" s="122" t="str">
        <f t="shared" si="27"/>
        <v/>
      </c>
      <c r="AI110" s="171" t="str">
        <f t="shared" si="28"/>
        <v/>
      </c>
      <c r="AJ110" s="171" t="str">
        <f t="shared" si="29"/>
        <v/>
      </c>
      <c r="AK110" s="165"/>
      <c r="AL110" s="165"/>
      <c r="AM110" s="86">
        <f t="shared" si="30"/>
        <v>2008</v>
      </c>
      <c r="AN110" s="11"/>
      <c r="AO110" s="11"/>
      <c r="AP110" s="132"/>
      <c r="AQ110" s="136"/>
      <c r="AR110" s="160">
        <f t="shared" ref="AR110:AR117" si="39">AR109-1</f>
        <v>8</v>
      </c>
      <c r="AS110" s="38"/>
      <c r="AT110" s="11"/>
      <c r="AU110" s="86">
        <f t="shared" si="31"/>
        <v>2008</v>
      </c>
      <c r="AV110" s="38"/>
      <c r="AW110" s="11"/>
      <c r="AX110" s="11"/>
      <c r="AY110" s="11"/>
      <c r="AZ110" s="11"/>
    </row>
    <row r="111" spans="1:52">
      <c r="A111" s="139"/>
      <c r="B111" s="86">
        <f t="shared" si="38"/>
        <v>2009</v>
      </c>
      <c r="C111" s="2"/>
      <c r="D111" s="2"/>
      <c r="E111" s="121"/>
      <c r="F111" s="2"/>
      <c r="G111" s="2"/>
      <c r="H111" s="2"/>
      <c r="I111" s="2"/>
      <c r="J111" s="127"/>
      <c r="K111" s="121"/>
      <c r="L111" s="2"/>
      <c r="M111" s="2"/>
      <c r="N111" s="2"/>
      <c r="O111" s="2"/>
      <c r="P111" s="2"/>
      <c r="Q111" s="2"/>
      <c r="R111" s="14"/>
      <c r="S111" s="14"/>
      <c r="T111" s="12"/>
      <c r="U111" s="121"/>
      <c r="V111" s="2"/>
      <c r="W111" s="2"/>
      <c r="X111" s="2"/>
      <c r="Y111" s="2"/>
      <c r="Z111" s="2"/>
      <c r="AA111" s="2"/>
      <c r="AB111" s="14"/>
      <c r="AC111" s="14"/>
      <c r="AD111" s="12"/>
      <c r="AE111" s="121" t="s">
        <v>39</v>
      </c>
      <c r="AF111" s="2" t="s">
        <v>39</v>
      </c>
      <c r="AG111" s="4" t="str">
        <f t="shared" si="25"/>
        <v>No</v>
      </c>
      <c r="AH111" s="122" t="str">
        <f t="shared" si="27"/>
        <v/>
      </c>
      <c r="AI111" s="171" t="str">
        <f t="shared" si="28"/>
        <v/>
      </c>
      <c r="AJ111" s="171" t="str">
        <f t="shared" si="29"/>
        <v/>
      </c>
      <c r="AK111" s="165"/>
      <c r="AL111" s="165"/>
      <c r="AM111" s="86">
        <f t="shared" si="30"/>
        <v>2009</v>
      </c>
      <c r="AN111" s="11"/>
      <c r="AO111" s="11"/>
      <c r="AP111" s="132"/>
      <c r="AQ111" s="136"/>
      <c r="AR111" s="160">
        <f t="shared" si="39"/>
        <v>7</v>
      </c>
      <c r="AS111" s="38"/>
      <c r="AT111" s="11"/>
      <c r="AU111" s="86">
        <f t="shared" si="31"/>
        <v>2009</v>
      </c>
      <c r="AV111" s="38"/>
      <c r="AW111" s="11"/>
      <c r="AX111" s="11"/>
      <c r="AY111" s="11"/>
      <c r="AZ111" s="11"/>
    </row>
    <row r="112" spans="1:52">
      <c r="A112" s="139"/>
      <c r="B112" s="86">
        <f t="shared" si="38"/>
        <v>2010</v>
      </c>
      <c r="C112" s="2"/>
      <c r="D112" s="2"/>
      <c r="E112" s="121"/>
      <c r="F112" s="2"/>
      <c r="G112" s="2"/>
      <c r="H112" s="2"/>
      <c r="I112" s="2"/>
      <c r="J112" s="127"/>
      <c r="K112" s="121"/>
      <c r="L112" s="2"/>
      <c r="M112" s="2"/>
      <c r="N112" s="2"/>
      <c r="O112" s="2"/>
      <c r="P112" s="2"/>
      <c r="Q112" s="14"/>
      <c r="R112" s="14"/>
      <c r="S112" s="14"/>
      <c r="T112" s="12"/>
      <c r="U112" s="121"/>
      <c r="V112" s="2"/>
      <c r="W112" s="2"/>
      <c r="X112" s="2"/>
      <c r="Y112" s="2"/>
      <c r="Z112" s="2"/>
      <c r="AA112" s="14"/>
      <c r="AB112" s="14"/>
      <c r="AC112" s="14"/>
      <c r="AD112" s="12"/>
      <c r="AE112" s="121" t="s">
        <v>39</v>
      </c>
      <c r="AF112" s="2" t="s">
        <v>39</v>
      </c>
      <c r="AG112" s="4" t="str">
        <f t="shared" si="25"/>
        <v>No</v>
      </c>
      <c r="AH112" s="122" t="str">
        <f t="shared" si="27"/>
        <v/>
      </c>
      <c r="AI112" s="171" t="str">
        <f t="shared" si="28"/>
        <v/>
      </c>
      <c r="AJ112" s="171" t="str">
        <f t="shared" si="29"/>
        <v/>
      </c>
      <c r="AK112" s="165"/>
      <c r="AL112" s="165"/>
      <c r="AM112" s="86">
        <f t="shared" si="30"/>
        <v>2010</v>
      </c>
      <c r="AN112" s="11"/>
      <c r="AO112" s="11"/>
      <c r="AP112" s="132"/>
      <c r="AQ112" s="136"/>
      <c r="AR112" s="160">
        <f t="shared" si="39"/>
        <v>6</v>
      </c>
      <c r="AS112" s="38"/>
      <c r="AT112" s="11"/>
      <c r="AU112" s="86">
        <f t="shared" si="31"/>
        <v>2010</v>
      </c>
      <c r="AV112" s="38"/>
      <c r="AW112" s="11"/>
      <c r="AX112" s="11"/>
      <c r="AY112" s="11"/>
      <c r="AZ112" s="11"/>
    </row>
    <row r="113" spans="1:52">
      <c r="A113" s="139"/>
      <c r="B113" s="86">
        <f t="shared" si="38"/>
        <v>2011</v>
      </c>
      <c r="C113" s="2"/>
      <c r="D113" s="2"/>
      <c r="E113" s="121"/>
      <c r="F113" s="2"/>
      <c r="G113" s="2"/>
      <c r="H113" s="2"/>
      <c r="I113" s="2"/>
      <c r="J113" s="127"/>
      <c r="K113" s="121"/>
      <c r="L113" s="2"/>
      <c r="M113" s="2"/>
      <c r="N113" s="2"/>
      <c r="O113" s="2"/>
      <c r="P113" s="14"/>
      <c r="Q113" s="14"/>
      <c r="R113" s="14"/>
      <c r="S113" s="14"/>
      <c r="T113" s="12"/>
      <c r="U113" s="121"/>
      <c r="V113" s="2"/>
      <c r="W113" s="2"/>
      <c r="X113" s="2"/>
      <c r="Y113" s="2"/>
      <c r="Z113" s="14"/>
      <c r="AA113" s="14"/>
      <c r="AB113" s="14"/>
      <c r="AC113" s="14"/>
      <c r="AD113" s="12"/>
      <c r="AE113" s="121" t="s">
        <v>39</v>
      </c>
      <c r="AF113" s="2" t="s">
        <v>39</v>
      </c>
      <c r="AG113" s="4" t="str">
        <f t="shared" si="25"/>
        <v>No</v>
      </c>
      <c r="AH113" s="122" t="str">
        <f t="shared" si="27"/>
        <v/>
      </c>
      <c r="AI113" s="171" t="str">
        <f t="shared" si="28"/>
        <v/>
      </c>
      <c r="AJ113" s="171" t="str">
        <f t="shared" si="29"/>
        <v/>
      </c>
      <c r="AK113" s="165"/>
      <c r="AL113" s="165"/>
      <c r="AM113" s="86">
        <f t="shared" si="30"/>
        <v>2011</v>
      </c>
      <c r="AN113" s="11"/>
      <c r="AO113" s="11"/>
      <c r="AP113" s="132">
        <f>IFERROR(U112+V111+W110+X109+Y108-(K112+L111+M110+N109+O108),"")</f>
        <v>0</v>
      </c>
      <c r="AQ113" s="136">
        <f>IFERROR(V112+W111+X110+Y109+Z108-(U112+V111+W110+X109+Y108),"")</f>
        <v>0</v>
      </c>
      <c r="AR113" s="160">
        <f t="shared" si="39"/>
        <v>5</v>
      </c>
      <c r="AS113" s="38"/>
      <c r="AT113" s="11"/>
      <c r="AU113" s="86">
        <f t="shared" si="31"/>
        <v>2011</v>
      </c>
      <c r="AV113" s="38"/>
      <c r="AW113" s="11"/>
      <c r="AX113" s="11"/>
      <c r="AY113" s="11"/>
      <c r="AZ113" s="11"/>
    </row>
    <row r="114" spans="1:52">
      <c r="A114" s="139"/>
      <c r="B114" s="86">
        <f t="shared" si="38"/>
        <v>2012</v>
      </c>
      <c r="C114" s="2"/>
      <c r="D114" s="2"/>
      <c r="E114" s="121"/>
      <c r="F114" s="2"/>
      <c r="G114" s="2"/>
      <c r="H114" s="2"/>
      <c r="I114" s="2"/>
      <c r="J114" s="127"/>
      <c r="K114" s="121"/>
      <c r="L114" s="2"/>
      <c r="M114" s="2"/>
      <c r="N114" s="2"/>
      <c r="O114" s="14"/>
      <c r="P114" s="14"/>
      <c r="Q114" s="14"/>
      <c r="R114" s="14"/>
      <c r="S114" s="14"/>
      <c r="T114" s="12"/>
      <c r="U114" s="121"/>
      <c r="V114" s="2"/>
      <c r="W114" s="2"/>
      <c r="X114" s="2"/>
      <c r="Y114" s="14"/>
      <c r="Z114" s="14"/>
      <c r="AA114" s="14"/>
      <c r="AB114" s="14"/>
      <c r="AC114" s="14"/>
      <c r="AD114" s="12"/>
      <c r="AE114" s="121" t="s">
        <v>39</v>
      </c>
      <c r="AF114" s="2" t="s">
        <v>39</v>
      </c>
      <c r="AG114" s="4" t="str">
        <f t="shared" si="25"/>
        <v>No</v>
      </c>
      <c r="AH114" s="122" t="str">
        <f t="shared" si="27"/>
        <v/>
      </c>
      <c r="AI114" s="171" t="str">
        <f t="shared" si="28"/>
        <v/>
      </c>
      <c r="AJ114" s="171" t="str">
        <f t="shared" si="29"/>
        <v/>
      </c>
      <c r="AK114" s="165"/>
      <c r="AL114" s="165"/>
      <c r="AM114" s="86">
        <f t="shared" si="30"/>
        <v>2012</v>
      </c>
      <c r="AN114" s="11"/>
      <c r="AO114" s="11"/>
      <c r="AP114" s="132">
        <f>IFERROR(U113+V112+W111+X110+Y109-(K113+L112+M111+N110+O109),"")</f>
        <v>0</v>
      </c>
      <c r="AQ114" s="136">
        <f>IFERROR(V113+W112+X111+Y110+Z109-(U113+V112+W111+X110+Y109),"")</f>
        <v>0</v>
      </c>
      <c r="AR114" s="160">
        <f t="shared" si="39"/>
        <v>4</v>
      </c>
      <c r="AS114" s="38"/>
      <c r="AT114" s="11"/>
      <c r="AU114" s="86">
        <f t="shared" si="31"/>
        <v>2012</v>
      </c>
      <c r="AV114" s="38"/>
      <c r="AW114" s="11"/>
      <c r="AX114" s="11"/>
      <c r="AY114" s="11"/>
      <c r="AZ114" s="11"/>
    </row>
    <row r="115" spans="1:52">
      <c r="A115" s="139"/>
      <c r="B115" s="86">
        <f t="shared" si="38"/>
        <v>2013</v>
      </c>
      <c r="C115" s="2"/>
      <c r="D115" s="2"/>
      <c r="E115" s="121"/>
      <c r="F115" s="2"/>
      <c r="G115" s="2"/>
      <c r="H115" s="2"/>
      <c r="I115" s="2"/>
      <c r="J115" s="127"/>
      <c r="K115" s="121"/>
      <c r="L115" s="2"/>
      <c r="M115" s="2"/>
      <c r="N115" s="14"/>
      <c r="O115" s="14"/>
      <c r="P115" s="14"/>
      <c r="Q115" s="14"/>
      <c r="R115" s="14"/>
      <c r="S115" s="14"/>
      <c r="T115" s="12"/>
      <c r="U115" s="121"/>
      <c r="V115" s="2"/>
      <c r="W115" s="2"/>
      <c r="X115" s="14"/>
      <c r="Y115" s="14"/>
      <c r="Z115" s="14"/>
      <c r="AA115" s="14"/>
      <c r="AB115" s="14"/>
      <c r="AC115" s="14"/>
      <c r="AD115" s="12"/>
      <c r="AE115" s="121" t="s">
        <v>39</v>
      </c>
      <c r="AF115" s="2" t="s">
        <v>39</v>
      </c>
      <c r="AG115" s="4" t="str">
        <f t="shared" si="25"/>
        <v>No</v>
      </c>
      <c r="AH115" s="122" t="str">
        <f t="shared" si="27"/>
        <v/>
      </c>
      <c r="AI115" s="171" t="str">
        <f t="shared" si="28"/>
        <v/>
      </c>
      <c r="AJ115" s="171" t="str">
        <f t="shared" si="29"/>
        <v/>
      </c>
      <c r="AK115" s="165"/>
      <c r="AL115" s="165"/>
      <c r="AM115" s="86">
        <f t="shared" si="30"/>
        <v>2013</v>
      </c>
      <c r="AN115" s="11"/>
      <c r="AO115" s="11"/>
      <c r="AP115" s="132">
        <f>IFERROR(U114+V113+W112+X111+Y110-(K114+L113+M112+N111+O110),"")</f>
        <v>0</v>
      </c>
      <c r="AQ115" s="136">
        <f>IFERROR(V114+W113+X112+Y111+Z110-(U114+V113+W112+X111+Y110),"")</f>
        <v>0</v>
      </c>
      <c r="AR115" s="160">
        <f t="shared" si="39"/>
        <v>3</v>
      </c>
      <c r="AS115" s="38"/>
      <c r="AT115" s="11"/>
      <c r="AU115" s="86">
        <f t="shared" si="31"/>
        <v>2013</v>
      </c>
      <c r="AV115" s="38"/>
      <c r="AW115" s="11"/>
      <c r="AX115" s="11"/>
      <c r="AY115" s="11"/>
      <c r="AZ115" s="11"/>
    </row>
    <row r="116" spans="1:52">
      <c r="A116" s="139"/>
      <c r="B116" s="86">
        <f>B117-1</f>
        <v>2014</v>
      </c>
      <c r="C116" s="2"/>
      <c r="D116" s="2"/>
      <c r="E116" s="121"/>
      <c r="F116" s="2"/>
      <c r="G116" s="2"/>
      <c r="H116" s="2"/>
      <c r="I116" s="2"/>
      <c r="J116" s="127"/>
      <c r="K116" s="121"/>
      <c r="L116" s="2"/>
      <c r="M116" s="14"/>
      <c r="N116" s="14"/>
      <c r="O116" s="14"/>
      <c r="P116" s="14"/>
      <c r="Q116" s="14"/>
      <c r="R116" s="14"/>
      <c r="S116" s="14"/>
      <c r="T116" s="12"/>
      <c r="U116" s="121"/>
      <c r="V116" s="2"/>
      <c r="W116" s="14"/>
      <c r="X116" s="14"/>
      <c r="Y116" s="14"/>
      <c r="Z116" s="14"/>
      <c r="AA116" s="14"/>
      <c r="AB116" s="14"/>
      <c r="AC116" s="14"/>
      <c r="AD116" s="12"/>
      <c r="AE116" s="121" t="s">
        <v>39</v>
      </c>
      <c r="AF116" s="2" t="s">
        <v>39</v>
      </c>
      <c r="AG116" s="4" t="str">
        <f t="shared" si="25"/>
        <v>No</v>
      </c>
      <c r="AH116" s="122" t="str">
        <f t="shared" si="27"/>
        <v/>
      </c>
      <c r="AI116" s="171" t="str">
        <f t="shared" si="28"/>
        <v/>
      </c>
      <c r="AJ116" s="171" t="str">
        <f t="shared" si="29"/>
        <v/>
      </c>
      <c r="AK116" s="165"/>
      <c r="AL116" s="165"/>
      <c r="AM116" s="86">
        <f t="shared" si="30"/>
        <v>2014</v>
      </c>
      <c r="AN116" s="11"/>
      <c r="AO116" s="11"/>
      <c r="AP116" s="132">
        <f>IFERROR(U115+V114+W113+X112+Y111-(K115+L114+M113+N112+O111),"")</f>
        <v>0</v>
      </c>
      <c r="AQ116" s="136">
        <f>IFERROR(V115+W114+X113+Y112+Z111-(U115+V114+W113+X112+Y111),"")</f>
        <v>0</v>
      </c>
      <c r="AR116" s="160">
        <f t="shared" si="39"/>
        <v>2</v>
      </c>
      <c r="AS116" s="38"/>
      <c r="AT116" s="11"/>
      <c r="AU116" s="86">
        <f t="shared" si="31"/>
        <v>2014</v>
      </c>
      <c r="AV116" s="38"/>
      <c r="AW116" s="11"/>
      <c r="AX116" s="11"/>
      <c r="AY116" s="11"/>
      <c r="AZ116" s="11"/>
    </row>
    <row r="117" spans="1:52">
      <c r="A117" s="140"/>
      <c r="B117" s="87">
        <v>2015</v>
      </c>
      <c r="C117" s="3"/>
      <c r="D117" s="3"/>
      <c r="E117" s="123"/>
      <c r="F117" s="3"/>
      <c r="G117" s="3"/>
      <c r="H117" s="3"/>
      <c r="I117" s="3"/>
      <c r="J117" s="128"/>
      <c r="K117" s="123"/>
      <c r="L117" s="15"/>
      <c r="M117" s="15"/>
      <c r="N117" s="15"/>
      <c r="O117" s="15"/>
      <c r="P117" s="15"/>
      <c r="Q117" s="15"/>
      <c r="R117" s="15"/>
      <c r="S117" s="15"/>
      <c r="T117" s="13"/>
      <c r="U117" s="123"/>
      <c r="V117" s="15"/>
      <c r="W117" s="15"/>
      <c r="X117" s="15"/>
      <c r="Y117" s="15"/>
      <c r="Z117" s="15"/>
      <c r="AA117" s="15"/>
      <c r="AB117" s="15"/>
      <c r="AC117" s="15"/>
      <c r="AD117" s="13"/>
      <c r="AE117" s="123" t="s">
        <v>39</v>
      </c>
      <c r="AF117" s="3" t="s">
        <v>39</v>
      </c>
      <c r="AG117" s="5" t="str">
        <f t="shared" si="25"/>
        <v>No</v>
      </c>
      <c r="AH117" s="124" t="str">
        <f t="shared" si="27"/>
        <v/>
      </c>
      <c r="AI117" s="172" t="str">
        <f t="shared" si="28"/>
        <v/>
      </c>
      <c r="AJ117" s="172" t="str">
        <f t="shared" si="29"/>
        <v/>
      </c>
      <c r="AK117" s="166"/>
      <c r="AL117" s="166"/>
      <c r="AM117" s="87">
        <f t="shared" si="30"/>
        <v>2015</v>
      </c>
      <c r="AN117" s="20"/>
      <c r="AO117" s="20"/>
      <c r="AP117" s="133">
        <f>IFERROR(U116+V115+W114+X113+Y112-(K116+L115+M114+N113+O112),"")</f>
        <v>0</v>
      </c>
      <c r="AQ117" s="137">
        <f>IFERROR(V116+W115+X114+Y113+Z112-(U116+V115+W114+X113+Y112),"")</f>
        <v>0</v>
      </c>
      <c r="AR117" s="161">
        <f t="shared" si="39"/>
        <v>1</v>
      </c>
      <c r="AS117" s="39"/>
      <c r="AT117" s="20"/>
      <c r="AU117" s="87">
        <f t="shared" si="31"/>
        <v>2015</v>
      </c>
      <c r="AV117" s="39"/>
      <c r="AW117" s="20"/>
      <c r="AX117" s="20"/>
      <c r="AY117" s="20"/>
      <c r="AZ117" s="20"/>
    </row>
    <row r="118" spans="1:52">
      <c r="A118" s="138"/>
      <c r="B118" s="85">
        <f t="shared" ref="B118:B125" si="40">B119-1</f>
        <v>2006</v>
      </c>
      <c r="C118" s="23"/>
      <c r="D118" s="23"/>
      <c r="E118" s="119"/>
      <c r="F118" s="23"/>
      <c r="G118" s="23"/>
      <c r="H118" s="23"/>
      <c r="I118" s="23"/>
      <c r="J118" s="68"/>
      <c r="K118" s="119"/>
      <c r="L118" s="23"/>
      <c r="M118" s="23"/>
      <c r="N118" s="23"/>
      <c r="O118" s="23"/>
      <c r="P118" s="23"/>
      <c r="Q118" s="23"/>
      <c r="R118" s="23"/>
      <c r="S118" s="23"/>
      <c r="T118" s="68"/>
      <c r="U118" s="119"/>
      <c r="V118" s="23"/>
      <c r="W118" s="23"/>
      <c r="X118" s="23"/>
      <c r="Y118" s="23"/>
      <c r="Z118" s="23"/>
      <c r="AA118" s="23"/>
      <c r="AB118" s="23"/>
      <c r="AC118" s="23"/>
      <c r="AD118" s="68"/>
      <c r="AE118" s="119" t="s">
        <v>39</v>
      </c>
      <c r="AF118" s="23" t="s">
        <v>39</v>
      </c>
      <c r="AG118" s="22" t="str">
        <f t="shared" si="25"/>
        <v>No</v>
      </c>
      <c r="AH118" s="120" t="str">
        <f t="shared" si="27"/>
        <v/>
      </c>
      <c r="AI118" s="173" t="str">
        <f t="shared" si="28"/>
        <v/>
      </c>
      <c r="AJ118" s="173" t="str">
        <f t="shared" si="29"/>
        <v/>
      </c>
      <c r="AK118" s="165"/>
      <c r="AL118" s="165"/>
      <c r="AM118" s="85">
        <f t="shared" si="30"/>
        <v>2006</v>
      </c>
      <c r="AN118" s="11"/>
      <c r="AO118" s="11"/>
      <c r="AP118" s="131"/>
      <c r="AQ118" s="135"/>
      <c r="AR118" s="159">
        <v>10</v>
      </c>
      <c r="AS118" s="97">
        <v>1</v>
      </c>
      <c r="AT118" s="50"/>
      <c r="AU118" s="85">
        <f t="shared" si="31"/>
        <v>2006</v>
      </c>
      <c r="AV118" s="55"/>
      <c r="AW118" s="100"/>
      <c r="AX118" s="100"/>
      <c r="AY118" s="11"/>
      <c r="AZ118" s="11"/>
    </row>
    <row r="119" spans="1:52">
      <c r="A119" s="139"/>
      <c r="B119" s="86">
        <f t="shared" si="40"/>
        <v>2007</v>
      </c>
      <c r="C119" s="2"/>
      <c r="D119" s="2"/>
      <c r="E119" s="121"/>
      <c r="F119" s="2"/>
      <c r="G119" s="2"/>
      <c r="H119" s="2"/>
      <c r="I119" s="2"/>
      <c r="J119" s="127"/>
      <c r="K119" s="121"/>
      <c r="L119" s="2"/>
      <c r="M119" s="2"/>
      <c r="N119" s="2"/>
      <c r="O119" s="2"/>
      <c r="P119" s="2"/>
      <c r="Q119" s="2"/>
      <c r="R119" s="2"/>
      <c r="S119" s="2"/>
      <c r="T119" s="12"/>
      <c r="U119" s="121"/>
      <c r="V119" s="2"/>
      <c r="W119" s="2"/>
      <c r="X119" s="2"/>
      <c r="Y119" s="2"/>
      <c r="Z119" s="2"/>
      <c r="AA119" s="2"/>
      <c r="AB119" s="2"/>
      <c r="AC119" s="2"/>
      <c r="AD119" s="12"/>
      <c r="AE119" s="121" t="s">
        <v>39</v>
      </c>
      <c r="AF119" s="2" t="s">
        <v>39</v>
      </c>
      <c r="AG119" s="4" t="str">
        <f t="shared" si="25"/>
        <v>No</v>
      </c>
      <c r="AH119" s="122" t="str">
        <f t="shared" si="27"/>
        <v/>
      </c>
      <c r="AI119" s="171" t="str">
        <f t="shared" si="28"/>
        <v/>
      </c>
      <c r="AJ119" s="171" t="str">
        <f t="shared" si="29"/>
        <v/>
      </c>
      <c r="AK119" s="165"/>
      <c r="AL119" s="165"/>
      <c r="AM119" s="86">
        <f t="shared" si="30"/>
        <v>2007</v>
      </c>
      <c r="AN119" s="11"/>
      <c r="AO119" s="11"/>
      <c r="AP119" s="132"/>
      <c r="AQ119" s="136"/>
      <c r="AR119" s="160">
        <f>AR118-1</f>
        <v>9</v>
      </c>
      <c r="AS119" s="38"/>
      <c r="AT119" s="11"/>
      <c r="AU119" s="86">
        <f t="shared" si="31"/>
        <v>2007</v>
      </c>
      <c r="AV119" s="38"/>
      <c r="AW119" s="11"/>
      <c r="AX119" s="11"/>
      <c r="AY119" s="11"/>
      <c r="AZ119" s="11"/>
    </row>
    <row r="120" spans="1:52">
      <c r="A120" s="139"/>
      <c r="B120" s="86">
        <f t="shared" si="40"/>
        <v>2008</v>
      </c>
      <c r="C120" s="2"/>
      <c r="D120" s="2"/>
      <c r="E120" s="121"/>
      <c r="F120" s="2"/>
      <c r="G120" s="2"/>
      <c r="H120" s="2"/>
      <c r="I120" s="2"/>
      <c r="J120" s="127"/>
      <c r="K120" s="121"/>
      <c r="L120" s="2"/>
      <c r="M120" s="2"/>
      <c r="N120" s="2"/>
      <c r="O120" s="2"/>
      <c r="P120" s="2"/>
      <c r="Q120" s="2"/>
      <c r="R120" s="2"/>
      <c r="S120" s="14"/>
      <c r="T120" s="12"/>
      <c r="U120" s="121"/>
      <c r="V120" s="2"/>
      <c r="W120" s="2"/>
      <c r="X120" s="2"/>
      <c r="Y120" s="2"/>
      <c r="Z120" s="2"/>
      <c r="AA120" s="2"/>
      <c r="AB120" s="2"/>
      <c r="AC120" s="14"/>
      <c r="AD120" s="12"/>
      <c r="AE120" s="121" t="s">
        <v>39</v>
      </c>
      <c r="AF120" s="2" t="s">
        <v>39</v>
      </c>
      <c r="AG120" s="4" t="str">
        <f t="shared" si="25"/>
        <v>No</v>
      </c>
      <c r="AH120" s="122" t="str">
        <f t="shared" si="27"/>
        <v/>
      </c>
      <c r="AI120" s="171" t="str">
        <f t="shared" si="28"/>
        <v/>
      </c>
      <c r="AJ120" s="171" t="str">
        <f t="shared" si="29"/>
        <v/>
      </c>
      <c r="AK120" s="165"/>
      <c r="AL120" s="165"/>
      <c r="AM120" s="86">
        <f t="shared" si="30"/>
        <v>2008</v>
      </c>
      <c r="AN120" s="11"/>
      <c r="AO120" s="11"/>
      <c r="AP120" s="132"/>
      <c r="AQ120" s="136"/>
      <c r="AR120" s="160">
        <f t="shared" ref="AR120:AR127" si="41">AR119-1</f>
        <v>8</v>
      </c>
      <c r="AS120" s="38"/>
      <c r="AT120" s="11"/>
      <c r="AU120" s="86">
        <f t="shared" si="31"/>
        <v>2008</v>
      </c>
      <c r="AV120" s="38"/>
      <c r="AW120" s="11"/>
      <c r="AX120" s="11"/>
      <c r="AY120" s="11"/>
      <c r="AZ120" s="11"/>
    </row>
    <row r="121" spans="1:52">
      <c r="A121" s="139"/>
      <c r="B121" s="86">
        <f t="shared" si="40"/>
        <v>2009</v>
      </c>
      <c r="C121" s="2"/>
      <c r="D121" s="2"/>
      <c r="E121" s="121"/>
      <c r="F121" s="2"/>
      <c r="G121" s="2"/>
      <c r="H121" s="2"/>
      <c r="I121" s="2"/>
      <c r="J121" s="127"/>
      <c r="K121" s="121"/>
      <c r="L121" s="2"/>
      <c r="M121" s="2"/>
      <c r="N121" s="2"/>
      <c r="O121" s="2"/>
      <c r="P121" s="2"/>
      <c r="Q121" s="2"/>
      <c r="R121" s="14"/>
      <c r="S121" s="14"/>
      <c r="T121" s="12"/>
      <c r="U121" s="121"/>
      <c r="V121" s="2"/>
      <c r="W121" s="2"/>
      <c r="X121" s="2"/>
      <c r="Y121" s="2"/>
      <c r="Z121" s="2"/>
      <c r="AA121" s="2"/>
      <c r="AB121" s="14"/>
      <c r="AC121" s="14"/>
      <c r="AD121" s="12"/>
      <c r="AE121" s="121" t="s">
        <v>39</v>
      </c>
      <c r="AF121" s="2" t="s">
        <v>39</v>
      </c>
      <c r="AG121" s="4" t="str">
        <f t="shared" si="25"/>
        <v>No</v>
      </c>
      <c r="AH121" s="122" t="str">
        <f t="shared" si="27"/>
        <v/>
      </c>
      <c r="AI121" s="171" t="str">
        <f t="shared" si="28"/>
        <v/>
      </c>
      <c r="AJ121" s="171" t="str">
        <f t="shared" si="29"/>
        <v/>
      </c>
      <c r="AK121" s="165"/>
      <c r="AL121" s="165"/>
      <c r="AM121" s="86">
        <f t="shared" si="30"/>
        <v>2009</v>
      </c>
      <c r="AN121" s="11"/>
      <c r="AO121" s="11"/>
      <c r="AP121" s="132"/>
      <c r="AQ121" s="136"/>
      <c r="AR121" s="160">
        <f t="shared" si="41"/>
        <v>7</v>
      </c>
      <c r="AS121" s="38"/>
      <c r="AT121" s="11"/>
      <c r="AU121" s="86">
        <f t="shared" si="31"/>
        <v>2009</v>
      </c>
      <c r="AV121" s="38"/>
      <c r="AW121" s="11"/>
      <c r="AX121" s="11"/>
      <c r="AY121" s="11"/>
      <c r="AZ121" s="11"/>
    </row>
    <row r="122" spans="1:52">
      <c r="A122" s="139"/>
      <c r="B122" s="86">
        <f t="shared" si="40"/>
        <v>2010</v>
      </c>
      <c r="C122" s="2"/>
      <c r="D122" s="2"/>
      <c r="E122" s="121"/>
      <c r="F122" s="2"/>
      <c r="G122" s="2"/>
      <c r="H122" s="2"/>
      <c r="I122" s="2"/>
      <c r="J122" s="127"/>
      <c r="K122" s="121"/>
      <c r="L122" s="2"/>
      <c r="M122" s="2"/>
      <c r="N122" s="2"/>
      <c r="O122" s="2"/>
      <c r="P122" s="2"/>
      <c r="Q122" s="14"/>
      <c r="R122" s="14"/>
      <c r="S122" s="14"/>
      <c r="T122" s="12"/>
      <c r="U122" s="121"/>
      <c r="V122" s="2"/>
      <c r="W122" s="2"/>
      <c r="X122" s="2"/>
      <c r="Y122" s="2"/>
      <c r="Z122" s="2"/>
      <c r="AA122" s="14"/>
      <c r="AB122" s="14"/>
      <c r="AC122" s="14"/>
      <c r="AD122" s="12"/>
      <c r="AE122" s="121" t="s">
        <v>39</v>
      </c>
      <c r="AF122" s="2" t="s">
        <v>39</v>
      </c>
      <c r="AG122" s="4" t="str">
        <f t="shared" si="25"/>
        <v>No</v>
      </c>
      <c r="AH122" s="122" t="str">
        <f t="shared" si="27"/>
        <v/>
      </c>
      <c r="AI122" s="171" t="str">
        <f t="shared" si="28"/>
        <v/>
      </c>
      <c r="AJ122" s="171" t="str">
        <f t="shared" si="29"/>
        <v/>
      </c>
      <c r="AK122" s="165"/>
      <c r="AL122" s="165"/>
      <c r="AM122" s="86">
        <f t="shared" si="30"/>
        <v>2010</v>
      </c>
      <c r="AN122" s="11"/>
      <c r="AO122" s="11"/>
      <c r="AP122" s="132"/>
      <c r="AQ122" s="136"/>
      <c r="AR122" s="160">
        <f t="shared" si="41"/>
        <v>6</v>
      </c>
      <c r="AS122" s="38"/>
      <c r="AT122" s="11"/>
      <c r="AU122" s="86">
        <f t="shared" si="31"/>
        <v>2010</v>
      </c>
      <c r="AV122" s="38"/>
      <c r="AW122" s="11"/>
      <c r="AX122" s="11"/>
      <c r="AY122" s="11"/>
      <c r="AZ122" s="11"/>
    </row>
    <row r="123" spans="1:52">
      <c r="A123" s="139"/>
      <c r="B123" s="86">
        <f t="shared" si="40"/>
        <v>2011</v>
      </c>
      <c r="C123" s="2"/>
      <c r="D123" s="2"/>
      <c r="E123" s="121"/>
      <c r="F123" s="2"/>
      <c r="G123" s="2"/>
      <c r="H123" s="2"/>
      <c r="I123" s="2"/>
      <c r="J123" s="127"/>
      <c r="K123" s="121"/>
      <c r="L123" s="2"/>
      <c r="M123" s="2"/>
      <c r="N123" s="2"/>
      <c r="O123" s="2"/>
      <c r="P123" s="14"/>
      <c r="Q123" s="14"/>
      <c r="R123" s="14"/>
      <c r="S123" s="14"/>
      <c r="T123" s="12"/>
      <c r="U123" s="121"/>
      <c r="V123" s="2"/>
      <c r="W123" s="2"/>
      <c r="X123" s="2"/>
      <c r="Y123" s="2"/>
      <c r="Z123" s="14"/>
      <c r="AA123" s="14"/>
      <c r="AB123" s="14"/>
      <c r="AC123" s="14"/>
      <c r="AD123" s="12"/>
      <c r="AE123" s="121" t="s">
        <v>39</v>
      </c>
      <c r="AF123" s="2" t="s">
        <v>39</v>
      </c>
      <c r="AG123" s="4" t="str">
        <f t="shared" si="25"/>
        <v>No</v>
      </c>
      <c r="AH123" s="122" t="str">
        <f t="shared" si="27"/>
        <v/>
      </c>
      <c r="AI123" s="171" t="str">
        <f t="shared" si="28"/>
        <v/>
      </c>
      <c r="AJ123" s="171" t="str">
        <f t="shared" si="29"/>
        <v/>
      </c>
      <c r="AK123" s="165"/>
      <c r="AL123" s="165"/>
      <c r="AM123" s="86">
        <f t="shared" si="30"/>
        <v>2011</v>
      </c>
      <c r="AN123" s="11"/>
      <c r="AO123" s="11"/>
      <c r="AP123" s="132">
        <f>IFERROR(U122+V121+W120+X119+Y118-(K122+L121+M120+N119+O118),"")</f>
        <v>0</v>
      </c>
      <c r="AQ123" s="136">
        <f>IFERROR(V122+W121+X120+Y119+Z118-(U122+V121+W120+X119+Y118),"")</f>
        <v>0</v>
      </c>
      <c r="AR123" s="160">
        <f t="shared" si="41"/>
        <v>5</v>
      </c>
      <c r="AS123" s="38"/>
      <c r="AT123" s="11"/>
      <c r="AU123" s="86">
        <f t="shared" si="31"/>
        <v>2011</v>
      </c>
      <c r="AV123" s="38"/>
      <c r="AW123" s="11"/>
      <c r="AX123" s="11"/>
      <c r="AY123" s="11"/>
      <c r="AZ123" s="11"/>
    </row>
    <row r="124" spans="1:52">
      <c r="A124" s="139"/>
      <c r="B124" s="86">
        <f t="shared" si="40"/>
        <v>2012</v>
      </c>
      <c r="C124" s="2"/>
      <c r="D124" s="2"/>
      <c r="E124" s="121"/>
      <c r="F124" s="2"/>
      <c r="G124" s="2"/>
      <c r="H124" s="2"/>
      <c r="I124" s="2"/>
      <c r="J124" s="127"/>
      <c r="K124" s="121"/>
      <c r="L124" s="2"/>
      <c r="M124" s="2"/>
      <c r="N124" s="2"/>
      <c r="O124" s="14"/>
      <c r="P124" s="14"/>
      <c r="Q124" s="14"/>
      <c r="R124" s="14"/>
      <c r="S124" s="14"/>
      <c r="T124" s="12"/>
      <c r="U124" s="121"/>
      <c r="V124" s="2"/>
      <c r="W124" s="2"/>
      <c r="X124" s="2"/>
      <c r="Y124" s="14"/>
      <c r="Z124" s="14"/>
      <c r="AA124" s="14"/>
      <c r="AB124" s="14"/>
      <c r="AC124" s="14"/>
      <c r="AD124" s="12"/>
      <c r="AE124" s="121" t="s">
        <v>39</v>
      </c>
      <c r="AF124" s="2" t="s">
        <v>39</v>
      </c>
      <c r="AG124" s="4" t="str">
        <f t="shared" si="25"/>
        <v>No</v>
      </c>
      <c r="AH124" s="122" t="str">
        <f t="shared" si="27"/>
        <v/>
      </c>
      <c r="AI124" s="171" t="str">
        <f t="shared" si="28"/>
        <v/>
      </c>
      <c r="AJ124" s="171" t="str">
        <f t="shared" si="29"/>
        <v/>
      </c>
      <c r="AK124" s="165"/>
      <c r="AL124" s="165"/>
      <c r="AM124" s="86">
        <f t="shared" si="30"/>
        <v>2012</v>
      </c>
      <c r="AN124" s="11"/>
      <c r="AO124" s="11"/>
      <c r="AP124" s="132">
        <f>IFERROR(U123+V122+W121+X120+Y119-(K123+L122+M121+N120+O119),"")</f>
        <v>0</v>
      </c>
      <c r="AQ124" s="136">
        <f>IFERROR(V123+W122+X121+Y120+Z119-(U123+V122+W121+X120+Y119),"")</f>
        <v>0</v>
      </c>
      <c r="AR124" s="160">
        <f t="shared" si="41"/>
        <v>4</v>
      </c>
      <c r="AS124" s="38"/>
      <c r="AT124" s="11"/>
      <c r="AU124" s="86">
        <f t="shared" si="31"/>
        <v>2012</v>
      </c>
      <c r="AV124" s="38"/>
      <c r="AW124" s="11"/>
      <c r="AX124" s="11"/>
      <c r="AY124" s="11"/>
      <c r="AZ124" s="11"/>
    </row>
    <row r="125" spans="1:52">
      <c r="A125" s="139"/>
      <c r="B125" s="86">
        <f t="shared" si="40"/>
        <v>2013</v>
      </c>
      <c r="C125" s="2"/>
      <c r="D125" s="2"/>
      <c r="E125" s="121"/>
      <c r="F125" s="2"/>
      <c r="G125" s="2"/>
      <c r="H125" s="2"/>
      <c r="I125" s="2"/>
      <c r="J125" s="127"/>
      <c r="K125" s="121"/>
      <c r="L125" s="2"/>
      <c r="M125" s="2"/>
      <c r="N125" s="14"/>
      <c r="O125" s="14"/>
      <c r="P125" s="14"/>
      <c r="Q125" s="14"/>
      <c r="R125" s="14"/>
      <c r="S125" s="14"/>
      <c r="T125" s="12"/>
      <c r="U125" s="121"/>
      <c r="V125" s="2"/>
      <c r="W125" s="2"/>
      <c r="X125" s="14"/>
      <c r="Y125" s="14"/>
      <c r="Z125" s="14"/>
      <c r="AA125" s="14"/>
      <c r="AB125" s="14"/>
      <c r="AC125" s="14"/>
      <c r="AD125" s="12"/>
      <c r="AE125" s="121" t="s">
        <v>39</v>
      </c>
      <c r="AF125" s="2" t="s">
        <v>39</v>
      </c>
      <c r="AG125" s="4" t="str">
        <f t="shared" si="25"/>
        <v>No</v>
      </c>
      <c r="AH125" s="122" t="str">
        <f t="shared" si="27"/>
        <v/>
      </c>
      <c r="AI125" s="171" t="str">
        <f t="shared" si="28"/>
        <v/>
      </c>
      <c r="AJ125" s="171" t="str">
        <f t="shared" si="29"/>
        <v/>
      </c>
      <c r="AK125" s="165"/>
      <c r="AL125" s="165"/>
      <c r="AM125" s="86">
        <f t="shared" si="30"/>
        <v>2013</v>
      </c>
      <c r="AN125" s="11"/>
      <c r="AO125" s="11"/>
      <c r="AP125" s="132">
        <f>IFERROR(U124+V123+W122+X121+Y120-(K124+L123+M122+N121+O120),"")</f>
        <v>0</v>
      </c>
      <c r="AQ125" s="136">
        <f>IFERROR(V124+W123+X122+Y121+Z120-(U124+V123+W122+X121+Y120),"")</f>
        <v>0</v>
      </c>
      <c r="AR125" s="160">
        <f t="shared" si="41"/>
        <v>3</v>
      </c>
      <c r="AS125" s="38"/>
      <c r="AT125" s="11"/>
      <c r="AU125" s="86">
        <f t="shared" si="31"/>
        <v>2013</v>
      </c>
      <c r="AV125" s="38"/>
      <c r="AW125" s="11"/>
      <c r="AX125" s="11"/>
      <c r="AY125" s="11"/>
      <c r="AZ125" s="11"/>
    </row>
    <row r="126" spans="1:52">
      <c r="A126" s="139"/>
      <c r="B126" s="86">
        <f>B127-1</f>
        <v>2014</v>
      </c>
      <c r="C126" s="2"/>
      <c r="D126" s="2"/>
      <c r="E126" s="121"/>
      <c r="F126" s="2"/>
      <c r="G126" s="2"/>
      <c r="H126" s="2"/>
      <c r="I126" s="2"/>
      <c r="J126" s="127"/>
      <c r="K126" s="121"/>
      <c r="L126" s="2"/>
      <c r="M126" s="14"/>
      <c r="N126" s="14"/>
      <c r="O126" s="14"/>
      <c r="P126" s="14"/>
      <c r="Q126" s="14"/>
      <c r="R126" s="14"/>
      <c r="S126" s="14"/>
      <c r="T126" s="12"/>
      <c r="U126" s="121"/>
      <c r="V126" s="2"/>
      <c r="W126" s="14"/>
      <c r="X126" s="14"/>
      <c r="Y126" s="14"/>
      <c r="Z126" s="14"/>
      <c r="AA126" s="14"/>
      <c r="AB126" s="14"/>
      <c r="AC126" s="14"/>
      <c r="AD126" s="12"/>
      <c r="AE126" s="121" t="s">
        <v>39</v>
      </c>
      <c r="AF126" s="2" t="s">
        <v>39</v>
      </c>
      <c r="AG126" s="4" t="str">
        <f t="shared" si="25"/>
        <v>No</v>
      </c>
      <c r="AH126" s="122" t="str">
        <f t="shared" si="27"/>
        <v/>
      </c>
      <c r="AI126" s="171" t="str">
        <f t="shared" si="28"/>
        <v/>
      </c>
      <c r="AJ126" s="171" t="str">
        <f t="shared" si="29"/>
        <v/>
      </c>
      <c r="AK126" s="165"/>
      <c r="AL126" s="165"/>
      <c r="AM126" s="86">
        <f t="shared" si="30"/>
        <v>2014</v>
      </c>
      <c r="AN126" s="11"/>
      <c r="AO126" s="11"/>
      <c r="AP126" s="132">
        <f>IFERROR(U125+V124+W123+X122+Y121-(K125+L124+M123+N122+O121),"")</f>
        <v>0</v>
      </c>
      <c r="AQ126" s="136">
        <f>IFERROR(V125+W124+X123+Y122+Z121-(U125+V124+W123+X122+Y121),"")</f>
        <v>0</v>
      </c>
      <c r="AR126" s="160">
        <f t="shared" si="41"/>
        <v>2</v>
      </c>
      <c r="AS126" s="38"/>
      <c r="AT126" s="11"/>
      <c r="AU126" s="86">
        <f t="shared" si="31"/>
        <v>2014</v>
      </c>
      <c r="AV126" s="38"/>
      <c r="AW126" s="11"/>
      <c r="AX126" s="11"/>
      <c r="AY126" s="11"/>
      <c r="AZ126" s="11"/>
    </row>
    <row r="127" spans="1:52">
      <c r="A127" s="140"/>
      <c r="B127" s="87">
        <v>2015</v>
      </c>
      <c r="C127" s="3"/>
      <c r="D127" s="3"/>
      <c r="E127" s="123"/>
      <c r="F127" s="3"/>
      <c r="G127" s="3"/>
      <c r="H127" s="3"/>
      <c r="I127" s="3"/>
      <c r="J127" s="128"/>
      <c r="K127" s="123"/>
      <c r="L127" s="15"/>
      <c r="M127" s="15"/>
      <c r="N127" s="15"/>
      <c r="O127" s="15"/>
      <c r="P127" s="15"/>
      <c r="Q127" s="15"/>
      <c r="R127" s="15"/>
      <c r="S127" s="15"/>
      <c r="T127" s="13"/>
      <c r="U127" s="123"/>
      <c r="V127" s="15"/>
      <c r="W127" s="15"/>
      <c r="X127" s="15"/>
      <c r="Y127" s="15"/>
      <c r="Z127" s="15"/>
      <c r="AA127" s="15"/>
      <c r="AB127" s="15"/>
      <c r="AC127" s="15"/>
      <c r="AD127" s="13"/>
      <c r="AE127" s="123" t="s">
        <v>39</v>
      </c>
      <c r="AF127" s="3" t="s">
        <v>39</v>
      </c>
      <c r="AG127" s="5" t="str">
        <f t="shared" si="25"/>
        <v>No</v>
      </c>
      <c r="AH127" s="124" t="str">
        <f t="shared" si="27"/>
        <v/>
      </c>
      <c r="AI127" s="172" t="str">
        <f t="shared" si="28"/>
        <v/>
      </c>
      <c r="AJ127" s="172" t="str">
        <f t="shared" si="29"/>
        <v/>
      </c>
      <c r="AK127" s="166"/>
      <c r="AL127" s="166"/>
      <c r="AM127" s="87">
        <f t="shared" si="30"/>
        <v>2015</v>
      </c>
      <c r="AN127" s="20"/>
      <c r="AO127" s="20"/>
      <c r="AP127" s="133">
        <f>IFERROR(U126+V125+W124+X123+Y122-(K126+L125+M124+N123+O122),"")</f>
        <v>0</v>
      </c>
      <c r="AQ127" s="137">
        <f>IFERROR(V126+W125+X124+Y123+Z122-(U126+V125+W124+X123+Y122),"")</f>
        <v>0</v>
      </c>
      <c r="AR127" s="161">
        <f t="shared" si="41"/>
        <v>1</v>
      </c>
      <c r="AS127" s="39"/>
      <c r="AT127" s="20"/>
      <c r="AU127" s="87">
        <f t="shared" si="31"/>
        <v>2015</v>
      </c>
      <c r="AV127" s="39"/>
      <c r="AW127" s="20"/>
      <c r="AX127" s="20"/>
      <c r="AY127" s="20"/>
      <c r="AZ127" s="20"/>
    </row>
    <row r="128" spans="1:52">
      <c r="A128" s="138"/>
      <c r="B128" s="85">
        <f t="shared" ref="B128:B135" si="42">B129-1</f>
        <v>2006</v>
      </c>
      <c r="C128" s="23"/>
      <c r="D128" s="23"/>
      <c r="E128" s="119"/>
      <c r="F128" s="23"/>
      <c r="G128" s="23"/>
      <c r="H128" s="23"/>
      <c r="I128" s="23"/>
      <c r="J128" s="68"/>
      <c r="K128" s="119"/>
      <c r="L128" s="23"/>
      <c r="M128" s="23"/>
      <c r="N128" s="23"/>
      <c r="O128" s="23"/>
      <c r="P128" s="23"/>
      <c r="Q128" s="23"/>
      <c r="R128" s="23"/>
      <c r="S128" s="23"/>
      <c r="T128" s="68"/>
      <c r="U128" s="119"/>
      <c r="V128" s="23"/>
      <c r="W128" s="23"/>
      <c r="X128" s="23"/>
      <c r="Y128" s="23"/>
      <c r="Z128" s="23"/>
      <c r="AA128" s="23"/>
      <c r="AB128" s="23"/>
      <c r="AC128" s="23"/>
      <c r="AD128" s="68"/>
      <c r="AE128" s="119" t="s">
        <v>39</v>
      </c>
      <c r="AF128" s="23" t="s">
        <v>39</v>
      </c>
      <c r="AG128" s="22" t="str">
        <f t="shared" si="25"/>
        <v>No</v>
      </c>
      <c r="AH128" s="120" t="str">
        <f t="shared" si="27"/>
        <v/>
      </c>
      <c r="AI128" s="173" t="str">
        <f t="shared" si="28"/>
        <v/>
      </c>
      <c r="AJ128" s="173" t="str">
        <f t="shared" si="29"/>
        <v/>
      </c>
      <c r="AK128" s="165"/>
      <c r="AL128" s="165"/>
      <c r="AM128" s="85">
        <f t="shared" si="30"/>
        <v>2006</v>
      </c>
      <c r="AN128" s="11"/>
      <c r="AO128" s="11"/>
      <c r="AP128" s="131"/>
      <c r="AQ128" s="135"/>
      <c r="AR128" s="159">
        <v>10</v>
      </c>
      <c r="AS128" s="97">
        <v>1</v>
      </c>
      <c r="AT128" s="50"/>
      <c r="AU128" s="85">
        <f t="shared" si="31"/>
        <v>2006</v>
      </c>
      <c r="AV128" s="55"/>
      <c r="AW128" s="100"/>
      <c r="AX128" s="100"/>
      <c r="AY128" s="11"/>
      <c r="AZ128" s="11"/>
    </row>
    <row r="129" spans="1:52">
      <c r="A129" s="139"/>
      <c r="B129" s="86">
        <f t="shared" si="42"/>
        <v>2007</v>
      </c>
      <c r="C129" s="2"/>
      <c r="D129" s="2"/>
      <c r="E129" s="121"/>
      <c r="F129" s="2"/>
      <c r="G129" s="2"/>
      <c r="H129" s="2"/>
      <c r="I129" s="2"/>
      <c r="J129" s="127"/>
      <c r="K129" s="121"/>
      <c r="L129" s="2"/>
      <c r="M129" s="2"/>
      <c r="N129" s="2"/>
      <c r="O129" s="2"/>
      <c r="P129" s="2"/>
      <c r="Q129" s="2"/>
      <c r="R129" s="2"/>
      <c r="S129" s="2"/>
      <c r="T129" s="12"/>
      <c r="U129" s="121"/>
      <c r="V129" s="2"/>
      <c r="W129" s="2"/>
      <c r="X129" s="2"/>
      <c r="Y129" s="2"/>
      <c r="Z129" s="2"/>
      <c r="AA129" s="2"/>
      <c r="AB129" s="2"/>
      <c r="AC129" s="2"/>
      <c r="AD129" s="12"/>
      <c r="AE129" s="121" t="s">
        <v>39</v>
      </c>
      <c r="AF129" s="2" t="s">
        <v>39</v>
      </c>
      <c r="AG129" s="4" t="str">
        <f t="shared" si="25"/>
        <v>No</v>
      </c>
      <c r="AH129" s="122" t="str">
        <f t="shared" si="27"/>
        <v/>
      </c>
      <c r="AI129" s="171" t="str">
        <f t="shared" si="28"/>
        <v/>
      </c>
      <c r="AJ129" s="171" t="str">
        <f t="shared" si="29"/>
        <v/>
      </c>
      <c r="AK129" s="165"/>
      <c r="AL129" s="165"/>
      <c r="AM129" s="86">
        <f t="shared" si="30"/>
        <v>2007</v>
      </c>
      <c r="AN129" s="11"/>
      <c r="AO129" s="11"/>
      <c r="AP129" s="132"/>
      <c r="AQ129" s="136"/>
      <c r="AR129" s="160">
        <f>AR128-1</f>
        <v>9</v>
      </c>
      <c r="AS129" s="38"/>
      <c r="AT129" s="11"/>
      <c r="AU129" s="86">
        <f t="shared" si="31"/>
        <v>2007</v>
      </c>
      <c r="AV129" s="38"/>
      <c r="AW129" s="11"/>
      <c r="AX129" s="11"/>
      <c r="AY129" s="11"/>
      <c r="AZ129" s="11"/>
    </row>
    <row r="130" spans="1:52">
      <c r="A130" s="139"/>
      <c r="B130" s="86">
        <f t="shared" si="42"/>
        <v>2008</v>
      </c>
      <c r="C130" s="2"/>
      <c r="D130" s="2"/>
      <c r="E130" s="121"/>
      <c r="F130" s="2"/>
      <c r="G130" s="2"/>
      <c r="H130" s="2"/>
      <c r="I130" s="2"/>
      <c r="J130" s="127"/>
      <c r="K130" s="121"/>
      <c r="L130" s="2"/>
      <c r="M130" s="2"/>
      <c r="N130" s="2"/>
      <c r="O130" s="2"/>
      <c r="P130" s="2"/>
      <c r="Q130" s="2"/>
      <c r="R130" s="2"/>
      <c r="S130" s="14"/>
      <c r="T130" s="12"/>
      <c r="U130" s="121"/>
      <c r="V130" s="2"/>
      <c r="W130" s="2"/>
      <c r="X130" s="2"/>
      <c r="Y130" s="2"/>
      <c r="Z130" s="2"/>
      <c r="AA130" s="2"/>
      <c r="AB130" s="2"/>
      <c r="AC130" s="14"/>
      <c r="AD130" s="12"/>
      <c r="AE130" s="121" t="s">
        <v>39</v>
      </c>
      <c r="AF130" s="2" t="s">
        <v>39</v>
      </c>
      <c r="AG130" s="4" t="str">
        <f t="shared" si="25"/>
        <v>No</v>
      </c>
      <c r="AH130" s="122" t="str">
        <f t="shared" si="27"/>
        <v/>
      </c>
      <c r="AI130" s="171" t="str">
        <f t="shared" si="28"/>
        <v/>
      </c>
      <c r="AJ130" s="171" t="str">
        <f t="shared" si="29"/>
        <v/>
      </c>
      <c r="AK130" s="165"/>
      <c r="AL130" s="165"/>
      <c r="AM130" s="86">
        <f t="shared" si="30"/>
        <v>2008</v>
      </c>
      <c r="AN130" s="11"/>
      <c r="AO130" s="11"/>
      <c r="AP130" s="132"/>
      <c r="AQ130" s="136"/>
      <c r="AR130" s="160">
        <f t="shared" ref="AR130:AR137" si="43">AR129-1</f>
        <v>8</v>
      </c>
      <c r="AS130" s="38"/>
      <c r="AT130" s="11"/>
      <c r="AU130" s="86">
        <f t="shared" si="31"/>
        <v>2008</v>
      </c>
      <c r="AV130" s="38"/>
      <c r="AW130" s="11"/>
      <c r="AX130" s="11"/>
      <c r="AY130" s="11"/>
      <c r="AZ130" s="11"/>
    </row>
    <row r="131" spans="1:52">
      <c r="A131" s="139"/>
      <c r="B131" s="86">
        <f t="shared" si="42"/>
        <v>2009</v>
      </c>
      <c r="C131" s="2"/>
      <c r="D131" s="2"/>
      <c r="E131" s="121"/>
      <c r="F131" s="2"/>
      <c r="G131" s="2"/>
      <c r="H131" s="2"/>
      <c r="I131" s="2"/>
      <c r="J131" s="127"/>
      <c r="K131" s="121"/>
      <c r="L131" s="2"/>
      <c r="M131" s="2"/>
      <c r="N131" s="2"/>
      <c r="O131" s="2"/>
      <c r="P131" s="2"/>
      <c r="Q131" s="2"/>
      <c r="R131" s="14"/>
      <c r="S131" s="14"/>
      <c r="T131" s="12"/>
      <c r="U131" s="121"/>
      <c r="V131" s="2"/>
      <c r="W131" s="2"/>
      <c r="X131" s="2"/>
      <c r="Y131" s="2"/>
      <c r="Z131" s="2"/>
      <c r="AA131" s="2"/>
      <c r="AB131" s="14"/>
      <c r="AC131" s="14"/>
      <c r="AD131" s="12"/>
      <c r="AE131" s="121" t="s">
        <v>39</v>
      </c>
      <c r="AF131" s="2" t="s">
        <v>39</v>
      </c>
      <c r="AG131" s="4" t="str">
        <f t="shared" si="25"/>
        <v>No</v>
      </c>
      <c r="AH131" s="122" t="str">
        <f t="shared" si="27"/>
        <v/>
      </c>
      <c r="AI131" s="171" t="str">
        <f t="shared" si="28"/>
        <v/>
      </c>
      <c r="AJ131" s="171" t="str">
        <f t="shared" si="29"/>
        <v/>
      </c>
      <c r="AK131" s="165"/>
      <c r="AL131" s="165"/>
      <c r="AM131" s="86">
        <f t="shared" si="30"/>
        <v>2009</v>
      </c>
      <c r="AN131" s="11"/>
      <c r="AO131" s="11"/>
      <c r="AP131" s="132"/>
      <c r="AQ131" s="136"/>
      <c r="AR131" s="160">
        <f t="shared" si="43"/>
        <v>7</v>
      </c>
      <c r="AS131" s="38"/>
      <c r="AT131" s="11"/>
      <c r="AU131" s="86">
        <f t="shared" si="31"/>
        <v>2009</v>
      </c>
      <c r="AV131" s="38"/>
      <c r="AW131" s="11"/>
      <c r="AX131" s="11"/>
      <c r="AY131" s="11"/>
      <c r="AZ131" s="11"/>
    </row>
    <row r="132" spans="1:52">
      <c r="A132" s="139"/>
      <c r="B132" s="86">
        <f t="shared" si="42"/>
        <v>2010</v>
      </c>
      <c r="C132" s="2"/>
      <c r="D132" s="2"/>
      <c r="E132" s="121"/>
      <c r="F132" s="2"/>
      <c r="G132" s="2"/>
      <c r="H132" s="2"/>
      <c r="I132" s="2"/>
      <c r="J132" s="127"/>
      <c r="K132" s="121"/>
      <c r="L132" s="2"/>
      <c r="M132" s="2"/>
      <c r="N132" s="2"/>
      <c r="O132" s="2"/>
      <c r="P132" s="2"/>
      <c r="Q132" s="14"/>
      <c r="R132" s="14"/>
      <c r="S132" s="14"/>
      <c r="T132" s="12"/>
      <c r="U132" s="121"/>
      <c r="V132" s="2"/>
      <c r="W132" s="2"/>
      <c r="X132" s="2"/>
      <c r="Y132" s="2"/>
      <c r="Z132" s="2"/>
      <c r="AA132" s="14"/>
      <c r="AB132" s="14"/>
      <c r="AC132" s="14"/>
      <c r="AD132" s="12"/>
      <c r="AE132" s="121" t="s">
        <v>39</v>
      </c>
      <c r="AF132" s="2" t="s">
        <v>39</v>
      </c>
      <c r="AG132" s="4" t="str">
        <f t="shared" ref="AG132:AG195" si="44">IF(OR(AE132="Not Available",AF132="Not Available"),"No",IF(OR(AE132="&lt;Please fill in&gt;",AF132="&lt;Please Fill In&gt;"),"","Yes"))</f>
        <v>No</v>
      </c>
      <c r="AH132" s="122" t="str">
        <f t="shared" si="27"/>
        <v/>
      </c>
      <c r="AI132" s="171" t="str">
        <f t="shared" si="28"/>
        <v/>
      </c>
      <c r="AJ132" s="171" t="str">
        <f t="shared" si="29"/>
        <v/>
      </c>
      <c r="AK132" s="165"/>
      <c r="AL132" s="165"/>
      <c r="AM132" s="86">
        <f t="shared" si="30"/>
        <v>2010</v>
      </c>
      <c r="AN132" s="11"/>
      <c r="AO132" s="11"/>
      <c r="AP132" s="132"/>
      <c r="AQ132" s="136"/>
      <c r="AR132" s="160">
        <f t="shared" si="43"/>
        <v>6</v>
      </c>
      <c r="AS132" s="38"/>
      <c r="AT132" s="11"/>
      <c r="AU132" s="86">
        <f t="shared" si="31"/>
        <v>2010</v>
      </c>
      <c r="AV132" s="38"/>
      <c r="AW132" s="11"/>
      <c r="AX132" s="11"/>
      <c r="AY132" s="11"/>
      <c r="AZ132" s="11"/>
    </row>
    <row r="133" spans="1:52">
      <c r="A133" s="139"/>
      <c r="B133" s="86">
        <f t="shared" si="42"/>
        <v>2011</v>
      </c>
      <c r="C133" s="2"/>
      <c r="D133" s="2"/>
      <c r="E133" s="121"/>
      <c r="F133" s="2"/>
      <c r="G133" s="2"/>
      <c r="H133" s="2"/>
      <c r="I133" s="2"/>
      <c r="J133" s="127"/>
      <c r="K133" s="121"/>
      <c r="L133" s="2"/>
      <c r="M133" s="2"/>
      <c r="N133" s="2"/>
      <c r="O133" s="2"/>
      <c r="P133" s="14"/>
      <c r="Q133" s="14"/>
      <c r="R133" s="14"/>
      <c r="S133" s="14"/>
      <c r="T133" s="12"/>
      <c r="U133" s="121"/>
      <c r="V133" s="2"/>
      <c r="W133" s="2"/>
      <c r="X133" s="2"/>
      <c r="Y133" s="2"/>
      <c r="Z133" s="14"/>
      <c r="AA133" s="14"/>
      <c r="AB133" s="14"/>
      <c r="AC133" s="14"/>
      <c r="AD133" s="12"/>
      <c r="AE133" s="121" t="s">
        <v>39</v>
      </c>
      <c r="AF133" s="2" t="s">
        <v>39</v>
      </c>
      <c r="AG133" s="4" t="str">
        <f t="shared" si="44"/>
        <v>No</v>
      </c>
      <c r="AH133" s="122" t="str">
        <f t="shared" si="27"/>
        <v/>
      </c>
      <c r="AI133" s="171" t="str">
        <f t="shared" si="28"/>
        <v/>
      </c>
      <c r="AJ133" s="171" t="str">
        <f t="shared" si="29"/>
        <v/>
      </c>
      <c r="AK133" s="165"/>
      <c r="AL133" s="165"/>
      <c r="AM133" s="86">
        <f t="shared" si="30"/>
        <v>2011</v>
      </c>
      <c r="AN133" s="11"/>
      <c r="AO133" s="11"/>
      <c r="AP133" s="132">
        <f>IFERROR(U132+V131+W130+X129+Y128-(K132+L131+M130+N129+O128),"")</f>
        <v>0</v>
      </c>
      <c r="AQ133" s="136">
        <f>IFERROR(V132+W131+X130+Y129+Z128-(U132+V131+W130+X129+Y128),"")</f>
        <v>0</v>
      </c>
      <c r="AR133" s="160">
        <f t="shared" si="43"/>
        <v>5</v>
      </c>
      <c r="AS133" s="38"/>
      <c r="AT133" s="11"/>
      <c r="AU133" s="86">
        <f t="shared" si="31"/>
        <v>2011</v>
      </c>
      <c r="AV133" s="38"/>
      <c r="AW133" s="11"/>
      <c r="AX133" s="11"/>
      <c r="AY133" s="11"/>
      <c r="AZ133" s="11"/>
    </row>
    <row r="134" spans="1:52">
      <c r="A134" s="139"/>
      <c r="B134" s="86">
        <f t="shared" si="42"/>
        <v>2012</v>
      </c>
      <c r="C134" s="2"/>
      <c r="D134" s="2"/>
      <c r="E134" s="121"/>
      <c r="F134" s="2"/>
      <c r="G134" s="2"/>
      <c r="H134" s="2"/>
      <c r="I134" s="2"/>
      <c r="J134" s="127"/>
      <c r="K134" s="121"/>
      <c r="L134" s="2"/>
      <c r="M134" s="2"/>
      <c r="N134" s="2"/>
      <c r="O134" s="14"/>
      <c r="P134" s="14"/>
      <c r="Q134" s="14"/>
      <c r="R134" s="14"/>
      <c r="S134" s="14"/>
      <c r="T134" s="12"/>
      <c r="U134" s="121"/>
      <c r="V134" s="2"/>
      <c r="W134" s="2"/>
      <c r="X134" s="2"/>
      <c r="Y134" s="14"/>
      <c r="Z134" s="14"/>
      <c r="AA134" s="14"/>
      <c r="AB134" s="14"/>
      <c r="AC134" s="14"/>
      <c r="AD134" s="12"/>
      <c r="AE134" s="121" t="s">
        <v>39</v>
      </c>
      <c r="AF134" s="2" t="s">
        <v>39</v>
      </c>
      <c r="AG134" s="4" t="str">
        <f t="shared" si="44"/>
        <v>No</v>
      </c>
      <c r="AH134" s="122" t="str">
        <f t="shared" si="27"/>
        <v/>
      </c>
      <c r="AI134" s="171" t="str">
        <f t="shared" si="28"/>
        <v/>
      </c>
      <c r="AJ134" s="171" t="str">
        <f t="shared" si="29"/>
        <v/>
      </c>
      <c r="AK134" s="165"/>
      <c r="AL134" s="165"/>
      <c r="AM134" s="86">
        <f t="shared" si="30"/>
        <v>2012</v>
      </c>
      <c r="AN134" s="11"/>
      <c r="AO134" s="11"/>
      <c r="AP134" s="132">
        <f>IFERROR(U133+V132+W131+X130+Y129-(K133+L132+M131+N130+O129),"")</f>
        <v>0</v>
      </c>
      <c r="AQ134" s="136">
        <f>IFERROR(V133+W132+X131+Y130+Z129-(U133+V132+W131+X130+Y129),"")</f>
        <v>0</v>
      </c>
      <c r="AR134" s="160">
        <f t="shared" si="43"/>
        <v>4</v>
      </c>
      <c r="AS134" s="38"/>
      <c r="AT134" s="11"/>
      <c r="AU134" s="86">
        <f t="shared" si="31"/>
        <v>2012</v>
      </c>
      <c r="AV134" s="38"/>
      <c r="AW134" s="11"/>
      <c r="AX134" s="11"/>
      <c r="AY134" s="11"/>
      <c r="AZ134" s="11"/>
    </row>
    <row r="135" spans="1:52">
      <c r="A135" s="139"/>
      <c r="B135" s="86">
        <f t="shared" si="42"/>
        <v>2013</v>
      </c>
      <c r="C135" s="2"/>
      <c r="D135" s="2"/>
      <c r="E135" s="121"/>
      <c r="F135" s="2"/>
      <c r="G135" s="2"/>
      <c r="H135" s="2"/>
      <c r="I135" s="2"/>
      <c r="J135" s="127"/>
      <c r="K135" s="121"/>
      <c r="L135" s="2"/>
      <c r="M135" s="2"/>
      <c r="N135" s="14"/>
      <c r="O135" s="14"/>
      <c r="P135" s="14"/>
      <c r="Q135" s="14"/>
      <c r="R135" s="14"/>
      <c r="S135" s="14"/>
      <c r="T135" s="12"/>
      <c r="U135" s="121"/>
      <c r="V135" s="2"/>
      <c r="W135" s="2"/>
      <c r="X135" s="14"/>
      <c r="Y135" s="14"/>
      <c r="Z135" s="14"/>
      <c r="AA135" s="14"/>
      <c r="AB135" s="14"/>
      <c r="AC135" s="14"/>
      <c r="AD135" s="12"/>
      <c r="AE135" s="121" t="s">
        <v>39</v>
      </c>
      <c r="AF135" s="2" t="s">
        <v>39</v>
      </c>
      <c r="AG135" s="4" t="str">
        <f t="shared" si="44"/>
        <v>No</v>
      </c>
      <c r="AH135" s="122" t="str">
        <f t="shared" si="27"/>
        <v/>
      </c>
      <c r="AI135" s="171" t="str">
        <f t="shared" si="28"/>
        <v/>
      </c>
      <c r="AJ135" s="171" t="str">
        <f t="shared" si="29"/>
        <v/>
      </c>
      <c r="AK135" s="165"/>
      <c r="AL135" s="165"/>
      <c r="AM135" s="86">
        <f t="shared" si="30"/>
        <v>2013</v>
      </c>
      <c r="AN135" s="11"/>
      <c r="AO135" s="11"/>
      <c r="AP135" s="132">
        <f>IFERROR(U134+V133+W132+X131+Y130-(K134+L133+M132+N131+O130),"")</f>
        <v>0</v>
      </c>
      <c r="AQ135" s="136">
        <f>IFERROR(V134+W133+X132+Y131+Z130-(U134+V133+W132+X131+Y130),"")</f>
        <v>0</v>
      </c>
      <c r="AR135" s="160">
        <f t="shared" si="43"/>
        <v>3</v>
      </c>
      <c r="AS135" s="38"/>
      <c r="AT135" s="11"/>
      <c r="AU135" s="86">
        <f t="shared" si="31"/>
        <v>2013</v>
      </c>
      <c r="AV135" s="38"/>
      <c r="AW135" s="11"/>
      <c r="AX135" s="11"/>
      <c r="AY135" s="11"/>
      <c r="AZ135" s="11"/>
    </row>
    <row r="136" spans="1:52">
      <c r="A136" s="139"/>
      <c r="B136" s="86">
        <f>B137-1</f>
        <v>2014</v>
      </c>
      <c r="C136" s="2"/>
      <c r="D136" s="2"/>
      <c r="E136" s="121"/>
      <c r="F136" s="2"/>
      <c r="G136" s="2"/>
      <c r="H136" s="2"/>
      <c r="I136" s="2"/>
      <c r="J136" s="127"/>
      <c r="K136" s="121"/>
      <c r="L136" s="2"/>
      <c r="M136" s="14"/>
      <c r="N136" s="14"/>
      <c r="O136" s="14"/>
      <c r="P136" s="14"/>
      <c r="Q136" s="14"/>
      <c r="R136" s="14"/>
      <c r="S136" s="14"/>
      <c r="T136" s="12"/>
      <c r="U136" s="121"/>
      <c r="V136" s="2"/>
      <c r="W136" s="14"/>
      <c r="X136" s="14"/>
      <c r="Y136" s="14"/>
      <c r="Z136" s="14"/>
      <c r="AA136" s="14"/>
      <c r="AB136" s="14"/>
      <c r="AC136" s="14"/>
      <c r="AD136" s="12"/>
      <c r="AE136" s="121" t="s">
        <v>39</v>
      </c>
      <c r="AF136" s="2" t="s">
        <v>39</v>
      </c>
      <c r="AG136" s="4" t="str">
        <f t="shared" si="44"/>
        <v>No</v>
      </c>
      <c r="AH136" s="122" t="str">
        <f t="shared" ref="AH136:AH199" si="45">IF(AG136="Yes",J136-IF(ISNUMBER(AE136),AE136,0)-IF(ISNUMBER(AE136),0,AF136),"")</f>
        <v/>
      </c>
      <c r="AI136" s="171" t="str">
        <f t="shared" ref="AI136:AI199" si="46">IFERROR(U136/G136,"")</f>
        <v/>
      </c>
      <c r="AJ136" s="171" t="str">
        <f t="shared" ref="AJ136:AJ199" si="47">IFERROR(J136/G136,"")</f>
        <v/>
      </c>
      <c r="AK136" s="165"/>
      <c r="AL136" s="165"/>
      <c r="AM136" s="86">
        <f t="shared" ref="AM136:AM199" si="48">B136</f>
        <v>2014</v>
      </c>
      <c r="AN136" s="11"/>
      <c r="AO136" s="11"/>
      <c r="AP136" s="132">
        <f>IFERROR(U135+V134+W133+X132+Y131-(K135+L134+M133+N132+O131),"")</f>
        <v>0</v>
      </c>
      <c r="AQ136" s="136">
        <f>IFERROR(V135+W134+X133+Y132+Z131-(U135+V134+W133+X132+Y131),"")</f>
        <v>0</v>
      </c>
      <c r="AR136" s="160">
        <f t="shared" si="43"/>
        <v>2</v>
      </c>
      <c r="AS136" s="38"/>
      <c r="AT136" s="11"/>
      <c r="AU136" s="86">
        <f t="shared" si="31"/>
        <v>2014</v>
      </c>
      <c r="AV136" s="38"/>
      <c r="AW136" s="11"/>
      <c r="AX136" s="11"/>
      <c r="AY136" s="11"/>
      <c r="AZ136" s="11"/>
    </row>
    <row r="137" spans="1:52">
      <c r="A137" s="140"/>
      <c r="B137" s="87">
        <v>2015</v>
      </c>
      <c r="C137" s="3"/>
      <c r="D137" s="3"/>
      <c r="E137" s="123"/>
      <c r="F137" s="3"/>
      <c r="G137" s="3"/>
      <c r="H137" s="3"/>
      <c r="I137" s="3"/>
      <c r="J137" s="128"/>
      <c r="K137" s="123"/>
      <c r="L137" s="15"/>
      <c r="M137" s="15"/>
      <c r="N137" s="15"/>
      <c r="O137" s="15"/>
      <c r="P137" s="15"/>
      <c r="Q137" s="15"/>
      <c r="R137" s="15"/>
      <c r="S137" s="15"/>
      <c r="T137" s="13"/>
      <c r="U137" s="123"/>
      <c r="V137" s="15"/>
      <c r="W137" s="15"/>
      <c r="X137" s="15"/>
      <c r="Y137" s="15"/>
      <c r="Z137" s="15"/>
      <c r="AA137" s="15"/>
      <c r="AB137" s="15"/>
      <c r="AC137" s="15"/>
      <c r="AD137" s="13"/>
      <c r="AE137" s="123" t="s">
        <v>39</v>
      </c>
      <c r="AF137" s="3" t="s">
        <v>39</v>
      </c>
      <c r="AG137" s="5" t="str">
        <f t="shared" si="44"/>
        <v>No</v>
      </c>
      <c r="AH137" s="124" t="str">
        <f t="shared" si="45"/>
        <v/>
      </c>
      <c r="AI137" s="172" t="str">
        <f t="shared" si="46"/>
        <v/>
      </c>
      <c r="AJ137" s="172" t="str">
        <f t="shared" si="47"/>
        <v/>
      </c>
      <c r="AK137" s="166"/>
      <c r="AL137" s="166"/>
      <c r="AM137" s="87">
        <f t="shared" si="48"/>
        <v>2015</v>
      </c>
      <c r="AN137" s="20"/>
      <c r="AO137" s="20"/>
      <c r="AP137" s="133">
        <f>IFERROR(U136+V135+W134+X133+Y132-(K136+L135+M134+N133+O132),"")</f>
        <v>0</v>
      </c>
      <c r="AQ137" s="137">
        <f>IFERROR(V136+W135+X134+Y133+Z132-(U136+V135+W134+X133+Y132),"")</f>
        <v>0</v>
      </c>
      <c r="AR137" s="161">
        <f t="shared" si="43"/>
        <v>1</v>
      </c>
      <c r="AS137" s="39"/>
      <c r="AT137" s="20"/>
      <c r="AU137" s="87">
        <f t="shared" ref="AU137:AU200" si="49">$B137</f>
        <v>2015</v>
      </c>
      <c r="AV137" s="39"/>
      <c r="AW137" s="20"/>
      <c r="AX137" s="20"/>
      <c r="AY137" s="20"/>
      <c r="AZ137" s="20"/>
    </row>
    <row r="138" spans="1:52">
      <c r="A138" s="138"/>
      <c r="B138" s="85">
        <f t="shared" ref="B138:B145" si="50">B139-1</f>
        <v>2006</v>
      </c>
      <c r="C138" s="23"/>
      <c r="D138" s="23"/>
      <c r="E138" s="119"/>
      <c r="F138" s="23"/>
      <c r="G138" s="23"/>
      <c r="H138" s="23"/>
      <c r="I138" s="23"/>
      <c r="J138" s="68"/>
      <c r="K138" s="119"/>
      <c r="L138" s="23"/>
      <c r="M138" s="23"/>
      <c r="N138" s="23"/>
      <c r="O138" s="23"/>
      <c r="P138" s="23"/>
      <c r="Q138" s="23"/>
      <c r="R138" s="23"/>
      <c r="S138" s="23"/>
      <c r="T138" s="68"/>
      <c r="U138" s="119"/>
      <c r="V138" s="23"/>
      <c r="W138" s="23"/>
      <c r="X138" s="23"/>
      <c r="Y138" s="23"/>
      <c r="Z138" s="23"/>
      <c r="AA138" s="23"/>
      <c r="AB138" s="23"/>
      <c r="AC138" s="23"/>
      <c r="AD138" s="68"/>
      <c r="AE138" s="119" t="s">
        <v>39</v>
      </c>
      <c r="AF138" s="23" t="s">
        <v>39</v>
      </c>
      <c r="AG138" s="22" t="str">
        <f t="shared" si="44"/>
        <v>No</v>
      </c>
      <c r="AH138" s="120" t="str">
        <f t="shared" si="45"/>
        <v/>
      </c>
      <c r="AI138" s="173" t="str">
        <f t="shared" si="46"/>
        <v/>
      </c>
      <c r="AJ138" s="173" t="str">
        <f t="shared" si="47"/>
        <v/>
      </c>
      <c r="AK138" s="165"/>
      <c r="AL138" s="165"/>
      <c r="AM138" s="85">
        <f t="shared" si="48"/>
        <v>2006</v>
      </c>
      <c r="AN138" s="11"/>
      <c r="AO138" s="11"/>
      <c r="AP138" s="131"/>
      <c r="AQ138" s="135"/>
      <c r="AR138" s="159">
        <v>10</v>
      </c>
      <c r="AS138" s="97">
        <v>1</v>
      </c>
      <c r="AT138" s="50"/>
      <c r="AU138" s="85">
        <f t="shared" si="49"/>
        <v>2006</v>
      </c>
      <c r="AV138" s="55"/>
      <c r="AW138" s="100"/>
      <c r="AX138" s="100"/>
      <c r="AY138" s="11"/>
      <c r="AZ138" s="11"/>
    </row>
    <row r="139" spans="1:52">
      <c r="A139" s="139"/>
      <c r="B139" s="86">
        <f t="shared" si="50"/>
        <v>2007</v>
      </c>
      <c r="C139" s="2"/>
      <c r="D139" s="2"/>
      <c r="E139" s="121"/>
      <c r="F139" s="2"/>
      <c r="G139" s="2"/>
      <c r="H139" s="2"/>
      <c r="I139" s="2"/>
      <c r="J139" s="127"/>
      <c r="K139" s="121"/>
      <c r="L139" s="2"/>
      <c r="M139" s="2"/>
      <c r="N139" s="2"/>
      <c r="O139" s="2"/>
      <c r="P139" s="2"/>
      <c r="Q139" s="2"/>
      <c r="R139" s="2"/>
      <c r="S139" s="2"/>
      <c r="T139" s="12"/>
      <c r="U139" s="121"/>
      <c r="V139" s="2"/>
      <c r="W139" s="2"/>
      <c r="X139" s="2"/>
      <c r="Y139" s="2"/>
      <c r="Z139" s="2"/>
      <c r="AA139" s="2"/>
      <c r="AB139" s="2"/>
      <c r="AC139" s="2"/>
      <c r="AD139" s="12"/>
      <c r="AE139" s="121" t="s">
        <v>39</v>
      </c>
      <c r="AF139" s="2" t="s">
        <v>39</v>
      </c>
      <c r="AG139" s="4" t="str">
        <f t="shared" si="44"/>
        <v>No</v>
      </c>
      <c r="AH139" s="122" t="str">
        <f t="shared" si="45"/>
        <v/>
      </c>
      <c r="AI139" s="171" t="str">
        <f t="shared" si="46"/>
        <v/>
      </c>
      <c r="AJ139" s="171" t="str">
        <f t="shared" si="47"/>
        <v/>
      </c>
      <c r="AK139" s="165"/>
      <c r="AL139" s="165"/>
      <c r="AM139" s="86">
        <f t="shared" si="48"/>
        <v>2007</v>
      </c>
      <c r="AN139" s="11"/>
      <c r="AO139" s="11"/>
      <c r="AP139" s="132"/>
      <c r="AQ139" s="136"/>
      <c r="AR139" s="160">
        <f>AR138-1</f>
        <v>9</v>
      </c>
      <c r="AS139" s="38"/>
      <c r="AT139" s="11"/>
      <c r="AU139" s="86">
        <f t="shared" si="49"/>
        <v>2007</v>
      </c>
      <c r="AV139" s="38"/>
      <c r="AW139" s="11"/>
      <c r="AX139" s="11"/>
      <c r="AY139" s="11"/>
      <c r="AZ139" s="11"/>
    </row>
    <row r="140" spans="1:52">
      <c r="A140" s="139"/>
      <c r="B140" s="86">
        <f t="shared" si="50"/>
        <v>2008</v>
      </c>
      <c r="C140" s="2"/>
      <c r="D140" s="2"/>
      <c r="E140" s="121"/>
      <c r="F140" s="2"/>
      <c r="G140" s="2"/>
      <c r="H140" s="2"/>
      <c r="I140" s="2"/>
      <c r="J140" s="127"/>
      <c r="K140" s="121"/>
      <c r="L140" s="2"/>
      <c r="M140" s="2"/>
      <c r="N140" s="2"/>
      <c r="O140" s="2"/>
      <c r="P140" s="2"/>
      <c r="Q140" s="2"/>
      <c r="R140" s="2"/>
      <c r="S140" s="14"/>
      <c r="T140" s="12"/>
      <c r="U140" s="121"/>
      <c r="V140" s="2"/>
      <c r="W140" s="2"/>
      <c r="X140" s="2"/>
      <c r="Y140" s="2"/>
      <c r="Z140" s="2"/>
      <c r="AA140" s="2"/>
      <c r="AB140" s="2"/>
      <c r="AC140" s="14"/>
      <c r="AD140" s="12"/>
      <c r="AE140" s="121" t="s">
        <v>39</v>
      </c>
      <c r="AF140" s="2" t="s">
        <v>39</v>
      </c>
      <c r="AG140" s="4" t="str">
        <f t="shared" si="44"/>
        <v>No</v>
      </c>
      <c r="AH140" s="122" t="str">
        <f t="shared" si="45"/>
        <v/>
      </c>
      <c r="AI140" s="171" t="str">
        <f t="shared" si="46"/>
        <v/>
      </c>
      <c r="AJ140" s="171" t="str">
        <f t="shared" si="47"/>
        <v/>
      </c>
      <c r="AK140" s="165"/>
      <c r="AL140" s="165"/>
      <c r="AM140" s="86">
        <f t="shared" si="48"/>
        <v>2008</v>
      </c>
      <c r="AN140" s="11"/>
      <c r="AO140" s="11"/>
      <c r="AP140" s="132"/>
      <c r="AQ140" s="136"/>
      <c r="AR140" s="160">
        <f t="shared" ref="AR140:AR147" si="51">AR139-1</f>
        <v>8</v>
      </c>
      <c r="AS140" s="38"/>
      <c r="AT140" s="11"/>
      <c r="AU140" s="86">
        <f t="shared" si="49"/>
        <v>2008</v>
      </c>
      <c r="AV140" s="38"/>
      <c r="AW140" s="11"/>
      <c r="AX140" s="11"/>
      <c r="AY140" s="11"/>
      <c r="AZ140" s="11"/>
    </row>
    <row r="141" spans="1:52">
      <c r="A141" s="139"/>
      <c r="B141" s="86">
        <f t="shared" si="50"/>
        <v>2009</v>
      </c>
      <c r="C141" s="2"/>
      <c r="D141" s="2"/>
      <c r="E141" s="121"/>
      <c r="F141" s="2"/>
      <c r="G141" s="2"/>
      <c r="H141" s="2"/>
      <c r="I141" s="2"/>
      <c r="J141" s="127"/>
      <c r="K141" s="121"/>
      <c r="L141" s="2"/>
      <c r="M141" s="2"/>
      <c r="N141" s="2"/>
      <c r="O141" s="2"/>
      <c r="P141" s="2"/>
      <c r="Q141" s="2"/>
      <c r="R141" s="14"/>
      <c r="S141" s="14"/>
      <c r="T141" s="12"/>
      <c r="U141" s="121"/>
      <c r="V141" s="2"/>
      <c r="W141" s="2"/>
      <c r="X141" s="2"/>
      <c r="Y141" s="2"/>
      <c r="Z141" s="2"/>
      <c r="AA141" s="2"/>
      <c r="AB141" s="14"/>
      <c r="AC141" s="14"/>
      <c r="AD141" s="12"/>
      <c r="AE141" s="121" t="s">
        <v>39</v>
      </c>
      <c r="AF141" s="2" t="s">
        <v>39</v>
      </c>
      <c r="AG141" s="4" t="str">
        <f t="shared" si="44"/>
        <v>No</v>
      </c>
      <c r="AH141" s="122" t="str">
        <f t="shared" si="45"/>
        <v/>
      </c>
      <c r="AI141" s="171" t="str">
        <f t="shared" si="46"/>
        <v/>
      </c>
      <c r="AJ141" s="171" t="str">
        <f t="shared" si="47"/>
        <v/>
      </c>
      <c r="AK141" s="165"/>
      <c r="AL141" s="165"/>
      <c r="AM141" s="86">
        <f t="shared" si="48"/>
        <v>2009</v>
      </c>
      <c r="AN141" s="11"/>
      <c r="AO141" s="11"/>
      <c r="AP141" s="132"/>
      <c r="AQ141" s="136"/>
      <c r="AR141" s="160">
        <f t="shared" si="51"/>
        <v>7</v>
      </c>
      <c r="AS141" s="38"/>
      <c r="AT141" s="11"/>
      <c r="AU141" s="86">
        <f t="shared" si="49"/>
        <v>2009</v>
      </c>
      <c r="AV141" s="38"/>
      <c r="AW141" s="11"/>
      <c r="AX141" s="11"/>
      <c r="AY141" s="11"/>
      <c r="AZ141" s="11"/>
    </row>
    <row r="142" spans="1:52">
      <c r="A142" s="139"/>
      <c r="B142" s="86">
        <f t="shared" si="50"/>
        <v>2010</v>
      </c>
      <c r="C142" s="2"/>
      <c r="D142" s="2"/>
      <c r="E142" s="121"/>
      <c r="F142" s="2"/>
      <c r="G142" s="2"/>
      <c r="H142" s="2"/>
      <c r="I142" s="2"/>
      <c r="J142" s="127"/>
      <c r="K142" s="121"/>
      <c r="L142" s="2"/>
      <c r="M142" s="2"/>
      <c r="N142" s="2"/>
      <c r="O142" s="2"/>
      <c r="P142" s="2"/>
      <c r="Q142" s="14"/>
      <c r="R142" s="14"/>
      <c r="S142" s="14"/>
      <c r="T142" s="12"/>
      <c r="U142" s="121"/>
      <c r="V142" s="2"/>
      <c r="W142" s="2"/>
      <c r="X142" s="2"/>
      <c r="Y142" s="2"/>
      <c r="Z142" s="2"/>
      <c r="AA142" s="14"/>
      <c r="AB142" s="14"/>
      <c r="AC142" s="14"/>
      <c r="AD142" s="12"/>
      <c r="AE142" s="121" t="s">
        <v>39</v>
      </c>
      <c r="AF142" s="2" t="s">
        <v>39</v>
      </c>
      <c r="AG142" s="4" t="str">
        <f t="shared" si="44"/>
        <v>No</v>
      </c>
      <c r="AH142" s="122" t="str">
        <f t="shared" si="45"/>
        <v/>
      </c>
      <c r="AI142" s="171" t="str">
        <f t="shared" si="46"/>
        <v/>
      </c>
      <c r="AJ142" s="171" t="str">
        <f t="shared" si="47"/>
        <v/>
      </c>
      <c r="AK142" s="165"/>
      <c r="AL142" s="165"/>
      <c r="AM142" s="86">
        <f t="shared" si="48"/>
        <v>2010</v>
      </c>
      <c r="AN142" s="11"/>
      <c r="AO142" s="11"/>
      <c r="AP142" s="132"/>
      <c r="AQ142" s="136"/>
      <c r="AR142" s="160">
        <f t="shared" si="51"/>
        <v>6</v>
      </c>
      <c r="AS142" s="38"/>
      <c r="AT142" s="11"/>
      <c r="AU142" s="86">
        <f t="shared" si="49"/>
        <v>2010</v>
      </c>
      <c r="AV142" s="38"/>
      <c r="AW142" s="11"/>
      <c r="AX142" s="11"/>
      <c r="AY142" s="11"/>
      <c r="AZ142" s="11"/>
    </row>
    <row r="143" spans="1:52">
      <c r="A143" s="139"/>
      <c r="B143" s="86">
        <f t="shared" si="50"/>
        <v>2011</v>
      </c>
      <c r="C143" s="2"/>
      <c r="D143" s="2"/>
      <c r="E143" s="121"/>
      <c r="F143" s="2"/>
      <c r="G143" s="2"/>
      <c r="H143" s="2"/>
      <c r="I143" s="2"/>
      <c r="J143" s="127"/>
      <c r="K143" s="121"/>
      <c r="L143" s="2"/>
      <c r="M143" s="2"/>
      <c r="N143" s="2"/>
      <c r="O143" s="2"/>
      <c r="P143" s="14"/>
      <c r="Q143" s="14"/>
      <c r="R143" s="14"/>
      <c r="S143" s="14"/>
      <c r="T143" s="12"/>
      <c r="U143" s="121"/>
      <c r="V143" s="2"/>
      <c r="W143" s="2"/>
      <c r="X143" s="2"/>
      <c r="Y143" s="2"/>
      <c r="Z143" s="14"/>
      <c r="AA143" s="14"/>
      <c r="AB143" s="14"/>
      <c r="AC143" s="14"/>
      <c r="AD143" s="12"/>
      <c r="AE143" s="121" t="s">
        <v>39</v>
      </c>
      <c r="AF143" s="2" t="s">
        <v>39</v>
      </c>
      <c r="AG143" s="4" t="str">
        <f t="shared" si="44"/>
        <v>No</v>
      </c>
      <c r="AH143" s="122" t="str">
        <f t="shared" si="45"/>
        <v/>
      </c>
      <c r="AI143" s="171" t="str">
        <f t="shared" si="46"/>
        <v/>
      </c>
      <c r="AJ143" s="171" t="str">
        <f t="shared" si="47"/>
        <v/>
      </c>
      <c r="AK143" s="165"/>
      <c r="AL143" s="165"/>
      <c r="AM143" s="86">
        <f t="shared" si="48"/>
        <v>2011</v>
      </c>
      <c r="AN143" s="11"/>
      <c r="AO143" s="11"/>
      <c r="AP143" s="132">
        <f>IFERROR(U142+V141+W140+X139+Y138-(K142+L141+M140+N139+O138),"")</f>
        <v>0</v>
      </c>
      <c r="AQ143" s="136">
        <f>IFERROR(V142+W141+X140+Y139+Z138-(U142+V141+W140+X139+Y138),"")</f>
        <v>0</v>
      </c>
      <c r="AR143" s="160">
        <f t="shared" si="51"/>
        <v>5</v>
      </c>
      <c r="AS143" s="38"/>
      <c r="AT143" s="11"/>
      <c r="AU143" s="86">
        <f t="shared" si="49"/>
        <v>2011</v>
      </c>
      <c r="AV143" s="38"/>
      <c r="AW143" s="11"/>
      <c r="AX143" s="11"/>
      <c r="AY143" s="11"/>
      <c r="AZ143" s="11"/>
    </row>
    <row r="144" spans="1:52">
      <c r="A144" s="139"/>
      <c r="B144" s="86">
        <f t="shared" si="50"/>
        <v>2012</v>
      </c>
      <c r="C144" s="2"/>
      <c r="D144" s="2"/>
      <c r="E144" s="121"/>
      <c r="F144" s="2"/>
      <c r="G144" s="2"/>
      <c r="H144" s="2"/>
      <c r="I144" s="2"/>
      <c r="J144" s="127"/>
      <c r="K144" s="121"/>
      <c r="L144" s="2"/>
      <c r="M144" s="2"/>
      <c r="N144" s="2"/>
      <c r="O144" s="14"/>
      <c r="P144" s="14"/>
      <c r="Q144" s="14"/>
      <c r="R144" s="14"/>
      <c r="S144" s="14"/>
      <c r="T144" s="12"/>
      <c r="U144" s="121"/>
      <c r="V144" s="2"/>
      <c r="W144" s="2"/>
      <c r="X144" s="2"/>
      <c r="Y144" s="14"/>
      <c r="Z144" s="14"/>
      <c r="AA144" s="14"/>
      <c r="AB144" s="14"/>
      <c r="AC144" s="14"/>
      <c r="AD144" s="12"/>
      <c r="AE144" s="121" t="s">
        <v>39</v>
      </c>
      <c r="AF144" s="2" t="s">
        <v>39</v>
      </c>
      <c r="AG144" s="4" t="str">
        <f t="shared" si="44"/>
        <v>No</v>
      </c>
      <c r="AH144" s="122" t="str">
        <f t="shared" si="45"/>
        <v/>
      </c>
      <c r="AI144" s="171" t="str">
        <f t="shared" si="46"/>
        <v/>
      </c>
      <c r="AJ144" s="171" t="str">
        <f t="shared" si="47"/>
        <v/>
      </c>
      <c r="AK144" s="165"/>
      <c r="AL144" s="165"/>
      <c r="AM144" s="86">
        <f t="shared" si="48"/>
        <v>2012</v>
      </c>
      <c r="AN144" s="11"/>
      <c r="AO144" s="11"/>
      <c r="AP144" s="132">
        <f>IFERROR(U143+V142+W141+X140+Y139-(K143+L142+M141+N140+O139),"")</f>
        <v>0</v>
      </c>
      <c r="AQ144" s="136">
        <f>IFERROR(V143+W142+X141+Y140+Z139-(U143+V142+W141+X140+Y139),"")</f>
        <v>0</v>
      </c>
      <c r="AR144" s="160">
        <f t="shared" si="51"/>
        <v>4</v>
      </c>
      <c r="AS144" s="38"/>
      <c r="AT144" s="11"/>
      <c r="AU144" s="86">
        <f t="shared" si="49"/>
        <v>2012</v>
      </c>
      <c r="AV144" s="38"/>
      <c r="AW144" s="11"/>
      <c r="AX144" s="11"/>
      <c r="AY144" s="11"/>
      <c r="AZ144" s="11"/>
    </row>
    <row r="145" spans="1:52">
      <c r="A145" s="139"/>
      <c r="B145" s="86">
        <f t="shared" si="50"/>
        <v>2013</v>
      </c>
      <c r="C145" s="2"/>
      <c r="D145" s="2"/>
      <c r="E145" s="121"/>
      <c r="F145" s="2"/>
      <c r="G145" s="2"/>
      <c r="H145" s="2"/>
      <c r="I145" s="2"/>
      <c r="J145" s="127"/>
      <c r="K145" s="121"/>
      <c r="L145" s="2"/>
      <c r="M145" s="2"/>
      <c r="N145" s="14"/>
      <c r="O145" s="14"/>
      <c r="P145" s="14"/>
      <c r="Q145" s="14"/>
      <c r="R145" s="14"/>
      <c r="S145" s="14"/>
      <c r="T145" s="12"/>
      <c r="U145" s="121"/>
      <c r="V145" s="2"/>
      <c r="W145" s="2"/>
      <c r="X145" s="14"/>
      <c r="Y145" s="14"/>
      <c r="Z145" s="14"/>
      <c r="AA145" s="14"/>
      <c r="AB145" s="14"/>
      <c r="AC145" s="14"/>
      <c r="AD145" s="12"/>
      <c r="AE145" s="121" t="s">
        <v>39</v>
      </c>
      <c r="AF145" s="2" t="s">
        <v>39</v>
      </c>
      <c r="AG145" s="4" t="str">
        <f t="shared" si="44"/>
        <v>No</v>
      </c>
      <c r="AH145" s="122" t="str">
        <f t="shared" si="45"/>
        <v/>
      </c>
      <c r="AI145" s="171" t="str">
        <f t="shared" si="46"/>
        <v/>
      </c>
      <c r="AJ145" s="171" t="str">
        <f t="shared" si="47"/>
        <v/>
      </c>
      <c r="AK145" s="165"/>
      <c r="AL145" s="165"/>
      <c r="AM145" s="86">
        <f t="shared" si="48"/>
        <v>2013</v>
      </c>
      <c r="AN145" s="11"/>
      <c r="AO145" s="11"/>
      <c r="AP145" s="132">
        <f>IFERROR(U144+V143+W142+X141+Y140-(K144+L143+M142+N141+O140),"")</f>
        <v>0</v>
      </c>
      <c r="AQ145" s="136">
        <f>IFERROR(V144+W143+X142+Y141+Z140-(U144+V143+W142+X141+Y140),"")</f>
        <v>0</v>
      </c>
      <c r="AR145" s="160">
        <f t="shared" si="51"/>
        <v>3</v>
      </c>
      <c r="AS145" s="38"/>
      <c r="AT145" s="11"/>
      <c r="AU145" s="86">
        <f t="shared" si="49"/>
        <v>2013</v>
      </c>
      <c r="AV145" s="38"/>
      <c r="AW145" s="11"/>
      <c r="AX145" s="11"/>
      <c r="AY145" s="11"/>
      <c r="AZ145" s="11"/>
    </row>
    <row r="146" spans="1:52">
      <c r="A146" s="139"/>
      <c r="B146" s="86">
        <f>B147-1</f>
        <v>2014</v>
      </c>
      <c r="C146" s="2"/>
      <c r="D146" s="2"/>
      <c r="E146" s="121"/>
      <c r="F146" s="2"/>
      <c r="G146" s="2"/>
      <c r="H146" s="2"/>
      <c r="I146" s="2"/>
      <c r="J146" s="127"/>
      <c r="K146" s="121"/>
      <c r="L146" s="2"/>
      <c r="M146" s="14"/>
      <c r="N146" s="14"/>
      <c r="O146" s="14"/>
      <c r="P146" s="14"/>
      <c r="Q146" s="14"/>
      <c r="R146" s="14"/>
      <c r="S146" s="14"/>
      <c r="T146" s="12"/>
      <c r="U146" s="121"/>
      <c r="V146" s="2"/>
      <c r="W146" s="14"/>
      <c r="X146" s="14"/>
      <c r="Y146" s="14"/>
      <c r="Z146" s="14"/>
      <c r="AA146" s="14"/>
      <c r="AB146" s="14"/>
      <c r="AC146" s="14"/>
      <c r="AD146" s="12"/>
      <c r="AE146" s="121" t="s">
        <v>39</v>
      </c>
      <c r="AF146" s="2" t="s">
        <v>39</v>
      </c>
      <c r="AG146" s="4" t="str">
        <f t="shared" si="44"/>
        <v>No</v>
      </c>
      <c r="AH146" s="122" t="str">
        <f t="shared" si="45"/>
        <v/>
      </c>
      <c r="AI146" s="171" t="str">
        <f t="shared" si="46"/>
        <v/>
      </c>
      <c r="AJ146" s="171" t="str">
        <f t="shared" si="47"/>
        <v/>
      </c>
      <c r="AK146" s="165"/>
      <c r="AL146" s="165"/>
      <c r="AM146" s="86">
        <f t="shared" si="48"/>
        <v>2014</v>
      </c>
      <c r="AN146" s="11"/>
      <c r="AO146" s="11"/>
      <c r="AP146" s="132">
        <f>IFERROR(U145+V144+W143+X142+Y141-(K145+L144+M143+N142+O141),"")</f>
        <v>0</v>
      </c>
      <c r="AQ146" s="136">
        <f>IFERROR(V145+W144+X143+Y142+Z141-(U145+V144+W143+X142+Y141),"")</f>
        <v>0</v>
      </c>
      <c r="AR146" s="160">
        <f t="shared" si="51"/>
        <v>2</v>
      </c>
      <c r="AS146" s="38"/>
      <c r="AT146" s="11"/>
      <c r="AU146" s="86">
        <f t="shared" si="49"/>
        <v>2014</v>
      </c>
      <c r="AV146" s="38"/>
      <c r="AW146" s="11"/>
      <c r="AX146" s="11"/>
      <c r="AY146" s="11"/>
      <c r="AZ146" s="11"/>
    </row>
    <row r="147" spans="1:52">
      <c r="A147" s="140"/>
      <c r="B147" s="87">
        <v>2015</v>
      </c>
      <c r="C147" s="3"/>
      <c r="D147" s="3"/>
      <c r="E147" s="123"/>
      <c r="F147" s="3"/>
      <c r="G147" s="3"/>
      <c r="H147" s="3"/>
      <c r="I147" s="3"/>
      <c r="J147" s="128"/>
      <c r="K147" s="123"/>
      <c r="L147" s="15"/>
      <c r="M147" s="15"/>
      <c r="N147" s="15"/>
      <c r="O147" s="15"/>
      <c r="P147" s="15"/>
      <c r="Q147" s="15"/>
      <c r="R147" s="15"/>
      <c r="S147" s="15"/>
      <c r="T147" s="13"/>
      <c r="U147" s="123"/>
      <c r="V147" s="15"/>
      <c r="W147" s="15"/>
      <c r="X147" s="15"/>
      <c r="Y147" s="15"/>
      <c r="Z147" s="15"/>
      <c r="AA147" s="15"/>
      <c r="AB147" s="15"/>
      <c r="AC147" s="15"/>
      <c r="AD147" s="13"/>
      <c r="AE147" s="123" t="s">
        <v>39</v>
      </c>
      <c r="AF147" s="3" t="s">
        <v>39</v>
      </c>
      <c r="AG147" s="5" t="str">
        <f t="shared" si="44"/>
        <v>No</v>
      </c>
      <c r="AH147" s="124" t="str">
        <f t="shared" si="45"/>
        <v/>
      </c>
      <c r="AI147" s="172" t="str">
        <f t="shared" si="46"/>
        <v/>
      </c>
      <c r="AJ147" s="172" t="str">
        <f t="shared" si="47"/>
        <v/>
      </c>
      <c r="AK147" s="166"/>
      <c r="AL147" s="166"/>
      <c r="AM147" s="87">
        <f t="shared" si="48"/>
        <v>2015</v>
      </c>
      <c r="AN147" s="20"/>
      <c r="AO147" s="20"/>
      <c r="AP147" s="133">
        <f>IFERROR(U146+V145+W144+X143+Y142-(K146+L145+M144+N143+O142),"")</f>
        <v>0</v>
      </c>
      <c r="AQ147" s="137">
        <f>IFERROR(V146+W145+X144+Y143+Z142-(U146+V145+W144+X143+Y142),"")</f>
        <v>0</v>
      </c>
      <c r="AR147" s="161">
        <f t="shared" si="51"/>
        <v>1</v>
      </c>
      <c r="AS147" s="39"/>
      <c r="AT147" s="20"/>
      <c r="AU147" s="87">
        <f t="shared" si="49"/>
        <v>2015</v>
      </c>
      <c r="AV147" s="39"/>
      <c r="AW147" s="20"/>
      <c r="AX147" s="20"/>
      <c r="AY147" s="20"/>
      <c r="AZ147" s="20"/>
    </row>
    <row r="148" spans="1:52">
      <c r="A148" s="138"/>
      <c r="B148" s="85">
        <f t="shared" ref="B148:B155" si="52">B149-1</f>
        <v>2006</v>
      </c>
      <c r="C148" s="23"/>
      <c r="D148" s="23"/>
      <c r="E148" s="119"/>
      <c r="F148" s="23"/>
      <c r="G148" s="23"/>
      <c r="H148" s="23"/>
      <c r="I148" s="23"/>
      <c r="J148" s="68"/>
      <c r="K148" s="119"/>
      <c r="L148" s="23"/>
      <c r="M148" s="23"/>
      <c r="N148" s="23"/>
      <c r="O148" s="23"/>
      <c r="P148" s="23"/>
      <c r="Q148" s="23"/>
      <c r="R148" s="23"/>
      <c r="S148" s="23"/>
      <c r="T148" s="68"/>
      <c r="U148" s="119"/>
      <c r="V148" s="23"/>
      <c r="W148" s="23"/>
      <c r="X148" s="23"/>
      <c r="Y148" s="23"/>
      <c r="Z148" s="23"/>
      <c r="AA148" s="23"/>
      <c r="AB148" s="23"/>
      <c r="AC148" s="23"/>
      <c r="AD148" s="68"/>
      <c r="AE148" s="119" t="s">
        <v>39</v>
      </c>
      <c r="AF148" s="23" t="s">
        <v>39</v>
      </c>
      <c r="AG148" s="22" t="str">
        <f t="shared" si="44"/>
        <v>No</v>
      </c>
      <c r="AH148" s="120" t="str">
        <f t="shared" si="45"/>
        <v/>
      </c>
      <c r="AI148" s="173" t="str">
        <f t="shared" si="46"/>
        <v/>
      </c>
      <c r="AJ148" s="173" t="str">
        <f t="shared" si="47"/>
        <v/>
      </c>
      <c r="AK148" s="165"/>
      <c r="AL148" s="165"/>
      <c r="AM148" s="85">
        <f t="shared" si="48"/>
        <v>2006</v>
      </c>
      <c r="AN148" s="11"/>
      <c r="AO148" s="11"/>
      <c r="AP148" s="131"/>
      <c r="AQ148" s="135"/>
      <c r="AR148" s="159">
        <v>10</v>
      </c>
      <c r="AS148" s="97">
        <v>1</v>
      </c>
      <c r="AT148" s="50"/>
      <c r="AU148" s="85">
        <f t="shared" si="49"/>
        <v>2006</v>
      </c>
      <c r="AV148" s="55"/>
      <c r="AW148" s="100"/>
      <c r="AX148" s="100"/>
      <c r="AY148" s="11"/>
      <c r="AZ148" s="11"/>
    </row>
    <row r="149" spans="1:52">
      <c r="A149" s="139"/>
      <c r="B149" s="86">
        <f t="shared" si="52"/>
        <v>2007</v>
      </c>
      <c r="C149" s="2"/>
      <c r="D149" s="2"/>
      <c r="E149" s="121"/>
      <c r="F149" s="2"/>
      <c r="G149" s="2"/>
      <c r="H149" s="2"/>
      <c r="I149" s="2"/>
      <c r="J149" s="127"/>
      <c r="K149" s="121"/>
      <c r="L149" s="2"/>
      <c r="M149" s="2"/>
      <c r="N149" s="2"/>
      <c r="O149" s="2"/>
      <c r="P149" s="2"/>
      <c r="Q149" s="2"/>
      <c r="R149" s="2"/>
      <c r="S149" s="2"/>
      <c r="T149" s="12"/>
      <c r="U149" s="121"/>
      <c r="V149" s="2"/>
      <c r="W149" s="2"/>
      <c r="X149" s="2"/>
      <c r="Y149" s="2"/>
      <c r="Z149" s="2"/>
      <c r="AA149" s="2"/>
      <c r="AB149" s="2"/>
      <c r="AC149" s="2"/>
      <c r="AD149" s="12"/>
      <c r="AE149" s="121" t="s">
        <v>39</v>
      </c>
      <c r="AF149" s="2" t="s">
        <v>39</v>
      </c>
      <c r="AG149" s="4" t="str">
        <f t="shared" si="44"/>
        <v>No</v>
      </c>
      <c r="AH149" s="122" t="str">
        <f t="shared" si="45"/>
        <v/>
      </c>
      <c r="AI149" s="171" t="str">
        <f t="shared" si="46"/>
        <v/>
      </c>
      <c r="AJ149" s="171" t="str">
        <f t="shared" si="47"/>
        <v/>
      </c>
      <c r="AK149" s="165"/>
      <c r="AL149" s="165"/>
      <c r="AM149" s="86">
        <f t="shared" si="48"/>
        <v>2007</v>
      </c>
      <c r="AN149" s="11"/>
      <c r="AO149" s="11"/>
      <c r="AP149" s="132"/>
      <c r="AQ149" s="136"/>
      <c r="AR149" s="160">
        <f>AR148-1</f>
        <v>9</v>
      </c>
      <c r="AS149" s="38"/>
      <c r="AT149" s="11"/>
      <c r="AU149" s="86">
        <f t="shared" si="49"/>
        <v>2007</v>
      </c>
      <c r="AV149" s="38"/>
      <c r="AW149" s="11"/>
      <c r="AX149" s="11"/>
      <c r="AY149" s="11"/>
      <c r="AZ149" s="11"/>
    </row>
    <row r="150" spans="1:52">
      <c r="A150" s="139"/>
      <c r="B150" s="86">
        <f t="shared" si="52"/>
        <v>2008</v>
      </c>
      <c r="C150" s="2"/>
      <c r="D150" s="2"/>
      <c r="E150" s="121"/>
      <c r="F150" s="2"/>
      <c r="G150" s="2"/>
      <c r="H150" s="2"/>
      <c r="I150" s="2"/>
      <c r="J150" s="127"/>
      <c r="K150" s="121"/>
      <c r="L150" s="2"/>
      <c r="M150" s="2"/>
      <c r="N150" s="2"/>
      <c r="O150" s="2"/>
      <c r="P150" s="2"/>
      <c r="Q150" s="2"/>
      <c r="R150" s="2"/>
      <c r="S150" s="14"/>
      <c r="T150" s="12"/>
      <c r="U150" s="121"/>
      <c r="V150" s="2"/>
      <c r="W150" s="2"/>
      <c r="X150" s="2"/>
      <c r="Y150" s="2"/>
      <c r="Z150" s="2"/>
      <c r="AA150" s="2"/>
      <c r="AB150" s="2"/>
      <c r="AC150" s="14"/>
      <c r="AD150" s="12"/>
      <c r="AE150" s="121" t="s">
        <v>39</v>
      </c>
      <c r="AF150" s="2" t="s">
        <v>39</v>
      </c>
      <c r="AG150" s="4" t="str">
        <f t="shared" si="44"/>
        <v>No</v>
      </c>
      <c r="AH150" s="122" t="str">
        <f t="shared" si="45"/>
        <v/>
      </c>
      <c r="AI150" s="171" t="str">
        <f t="shared" si="46"/>
        <v/>
      </c>
      <c r="AJ150" s="171" t="str">
        <f t="shared" si="47"/>
        <v/>
      </c>
      <c r="AK150" s="165"/>
      <c r="AL150" s="165"/>
      <c r="AM150" s="86">
        <f t="shared" si="48"/>
        <v>2008</v>
      </c>
      <c r="AN150" s="11"/>
      <c r="AO150" s="11"/>
      <c r="AP150" s="132"/>
      <c r="AQ150" s="136"/>
      <c r="AR150" s="160">
        <f t="shared" ref="AR150:AR157" si="53">AR149-1</f>
        <v>8</v>
      </c>
      <c r="AS150" s="38"/>
      <c r="AT150" s="11"/>
      <c r="AU150" s="86">
        <f t="shared" si="49"/>
        <v>2008</v>
      </c>
      <c r="AV150" s="38"/>
      <c r="AW150" s="11"/>
      <c r="AX150" s="11"/>
      <c r="AY150" s="11"/>
      <c r="AZ150" s="11"/>
    </row>
    <row r="151" spans="1:52">
      <c r="A151" s="139"/>
      <c r="B151" s="86">
        <f t="shared" si="52"/>
        <v>2009</v>
      </c>
      <c r="C151" s="2"/>
      <c r="D151" s="2"/>
      <c r="E151" s="121"/>
      <c r="F151" s="2"/>
      <c r="G151" s="2"/>
      <c r="H151" s="2"/>
      <c r="I151" s="2"/>
      <c r="J151" s="127"/>
      <c r="K151" s="121"/>
      <c r="L151" s="2"/>
      <c r="M151" s="2"/>
      <c r="N151" s="2"/>
      <c r="O151" s="2"/>
      <c r="P151" s="2"/>
      <c r="Q151" s="2"/>
      <c r="R151" s="14"/>
      <c r="S151" s="14"/>
      <c r="T151" s="12"/>
      <c r="U151" s="121"/>
      <c r="V151" s="2"/>
      <c r="W151" s="2"/>
      <c r="X151" s="2"/>
      <c r="Y151" s="2"/>
      <c r="Z151" s="2"/>
      <c r="AA151" s="2"/>
      <c r="AB151" s="14"/>
      <c r="AC151" s="14"/>
      <c r="AD151" s="12"/>
      <c r="AE151" s="121" t="s">
        <v>39</v>
      </c>
      <c r="AF151" s="2" t="s">
        <v>39</v>
      </c>
      <c r="AG151" s="4" t="str">
        <f t="shared" si="44"/>
        <v>No</v>
      </c>
      <c r="AH151" s="122" t="str">
        <f t="shared" si="45"/>
        <v/>
      </c>
      <c r="AI151" s="171" t="str">
        <f t="shared" si="46"/>
        <v/>
      </c>
      <c r="AJ151" s="171" t="str">
        <f t="shared" si="47"/>
        <v/>
      </c>
      <c r="AK151" s="165"/>
      <c r="AL151" s="165"/>
      <c r="AM151" s="86">
        <f t="shared" si="48"/>
        <v>2009</v>
      </c>
      <c r="AN151" s="11"/>
      <c r="AO151" s="11"/>
      <c r="AP151" s="132"/>
      <c r="AQ151" s="136"/>
      <c r="AR151" s="160">
        <f t="shared" si="53"/>
        <v>7</v>
      </c>
      <c r="AS151" s="38"/>
      <c r="AT151" s="11"/>
      <c r="AU151" s="86">
        <f t="shared" si="49"/>
        <v>2009</v>
      </c>
      <c r="AV151" s="38"/>
      <c r="AW151" s="11"/>
      <c r="AX151" s="11"/>
      <c r="AY151" s="11"/>
      <c r="AZ151" s="11"/>
    </row>
    <row r="152" spans="1:52">
      <c r="A152" s="139"/>
      <c r="B152" s="86">
        <f t="shared" si="52"/>
        <v>2010</v>
      </c>
      <c r="C152" s="2"/>
      <c r="D152" s="2"/>
      <c r="E152" s="121"/>
      <c r="F152" s="2"/>
      <c r="G152" s="2"/>
      <c r="H152" s="2"/>
      <c r="I152" s="2"/>
      <c r="J152" s="127"/>
      <c r="K152" s="121"/>
      <c r="L152" s="2"/>
      <c r="M152" s="2"/>
      <c r="N152" s="2"/>
      <c r="O152" s="2"/>
      <c r="P152" s="2"/>
      <c r="Q152" s="14"/>
      <c r="R152" s="14"/>
      <c r="S152" s="14"/>
      <c r="T152" s="12"/>
      <c r="U152" s="121"/>
      <c r="V152" s="2"/>
      <c r="W152" s="2"/>
      <c r="X152" s="2"/>
      <c r="Y152" s="2"/>
      <c r="Z152" s="2"/>
      <c r="AA152" s="14"/>
      <c r="AB152" s="14"/>
      <c r="AC152" s="14"/>
      <c r="AD152" s="12"/>
      <c r="AE152" s="121" t="s">
        <v>39</v>
      </c>
      <c r="AF152" s="2" t="s">
        <v>39</v>
      </c>
      <c r="AG152" s="4" t="str">
        <f t="shared" si="44"/>
        <v>No</v>
      </c>
      <c r="AH152" s="122" t="str">
        <f t="shared" si="45"/>
        <v/>
      </c>
      <c r="AI152" s="171" t="str">
        <f t="shared" si="46"/>
        <v/>
      </c>
      <c r="AJ152" s="171" t="str">
        <f t="shared" si="47"/>
        <v/>
      </c>
      <c r="AK152" s="165"/>
      <c r="AL152" s="165"/>
      <c r="AM152" s="86">
        <f t="shared" si="48"/>
        <v>2010</v>
      </c>
      <c r="AN152" s="11"/>
      <c r="AO152" s="11"/>
      <c r="AP152" s="132"/>
      <c r="AQ152" s="136"/>
      <c r="AR152" s="160">
        <f t="shared" si="53"/>
        <v>6</v>
      </c>
      <c r="AS152" s="38"/>
      <c r="AT152" s="11"/>
      <c r="AU152" s="86">
        <f t="shared" si="49"/>
        <v>2010</v>
      </c>
      <c r="AV152" s="38"/>
      <c r="AW152" s="11"/>
      <c r="AX152" s="11"/>
      <c r="AY152" s="11"/>
      <c r="AZ152" s="11"/>
    </row>
    <row r="153" spans="1:52">
      <c r="A153" s="139"/>
      <c r="B153" s="86">
        <f t="shared" si="52"/>
        <v>2011</v>
      </c>
      <c r="C153" s="2"/>
      <c r="D153" s="2"/>
      <c r="E153" s="121"/>
      <c r="F153" s="2"/>
      <c r="G153" s="2"/>
      <c r="H153" s="2"/>
      <c r="I153" s="2"/>
      <c r="J153" s="127"/>
      <c r="K153" s="121"/>
      <c r="L153" s="2"/>
      <c r="M153" s="2"/>
      <c r="N153" s="2"/>
      <c r="O153" s="2"/>
      <c r="P153" s="14"/>
      <c r="Q153" s="14"/>
      <c r="R153" s="14"/>
      <c r="S153" s="14"/>
      <c r="T153" s="12"/>
      <c r="U153" s="121"/>
      <c r="V153" s="2"/>
      <c r="W153" s="2"/>
      <c r="X153" s="2"/>
      <c r="Y153" s="2"/>
      <c r="Z153" s="14"/>
      <c r="AA153" s="14"/>
      <c r="AB153" s="14"/>
      <c r="AC153" s="14"/>
      <c r="AD153" s="12"/>
      <c r="AE153" s="121" t="s">
        <v>39</v>
      </c>
      <c r="AF153" s="2" t="s">
        <v>39</v>
      </c>
      <c r="AG153" s="4" t="str">
        <f t="shared" si="44"/>
        <v>No</v>
      </c>
      <c r="AH153" s="122" t="str">
        <f t="shared" si="45"/>
        <v/>
      </c>
      <c r="AI153" s="171" t="str">
        <f t="shared" si="46"/>
        <v/>
      </c>
      <c r="AJ153" s="171" t="str">
        <f t="shared" si="47"/>
        <v/>
      </c>
      <c r="AK153" s="165"/>
      <c r="AL153" s="165"/>
      <c r="AM153" s="86">
        <f t="shared" si="48"/>
        <v>2011</v>
      </c>
      <c r="AN153" s="11"/>
      <c r="AO153" s="11"/>
      <c r="AP153" s="132">
        <f>IFERROR(U152+V151+W150+X149+Y148-(K152+L151+M150+N149+O148),"")</f>
        <v>0</v>
      </c>
      <c r="AQ153" s="136">
        <f>IFERROR(V152+W151+X150+Y149+Z148-(U152+V151+W150+X149+Y148),"")</f>
        <v>0</v>
      </c>
      <c r="AR153" s="160">
        <f t="shared" si="53"/>
        <v>5</v>
      </c>
      <c r="AS153" s="38"/>
      <c r="AT153" s="11"/>
      <c r="AU153" s="86">
        <f t="shared" si="49"/>
        <v>2011</v>
      </c>
      <c r="AV153" s="38"/>
      <c r="AW153" s="11"/>
      <c r="AX153" s="11"/>
      <c r="AY153" s="11"/>
      <c r="AZ153" s="11"/>
    </row>
    <row r="154" spans="1:52">
      <c r="A154" s="139"/>
      <c r="B154" s="86">
        <f t="shared" si="52"/>
        <v>2012</v>
      </c>
      <c r="C154" s="2"/>
      <c r="D154" s="2"/>
      <c r="E154" s="121"/>
      <c r="F154" s="2"/>
      <c r="G154" s="2"/>
      <c r="H154" s="2"/>
      <c r="I154" s="2"/>
      <c r="J154" s="127"/>
      <c r="K154" s="121"/>
      <c r="L154" s="2"/>
      <c r="M154" s="2"/>
      <c r="N154" s="2"/>
      <c r="O154" s="14"/>
      <c r="P154" s="14"/>
      <c r="Q154" s="14"/>
      <c r="R154" s="14"/>
      <c r="S154" s="14"/>
      <c r="T154" s="12"/>
      <c r="U154" s="121"/>
      <c r="V154" s="2"/>
      <c r="W154" s="2"/>
      <c r="X154" s="2"/>
      <c r="Y154" s="14"/>
      <c r="Z154" s="14"/>
      <c r="AA154" s="14"/>
      <c r="AB154" s="14"/>
      <c r="AC154" s="14"/>
      <c r="AD154" s="12"/>
      <c r="AE154" s="121" t="s">
        <v>39</v>
      </c>
      <c r="AF154" s="2" t="s">
        <v>39</v>
      </c>
      <c r="AG154" s="4" t="str">
        <f t="shared" si="44"/>
        <v>No</v>
      </c>
      <c r="AH154" s="122" t="str">
        <f t="shared" si="45"/>
        <v/>
      </c>
      <c r="AI154" s="171" t="str">
        <f t="shared" si="46"/>
        <v/>
      </c>
      <c r="AJ154" s="171" t="str">
        <f t="shared" si="47"/>
        <v/>
      </c>
      <c r="AK154" s="165"/>
      <c r="AL154" s="165"/>
      <c r="AM154" s="86">
        <f t="shared" si="48"/>
        <v>2012</v>
      </c>
      <c r="AN154" s="11"/>
      <c r="AO154" s="11"/>
      <c r="AP154" s="132">
        <f>IFERROR(U153+V152+W151+X150+Y149-(K153+L152+M151+N150+O149),"")</f>
        <v>0</v>
      </c>
      <c r="AQ154" s="136">
        <f>IFERROR(V153+W152+X151+Y150+Z149-(U153+V152+W151+X150+Y149),"")</f>
        <v>0</v>
      </c>
      <c r="AR154" s="160">
        <f t="shared" si="53"/>
        <v>4</v>
      </c>
      <c r="AS154" s="38"/>
      <c r="AT154" s="11"/>
      <c r="AU154" s="86">
        <f t="shared" si="49"/>
        <v>2012</v>
      </c>
      <c r="AV154" s="38"/>
      <c r="AW154" s="11"/>
      <c r="AX154" s="11"/>
      <c r="AY154" s="11"/>
      <c r="AZ154" s="11"/>
    </row>
    <row r="155" spans="1:52">
      <c r="A155" s="139"/>
      <c r="B155" s="86">
        <f t="shared" si="52"/>
        <v>2013</v>
      </c>
      <c r="C155" s="2"/>
      <c r="D155" s="2"/>
      <c r="E155" s="121"/>
      <c r="F155" s="2"/>
      <c r="G155" s="2"/>
      <c r="H155" s="2"/>
      <c r="I155" s="2"/>
      <c r="J155" s="127"/>
      <c r="K155" s="121"/>
      <c r="L155" s="2"/>
      <c r="M155" s="2"/>
      <c r="N155" s="14"/>
      <c r="O155" s="14"/>
      <c r="P155" s="14"/>
      <c r="Q155" s="14"/>
      <c r="R155" s="14"/>
      <c r="S155" s="14"/>
      <c r="T155" s="12"/>
      <c r="U155" s="121"/>
      <c r="V155" s="2"/>
      <c r="W155" s="2"/>
      <c r="X155" s="14"/>
      <c r="Y155" s="14"/>
      <c r="Z155" s="14"/>
      <c r="AA155" s="14"/>
      <c r="AB155" s="14"/>
      <c r="AC155" s="14"/>
      <c r="AD155" s="12"/>
      <c r="AE155" s="121" t="s">
        <v>39</v>
      </c>
      <c r="AF155" s="2" t="s">
        <v>39</v>
      </c>
      <c r="AG155" s="4" t="str">
        <f t="shared" si="44"/>
        <v>No</v>
      </c>
      <c r="AH155" s="122" t="str">
        <f t="shared" si="45"/>
        <v/>
      </c>
      <c r="AI155" s="171" t="str">
        <f t="shared" si="46"/>
        <v/>
      </c>
      <c r="AJ155" s="171" t="str">
        <f t="shared" si="47"/>
        <v/>
      </c>
      <c r="AK155" s="165"/>
      <c r="AL155" s="165"/>
      <c r="AM155" s="86">
        <f t="shared" si="48"/>
        <v>2013</v>
      </c>
      <c r="AN155" s="11"/>
      <c r="AO155" s="11"/>
      <c r="AP155" s="132">
        <f>IFERROR(U154+V153+W152+X151+Y150-(K154+L153+M152+N151+O150),"")</f>
        <v>0</v>
      </c>
      <c r="AQ155" s="136">
        <f>IFERROR(V154+W153+X152+Y151+Z150-(U154+V153+W152+X151+Y150),"")</f>
        <v>0</v>
      </c>
      <c r="AR155" s="160">
        <f t="shared" si="53"/>
        <v>3</v>
      </c>
      <c r="AS155" s="38"/>
      <c r="AT155" s="11"/>
      <c r="AU155" s="86">
        <f t="shared" si="49"/>
        <v>2013</v>
      </c>
      <c r="AV155" s="38"/>
      <c r="AW155" s="11"/>
      <c r="AX155" s="11"/>
      <c r="AY155" s="11"/>
      <c r="AZ155" s="11"/>
    </row>
    <row r="156" spans="1:52">
      <c r="A156" s="139"/>
      <c r="B156" s="86">
        <f>B157-1</f>
        <v>2014</v>
      </c>
      <c r="C156" s="2"/>
      <c r="D156" s="2"/>
      <c r="E156" s="121"/>
      <c r="F156" s="2"/>
      <c r="G156" s="2"/>
      <c r="H156" s="2"/>
      <c r="I156" s="2"/>
      <c r="J156" s="127"/>
      <c r="K156" s="121"/>
      <c r="L156" s="2"/>
      <c r="M156" s="14"/>
      <c r="N156" s="14"/>
      <c r="O156" s="14"/>
      <c r="P156" s="14"/>
      <c r="Q156" s="14"/>
      <c r="R156" s="14"/>
      <c r="S156" s="14"/>
      <c r="T156" s="12"/>
      <c r="U156" s="121"/>
      <c r="V156" s="2"/>
      <c r="W156" s="14"/>
      <c r="X156" s="14"/>
      <c r="Y156" s="14"/>
      <c r="Z156" s="14"/>
      <c r="AA156" s="14"/>
      <c r="AB156" s="14"/>
      <c r="AC156" s="14"/>
      <c r="AD156" s="12"/>
      <c r="AE156" s="121" t="s">
        <v>39</v>
      </c>
      <c r="AF156" s="2" t="s">
        <v>39</v>
      </c>
      <c r="AG156" s="4" t="str">
        <f t="shared" si="44"/>
        <v>No</v>
      </c>
      <c r="AH156" s="122" t="str">
        <f t="shared" si="45"/>
        <v/>
      </c>
      <c r="AI156" s="171" t="str">
        <f t="shared" si="46"/>
        <v/>
      </c>
      <c r="AJ156" s="171" t="str">
        <f t="shared" si="47"/>
        <v/>
      </c>
      <c r="AK156" s="165"/>
      <c r="AL156" s="165"/>
      <c r="AM156" s="86">
        <f t="shared" si="48"/>
        <v>2014</v>
      </c>
      <c r="AN156" s="11"/>
      <c r="AO156" s="11"/>
      <c r="AP156" s="132">
        <f>IFERROR(U155+V154+W153+X152+Y151-(K155+L154+M153+N152+O151),"")</f>
        <v>0</v>
      </c>
      <c r="AQ156" s="136">
        <f>IFERROR(V155+W154+X153+Y152+Z151-(U155+V154+W153+X152+Y151),"")</f>
        <v>0</v>
      </c>
      <c r="AR156" s="160">
        <f t="shared" si="53"/>
        <v>2</v>
      </c>
      <c r="AS156" s="38"/>
      <c r="AT156" s="11"/>
      <c r="AU156" s="86">
        <f t="shared" si="49"/>
        <v>2014</v>
      </c>
      <c r="AV156" s="38"/>
      <c r="AW156" s="11"/>
      <c r="AX156" s="11"/>
      <c r="AY156" s="11"/>
      <c r="AZ156" s="11"/>
    </row>
    <row r="157" spans="1:52">
      <c r="A157" s="140"/>
      <c r="B157" s="87">
        <v>2015</v>
      </c>
      <c r="C157" s="3"/>
      <c r="D157" s="3"/>
      <c r="E157" s="123"/>
      <c r="F157" s="3"/>
      <c r="G157" s="3"/>
      <c r="H157" s="3"/>
      <c r="I157" s="3"/>
      <c r="J157" s="128"/>
      <c r="K157" s="123"/>
      <c r="L157" s="15"/>
      <c r="M157" s="15"/>
      <c r="N157" s="15"/>
      <c r="O157" s="15"/>
      <c r="P157" s="15"/>
      <c r="Q157" s="15"/>
      <c r="R157" s="15"/>
      <c r="S157" s="15"/>
      <c r="T157" s="13"/>
      <c r="U157" s="123"/>
      <c r="V157" s="15"/>
      <c r="W157" s="15"/>
      <c r="X157" s="15"/>
      <c r="Y157" s="15"/>
      <c r="Z157" s="15"/>
      <c r="AA157" s="15"/>
      <c r="AB157" s="15"/>
      <c r="AC157" s="15"/>
      <c r="AD157" s="13"/>
      <c r="AE157" s="123" t="s">
        <v>39</v>
      </c>
      <c r="AF157" s="3" t="s">
        <v>39</v>
      </c>
      <c r="AG157" s="5" t="str">
        <f t="shared" si="44"/>
        <v>No</v>
      </c>
      <c r="AH157" s="124" t="str">
        <f t="shared" si="45"/>
        <v/>
      </c>
      <c r="AI157" s="172" t="str">
        <f t="shared" si="46"/>
        <v/>
      </c>
      <c r="AJ157" s="172" t="str">
        <f t="shared" si="47"/>
        <v/>
      </c>
      <c r="AK157" s="166"/>
      <c r="AL157" s="166"/>
      <c r="AM157" s="87">
        <f t="shared" si="48"/>
        <v>2015</v>
      </c>
      <c r="AN157" s="20"/>
      <c r="AO157" s="20"/>
      <c r="AP157" s="133">
        <f>IFERROR(U156+V155+W154+X153+Y152-(K156+L155+M154+N153+O152),"")</f>
        <v>0</v>
      </c>
      <c r="AQ157" s="137">
        <f>IFERROR(V156+W155+X154+Y153+Z152-(U156+V155+W154+X153+Y152),"")</f>
        <v>0</v>
      </c>
      <c r="AR157" s="161">
        <f t="shared" si="53"/>
        <v>1</v>
      </c>
      <c r="AS157" s="39"/>
      <c r="AT157" s="20"/>
      <c r="AU157" s="87">
        <f t="shared" si="49"/>
        <v>2015</v>
      </c>
      <c r="AV157" s="39"/>
      <c r="AW157" s="20"/>
      <c r="AX157" s="20"/>
      <c r="AY157" s="20"/>
      <c r="AZ157" s="20"/>
    </row>
    <row r="158" spans="1:52">
      <c r="A158" s="138"/>
      <c r="B158" s="85">
        <f t="shared" ref="B158:B165" si="54">B159-1</f>
        <v>2006</v>
      </c>
      <c r="C158" s="23"/>
      <c r="D158" s="23"/>
      <c r="E158" s="119"/>
      <c r="F158" s="23"/>
      <c r="G158" s="23"/>
      <c r="H158" s="23"/>
      <c r="I158" s="23"/>
      <c r="J158" s="68"/>
      <c r="K158" s="119"/>
      <c r="L158" s="23"/>
      <c r="M158" s="23"/>
      <c r="N158" s="23"/>
      <c r="O158" s="23"/>
      <c r="P158" s="23"/>
      <c r="Q158" s="23"/>
      <c r="R158" s="23"/>
      <c r="S158" s="23"/>
      <c r="T158" s="68"/>
      <c r="U158" s="119"/>
      <c r="V158" s="23"/>
      <c r="W158" s="23"/>
      <c r="X158" s="23"/>
      <c r="Y158" s="23"/>
      <c r="Z158" s="23"/>
      <c r="AA158" s="23"/>
      <c r="AB158" s="23"/>
      <c r="AC158" s="23"/>
      <c r="AD158" s="68"/>
      <c r="AE158" s="119" t="s">
        <v>39</v>
      </c>
      <c r="AF158" s="23" t="s">
        <v>39</v>
      </c>
      <c r="AG158" s="22" t="str">
        <f t="shared" si="44"/>
        <v>No</v>
      </c>
      <c r="AH158" s="120" t="str">
        <f t="shared" si="45"/>
        <v/>
      </c>
      <c r="AI158" s="173" t="str">
        <f t="shared" si="46"/>
        <v/>
      </c>
      <c r="AJ158" s="173" t="str">
        <f t="shared" si="47"/>
        <v/>
      </c>
      <c r="AK158" s="165"/>
      <c r="AL158" s="165"/>
      <c r="AM158" s="85">
        <f t="shared" si="48"/>
        <v>2006</v>
      </c>
      <c r="AN158" s="11"/>
      <c r="AO158" s="11"/>
      <c r="AP158" s="131"/>
      <c r="AQ158" s="135"/>
      <c r="AR158" s="159">
        <v>10</v>
      </c>
      <c r="AS158" s="97">
        <v>1</v>
      </c>
      <c r="AT158" s="50"/>
      <c r="AU158" s="85">
        <f t="shared" si="49"/>
        <v>2006</v>
      </c>
      <c r="AV158" s="55"/>
      <c r="AW158" s="100"/>
      <c r="AX158" s="100"/>
      <c r="AY158" s="11"/>
      <c r="AZ158" s="11"/>
    </row>
    <row r="159" spans="1:52">
      <c r="A159" s="139"/>
      <c r="B159" s="86">
        <f t="shared" si="54"/>
        <v>2007</v>
      </c>
      <c r="C159" s="2"/>
      <c r="D159" s="2"/>
      <c r="E159" s="121"/>
      <c r="F159" s="2"/>
      <c r="G159" s="2"/>
      <c r="H159" s="2"/>
      <c r="I159" s="2"/>
      <c r="J159" s="127"/>
      <c r="K159" s="121"/>
      <c r="L159" s="2"/>
      <c r="M159" s="2"/>
      <c r="N159" s="2"/>
      <c r="O159" s="2"/>
      <c r="P159" s="2"/>
      <c r="Q159" s="2"/>
      <c r="R159" s="2"/>
      <c r="S159" s="2"/>
      <c r="T159" s="12"/>
      <c r="U159" s="121"/>
      <c r="V159" s="2"/>
      <c r="W159" s="2"/>
      <c r="X159" s="2"/>
      <c r="Y159" s="2"/>
      <c r="Z159" s="2"/>
      <c r="AA159" s="2"/>
      <c r="AB159" s="2"/>
      <c r="AC159" s="2"/>
      <c r="AD159" s="12"/>
      <c r="AE159" s="121" t="s">
        <v>39</v>
      </c>
      <c r="AF159" s="2" t="s">
        <v>39</v>
      </c>
      <c r="AG159" s="4" t="str">
        <f t="shared" si="44"/>
        <v>No</v>
      </c>
      <c r="AH159" s="122" t="str">
        <f t="shared" si="45"/>
        <v/>
      </c>
      <c r="AI159" s="171" t="str">
        <f t="shared" si="46"/>
        <v/>
      </c>
      <c r="AJ159" s="171" t="str">
        <f t="shared" si="47"/>
        <v/>
      </c>
      <c r="AK159" s="165"/>
      <c r="AL159" s="165"/>
      <c r="AM159" s="86">
        <f t="shared" si="48"/>
        <v>2007</v>
      </c>
      <c r="AN159" s="11"/>
      <c r="AO159" s="11"/>
      <c r="AP159" s="132"/>
      <c r="AQ159" s="136"/>
      <c r="AR159" s="160">
        <f>AR158-1</f>
        <v>9</v>
      </c>
      <c r="AS159" s="38"/>
      <c r="AT159" s="11"/>
      <c r="AU159" s="86">
        <f t="shared" si="49"/>
        <v>2007</v>
      </c>
      <c r="AV159" s="38"/>
      <c r="AW159" s="11"/>
      <c r="AX159" s="11"/>
      <c r="AY159" s="11"/>
      <c r="AZ159" s="11"/>
    </row>
    <row r="160" spans="1:52">
      <c r="A160" s="139"/>
      <c r="B160" s="86">
        <f t="shared" si="54"/>
        <v>2008</v>
      </c>
      <c r="C160" s="2"/>
      <c r="D160" s="2"/>
      <c r="E160" s="121"/>
      <c r="F160" s="2"/>
      <c r="G160" s="2"/>
      <c r="H160" s="2"/>
      <c r="I160" s="2"/>
      <c r="J160" s="127"/>
      <c r="K160" s="121"/>
      <c r="L160" s="2"/>
      <c r="M160" s="2"/>
      <c r="N160" s="2"/>
      <c r="O160" s="2"/>
      <c r="P160" s="2"/>
      <c r="Q160" s="2"/>
      <c r="R160" s="2"/>
      <c r="S160" s="14"/>
      <c r="T160" s="12"/>
      <c r="U160" s="121"/>
      <c r="V160" s="2"/>
      <c r="W160" s="2"/>
      <c r="X160" s="2"/>
      <c r="Y160" s="2"/>
      <c r="Z160" s="2"/>
      <c r="AA160" s="2"/>
      <c r="AB160" s="2"/>
      <c r="AC160" s="14"/>
      <c r="AD160" s="12"/>
      <c r="AE160" s="121" t="s">
        <v>39</v>
      </c>
      <c r="AF160" s="2" t="s">
        <v>39</v>
      </c>
      <c r="AG160" s="4" t="str">
        <f t="shared" si="44"/>
        <v>No</v>
      </c>
      <c r="AH160" s="122" t="str">
        <f t="shared" si="45"/>
        <v/>
      </c>
      <c r="AI160" s="171" t="str">
        <f t="shared" si="46"/>
        <v/>
      </c>
      <c r="AJ160" s="171" t="str">
        <f t="shared" si="47"/>
        <v/>
      </c>
      <c r="AK160" s="165"/>
      <c r="AL160" s="165"/>
      <c r="AM160" s="86">
        <f t="shared" si="48"/>
        <v>2008</v>
      </c>
      <c r="AN160" s="11"/>
      <c r="AO160" s="11"/>
      <c r="AP160" s="132"/>
      <c r="AQ160" s="136"/>
      <c r="AR160" s="160">
        <f t="shared" ref="AR160:AR167" si="55">AR159-1</f>
        <v>8</v>
      </c>
      <c r="AS160" s="38"/>
      <c r="AT160" s="11"/>
      <c r="AU160" s="86">
        <f t="shared" si="49"/>
        <v>2008</v>
      </c>
      <c r="AV160" s="38"/>
      <c r="AW160" s="11"/>
      <c r="AX160" s="11"/>
      <c r="AY160" s="11"/>
      <c r="AZ160" s="11"/>
    </row>
    <row r="161" spans="1:52">
      <c r="A161" s="139"/>
      <c r="B161" s="86">
        <f t="shared" si="54"/>
        <v>2009</v>
      </c>
      <c r="C161" s="2"/>
      <c r="D161" s="2"/>
      <c r="E161" s="121"/>
      <c r="F161" s="2"/>
      <c r="G161" s="2"/>
      <c r="H161" s="2"/>
      <c r="I161" s="2"/>
      <c r="J161" s="127"/>
      <c r="K161" s="121"/>
      <c r="L161" s="2"/>
      <c r="M161" s="2"/>
      <c r="N161" s="2"/>
      <c r="O161" s="2"/>
      <c r="P161" s="2"/>
      <c r="Q161" s="2"/>
      <c r="R161" s="14"/>
      <c r="S161" s="14"/>
      <c r="T161" s="12"/>
      <c r="U161" s="121"/>
      <c r="V161" s="2"/>
      <c r="W161" s="2"/>
      <c r="X161" s="2"/>
      <c r="Y161" s="2"/>
      <c r="Z161" s="2"/>
      <c r="AA161" s="2"/>
      <c r="AB161" s="14"/>
      <c r="AC161" s="14"/>
      <c r="AD161" s="12"/>
      <c r="AE161" s="121" t="s">
        <v>39</v>
      </c>
      <c r="AF161" s="2" t="s">
        <v>39</v>
      </c>
      <c r="AG161" s="4" t="str">
        <f t="shared" si="44"/>
        <v>No</v>
      </c>
      <c r="AH161" s="122" t="str">
        <f t="shared" si="45"/>
        <v/>
      </c>
      <c r="AI161" s="171" t="str">
        <f t="shared" si="46"/>
        <v/>
      </c>
      <c r="AJ161" s="171" t="str">
        <f t="shared" si="47"/>
        <v/>
      </c>
      <c r="AK161" s="165"/>
      <c r="AL161" s="165"/>
      <c r="AM161" s="86">
        <f t="shared" si="48"/>
        <v>2009</v>
      </c>
      <c r="AN161" s="11"/>
      <c r="AO161" s="11"/>
      <c r="AP161" s="132"/>
      <c r="AQ161" s="136"/>
      <c r="AR161" s="160">
        <f t="shared" si="55"/>
        <v>7</v>
      </c>
      <c r="AS161" s="38"/>
      <c r="AT161" s="11"/>
      <c r="AU161" s="86">
        <f t="shared" si="49"/>
        <v>2009</v>
      </c>
      <c r="AV161" s="38"/>
      <c r="AW161" s="11"/>
      <c r="AX161" s="11"/>
      <c r="AY161" s="11"/>
      <c r="AZ161" s="11"/>
    </row>
    <row r="162" spans="1:52">
      <c r="A162" s="139"/>
      <c r="B162" s="86">
        <f t="shared" si="54"/>
        <v>2010</v>
      </c>
      <c r="C162" s="2"/>
      <c r="D162" s="2"/>
      <c r="E162" s="121"/>
      <c r="F162" s="2"/>
      <c r="G162" s="2"/>
      <c r="H162" s="2"/>
      <c r="I162" s="2"/>
      <c r="J162" s="127"/>
      <c r="K162" s="121"/>
      <c r="L162" s="2"/>
      <c r="M162" s="2"/>
      <c r="N162" s="2"/>
      <c r="O162" s="2"/>
      <c r="P162" s="2"/>
      <c r="Q162" s="14"/>
      <c r="R162" s="14"/>
      <c r="S162" s="14"/>
      <c r="T162" s="12"/>
      <c r="U162" s="121"/>
      <c r="V162" s="2"/>
      <c r="W162" s="2"/>
      <c r="X162" s="2"/>
      <c r="Y162" s="2"/>
      <c r="Z162" s="2"/>
      <c r="AA162" s="14"/>
      <c r="AB162" s="14"/>
      <c r="AC162" s="14"/>
      <c r="AD162" s="12"/>
      <c r="AE162" s="121" t="s">
        <v>39</v>
      </c>
      <c r="AF162" s="2" t="s">
        <v>39</v>
      </c>
      <c r="AG162" s="4" t="str">
        <f t="shared" si="44"/>
        <v>No</v>
      </c>
      <c r="AH162" s="122" t="str">
        <f t="shared" si="45"/>
        <v/>
      </c>
      <c r="AI162" s="171" t="str">
        <f t="shared" si="46"/>
        <v/>
      </c>
      <c r="AJ162" s="171" t="str">
        <f t="shared" si="47"/>
        <v/>
      </c>
      <c r="AK162" s="165"/>
      <c r="AL162" s="165"/>
      <c r="AM162" s="86">
        <f t="shared" si="48"/>
        <v>2010</v>
      </c>
      <c r="AN162" s="11"/>
      <c r="AO162" s="11"/>
      <c r="AP162" s="132"/>
      <c r="AQ162" s="136"/>
      <c r="AR162" s="160">
        <f t="shared" si="55"/>
        <v>6</v>
      </c>
      <c r="AS162" s="38"/>
      <c r="AT162" s="11"/>
      <c r="AU162" s="86">
        <f t="shared" si="49"/>
        <v>2010</v>
      </c>
      <c r="AV162" s="38"/>
      <c r="AW162" s="11"/>
      <c r="AX162" s="11"/>
      <c r="AY162" s="11"/>
      <c r="AZ162" s="11"/>
    </row>
    <row r="163" spans="1:52">
      <c r="A163" s="139"/>
      <c r="B163" s="86">
        <f t="shared" si="54"/>
        <v>2011</v>
      </c>
      <c r="C163" s="2"/>
      <c r="D163" s="2"/>
      <c r="E163" s="121"/>
      <c r="F163" s="2"/>
      <c r="G163" s="2"/>
      <c r="H163" s="2"/>
      <c r="I163" s="2"/>
      <c r="J163" s="127"/>
      <c r="K163" s="121"/>
      <c r="L163" s="2"/>
      <c r="M163" s="2"/>
      <c r="N163" s="2"/>
      <c r="O163" s="2"/>
      <c r="P163" s="14"/>
      <c r="Q163" s="14"/>
      <c r="R163" s="14"/>
      <c r="S163" s="14"/>
      <c r="T163" s="12"/>
      <c r="U163" s="121"/>
      <c r="V163" s="2"/>
      <c r="W163" s="2"/>
      <c r="X163" s="2"/>
      <c r="Y163" s="2"/>
      <c r="Z163" s="14"/>
      <c r="AA163" s="14"/>
      <c r="AB163" s="14"/>
      <c r="AC163" s="14"/>
      <c r="AD163" s="12"/>
      <c r="AE163" s="121" t="s">
        <v>39</v>
      </c>
      <c r="AF163" s="2" t="s">
        <v>39</v>
      </c>
      <c r="AG163" s="4" t="str">
        <f t="shared" si="44"/>
        <v>No</v>
      </c>
      <c r="AH163" s="122" t="str">
        <f t="shared" si="45"/>
        <v/>
      </c>
      <c r="AI163" s="171" t="str">
        <f t="shared" si="46"/>
        <v/>
      </c>
      <c r="AJ163" s="171" t="str">
        <f t="shared" si="47"/>
        <v/>
      </c>
      <c r="AK163" s="165"/>
      <c r="AL163" s="165"/>
      <c r="AM163" s="86">
        <f t="shared" si="48"/>
        <v>2011</v>
      </c>
      <c r="AN163" s="11"/>
      <c r="AO163" s="11"/>
      <c r="AP163" s="132">
        <f>IFERROR(U162+V161+W160+X159+Y158-(K162+L161+M160+N159+O158),"")</f>
        <v>0</v>
      </c>
      <c r="AQ163" s="136">
        <f>IFERROR(V162+W161+X160+Y159+Z158-(U162+V161+W160+X159+Y158),"")</f>
        <v>0</v>
      </c>
      <c r="AR163" s="160">
        <f t="shared" si="55"/>
        <v>5</v>
      </c>
      <c r="AS163" s="38"/>
      <c r="AT163" s="11"/>
      <c r="AU163" s="86">
        <f t="shared" si="49"/>
        <v>2011</v>
      </c>
      <c r="AV163" s="38"/>
      <c r="AW163" s="11"/>
      <c r="AX163" s="11"/>
      <c r="AY163" s="11"/>
      <c r="AZ163" s="11"/>
    </row>
    <row r="164" spans="1:52">
      <c r="A164" s="139"/>
      <c r="B164" s="86">
        <f t="shared" si="54"/>
        <v>2012</v>
      </c>
      <c r="C164" s="2"/>
      <c r="D164" s="2"/>
      <c r="E164" s="121"/>
      <c r="F164" s="2"/>
      <c r="G164" s="2"/>
      <c r="H164" s="2"/>
      <c r="I164" s="2"/>
      <c r="J164" s="127"/>
      <c r="K164" s="121"/>
      <c r="L164" s="2"/>
      <c r="M164" s="2"/>
      <c r="N164" s="2"/>
      <c r="O164" s="14"/>
      <c r="P164" s="14"/>
      <c r="Q164" s="14"/>
      <c r="R164" s="14"/>
      <c r="S164" s="14"/>
      <c r="T164" s="12"/>
      <c r="U164" s="121"/>
      <c r="V164" s="2"/>
      <c r="W164" s="2"/>
      <c r="X164" s="2"/>
      <c r="Y164" s="14"/>
      <c r="Z164" s="14"/>
      <c r="AA164" s="14"/>
      <c r="AB164" s="14"/>
      <c r="AC164" s="14"/>
      <c r="AD164" s="12"/>
      <c r="AE164" s="121" t="s">
        <v>39</v>
      </c>
      <c r="AF164" s="2" t="s">
        <v>39</v>
      </c>
      <c r="AG164" s="4" t="str">
        <f t="shared" si="44"/>
        <v>No</v>
      </c>
      <c r="AH164" s="122" t="str">
        <f t="shared" si="45"/>
        <v/>
      </c>
      <c r="AI164" s="171" t="str">
        <f t="shared" si="46"/>
        <v/>
      </c>
      <c r="AJ164" s="171" t="str">
        <f t="shared" si="47"/>
        <v/>
      </c>
      <c r="AK164" s="165"/>
      <c r="AL164" s="165"/>
      <c r="AM164" s="86">
        <f t="shared" si="48"/>
        <v>2012</v>
      </c>
      <c r="AN164" s="11"/>
      <c r="AO164" s="11"/>
      <c r="AP164" s="132">
        <f>IFERROR(U163+V162+W161+X160+Y159-(K163+L162+M161+N160+O159),"")</f>
        <v>0</v>
      </c>
      <c r="AQ164" s="136">
        <f>IFERROR(V163+W162+X161+Y160+Z159-(U163+V162+W161+X160+Y159),"")</f>
        <v>0</v>
      </c>
      <c r="AR164" s="160">
        <f t="shared" si="55"/>
        <v>4</v>
      </c>
      <c r="AS164" s="38"/>
      <c r="AT164" s="11"/>
      <c r="AU164" s="86">
        <f t="shared" si="49"/>
        <v>2012</v>
      </c>
      <c r="AV164" s="38"/>
      <c r="AW164" s="11"/>
      <c r="AX164" s="11"/>
      <c r="AY164" s="11"/>
      <c r="AZ164" s="11"/>
    </row>
    <row r="165" spans="1:52">
      <c r="A165" s="139"/>
      <c r="B165" s="86">
        <f t="shared" si="54"/>
        <v>2013</v>
      </c>
      <c r="C165" s="2"/>
      <c r="D165" s="2"/>
      <c r="E165" s="121"/>
      <c r="F165" s="2"/>
      <c r="G165" s="2"/>
      <c r="H165" s="2"/>
      <c r="I165" s="2"/>
      <c r="J165" s="127"/>
      <c r="K165" s="121"/>
      <c r="L165" s="2"/>
      <c r="M165" s="2"/>
      <c r="N165" s="14"/>
      <c r="O165" s="14"/>
      <c r="P165" s="14"/>
      <c r="Q165" s="14"/>
      <c r="R165" s="14"/>
      <c r="S165" s="14"/>
      <c r="T165" s="12"/>
      <c r="U165" s="121"/>
      <c r="V165" s="2"/>
      <c r="W165" s="2"/>
      <c r="X165" s="14"/>
      <c r="Y165" s="14"/>
      <c r="Z165" s="14"/>
      <c r="AA165" s="14"/>
      <c r="AB165" s="14"/>
      <c r="AC165" s="14"/>
      <c r="AD165" s="12"/>
      <c r="AE165" s="121" t="s">
        <v>39</v>
      </c>
      <c r="AF165" s="2" t="s">
        <v>39</v>
      </c>
      <c r="AG165" s="4" t="str">
        <f t="shared" si="44"/>
        <v>No</v>
      </c>
      <c r="AH165" s="122" t="str">
        <f t="shared" si="45"/>
        <v/>
      </c>
      <c r="AI165" s="171" t="str">
        <f t="shared" si="46"/>
        <v/>
      </c>
      <c r="AJ165" s="171" t="str">
        <f t="shared" si="47"/>
        <v/>
      </c>
      <c r="AK165" s="165"/>
      <c r="AL165" s="165"/>
      <c r="AM165" s="86">
        <f t="shared" si="48"/>
        <v>2013</v>
      </c>
      <c r="AN165" s="11"/>
      <c r="AO165" s="11"/>
      <c r="AP165" s="132">
        <f>IFERROR(U164+V163+W162+X161+Y160-(K164+L163+M162+N161+O160),"")</f>
        <v>0</v>
      </c>
      <c r="AQ165" s="136">
        <f>IFERROR(V164+W163+X162+Y161+Z160-(U164+V163+W162+X161+Y160),"")</f>
        <v>0</v>
      </c>
      <c r="AR165" s="160">
        <f t="shared" si="55"/>
        <v>3</v>
      </c>
      <c r="AS165" s="38"/>
      <c r="AT165" s="11"/>
      <c r="AU165" s="86">
        <f t="shared" si="49"/>
        <v>2013</v>
      </c>
      <c r="AV165" s="38"/>
      <c r="AW165" s="11"/>
      <c r="AX165" s="11"/>
      <c r="AY165" s="11"/>
      <c r="AZ165" s="11"/>
    </row>
    <row r="166" spans="1:52">
      <c r="A166" s="139"/>
      <c r="B166" s="86">
        <f>B167-1</f>
        <v>2014</v>
      </c>
      <c r="C166" s="2"/>
      <c r="D166" s="2"/>
      <c r="E166" s="121"/>
      <c r="F166" s="2"/>
      <c r="G166" s="2"/>
      <c r="H166" s="2"/>
      <c r="I166" s="2"/>
      <c r="J166" s="127"/>
      <c r="K166" s="121"/>
      <c r="L166" s="2"/>
      <c r="M166" s="14"/>
      <c r="N166" s="14"/>
      <c r="O166" s="14"/>
      <c r="P166" s="14"/>
      <c r="Q166" s="14"/>
      <c r="R166" s="14"/>
      <c r="S166" s="14"/>
      <c r="T166" s="12"/>
      <c r="U166" s="121"/>
      <c r="V166" s="2"/>
      <c r="W166" s="14"/>
      <c r="X166" s="14"/>
      <c r="Y166" s="14"/>
      <c r="Z166" s="14"/>
      <c r="AA166" s="14"/>
      <c r="AB166" s="14"/>
      <c r="AC166" s="14"/>
      <c r="AD166" s="12"/>
      <c r="AE166" s="121" t="s">
        <v>39</v>
      </c>
      <c r="AF166" s="2" t="s">
        <v>39</v>
      </c>
      <c r="AG166" s="4" t="str">
        <f t="shared" si="44"/>
        <v>No</v>
      </c>
      <c r="AH166" s="122" t="str">
        <f t="shared" si="45"/>
        <v/>
      </c>
      <c r="AI166" s="171" t="str">
        <f t="shared" si="46"/>
        <v/>
      </c>
      <c r="AJ166" s="171" t="str">
        <f t="shared" si="47"/>
        <v/>
      </c>
      <c r="AK166" s="165"/>
      <c r="AL166" s="165"/>
      <c r="AM166" s="86">
        <f t="shared" si="48"/>
        <v>2014</v>
      </c>
      <c r="AN166" s="11"/>
      <c r="AO166" s="11"/>
      <c r="AP166" s="132">
        <f>IFERROR(U165+V164+W163+X162+Y161-(K165+L164+M163+N162+O161),"")</f>
        <v>0</v>
      </c>
      <c r="AQ166" s="136">
        <f>IFERROR(V165+W164+X163+Y162+Z161-(U165+V164+W163+X162+Y161),"")</f>
        <v>0</v>
      </c>
      <c r="AR166" s="160">
        <f t="shared" si="55"/>
        <v>2</v>
      </c>
      <c r="AS166" s="38"/>
      <c r="AT166" s="11"/>
      <c r="AU166" s="86">
        <f t="shared" si="49"/>
        <v>2014</v>
      </c>
      <c r="AV166" s="38"/>
      <c r="AW166" s="11"/>
      <c r="AX166" s="11"/>
      <c r="AY166" s="11"/>
      <c r="AZ166" s="11"/>
    </row>
    <row r="167" spans="1:52">
      <c r="A167" s="140"/>
      <c r="B167" s="87">
        <v>2015</v>
      </c>
      <c r="C167" s="3"/>
      <c r="D167" s="3"/>
      <c r="E167" s="123"/>
      <c r="F167" s="3"/>
      <c r="G167" s="3"/>
      <c r="H167" s="3"/>
      <c r="I167" s="3"/>
      <c r="J167" s="128"/>
      <c r="K167" s="123"/>
      <c r="L167" s="15"/>
      <c r="M167" s="15"/>
      <c r="N167" s="15"/>
      <c r="O167" s="15"/>
      <c r="P167" s="15"/>
      <c r="Q167" s="15"/>
      <c r="R167" s="15"/>
      <c r="S167" s="15"/>
      <c r="T167" s="13"/>
      <c r="U167" s="123"/>
      <c r="V167" s="15"/>
      <c r="W167" s="15"/>
      <c r="X167" s="15"/>
      <c r="Y167" s="15"/>
      <c r="Z167" s="15"/>
      <c r="AA167" s="15"/>
      <c r="AB167" s="15"/>
      <c r="AC167" s="15"/>
      <c r="AD167" s="13"/>
      <c r="AE167" s="123" t="s">
        <v>39</v>
      </c>
      <c r="AF167" s="3" t="s">
        <v>39</v>
      </c>
      <c r="AG167" s="5" t="str">
        <f t="shared" si="44"/>
        <v>No</v>
      </c>
      <c r="AH167" s="124" t="str">
        <f t="shared" si="45"/>
        <v/>
      </c>
      <c r="AI167" s="172" t="str">
        <f t="shared" si="46"/>
        <v/>
      </c>
      <c r="AJ167" s="172" t="str">
        <f t="shared" si="47"/>
        <v/>
      </c>
      <c r="AK167" s="166"/>
      <c r="AL167" s="166"/>
      <c r="AM167" s="87">
        <f t="shared" si="48"/>
        <v>2015</v>
      </c>
      <c r="AN167" s="20"/>
      <c r="AO167" s="20"/>
      <c r="AP167" s="133">
        <f>IFERROR(U166+V165+W164+X163+Y162-(K166+L165+M164+N163+O162),"")</f>
        <v>0</v>
      </c>
      <c r="AQ167" s="137">
        <f>IFERROR(V166+W165+X164+Y163+Z162-(U166+V165+W164+X163+Y162),"")</f>
        <v>0</v>
      </c>
      <c r="AR167" s="161">
        <f t="shared" si="55"/>
        <v>1</v>
      </c>
      <c r="AS167" s="39"/>
      <c r="AT167" s="20"/>
      <c r="AU167" s="87">
        <f t="shared" si="49"/>
        <v>2015</v>
      </c>
      <c r="AV167" s="39"/>
      <c r="AW167" s="20"/>
      <c r="AX167" s="20"/>
      <c r="AY167" s="20"/>
      <c r="AZ167" s="20"/>
    </row>
    <row r="168" spans="1:52">
      <c r="A168" s="138"/>
      <c r="B168" s="85">
        <f t="shared" ref="B168:B175" si="56">B169-1</f>
        <v>2006</v>
      </c>
      <c r="C168" s="23"/>
      <c r="D168" s="23"/>
      <c r="E168" s="119"/>
      <c r="F168" s="23"/>
      <c r="G168" s="23"/>
      <c r="H168" s="23"/>
      <c r="I168" s="23"/>
      <c r="J168" s="68"/>
      <c r="K168" s="119"/>
      <c r="L168" s="23"/>
      <c r="M168" s="23"/>
      <c r="N168" s="23"/>
      <c r="O168" s="23"/>
      <c r="P168" s="23"/>
      <c r="Q168" s="23"/>
      <c r="R168" s="23"/>
      <c r="S168" s="23"/>
      <c r="T168" s="68"/>
      <c r="U168" s="119"/>
      <c r="V168" s="23"/>
      <c r="W168" s="23"/>
      <c r="X168" s="23"/>
      <c r="Y168" s="23"/>
      <c r="Z168" s="23"/>
      <c r="AA168" s="23"/>
      <c r="AB168" s="23"/>
      <c r="AC168" s="23"/>
      <c r="AD168" s="68"/>
      <c r="AE168" s="119" t="s">
        <v>39</v>
      </c>
      <c r="AF168" s="23" t="s">
        <v>39</v>
      </c>
      <c r="AG168" s="22" t="str">
        <f t="shared" si="44"/>
        <v>No</v>
      </c>
      <c r="AH168" s="120" t="str">
        <f t="shared" si="45"/>
        <v/>
      </c>
      <c r="AI168" s="173" t="str">
        <f t="shared" si="46"/>
        <v/>
      </c>
      <c r="AJ168" s="173" t="str">
        <f t="shared" si="47"/>
        <v/>
      </c>
      <c r="AK168" s="165"/>
      <c r="AL168" s="165"/>
      <c r="AM168" s="85">
        <f t="shared" si="48"/>
        <v>2006</v>
      </c>
      <c r="AN168" s="11"/>
      <c r="AO168" s="11"/>
      <c r="AP168" s="131"/>
      <c r="AQ168" s="135"/>
      <c r="AR168" s="159">
        <v>10</v>
      </c>
      <c r="AS168" s="97">
        <v>1</v>
      </c>
      <c r="AT168" s="50"/>
      <c r="AU168" s="85">
        <f t="shared" si="49"/>
        <v>2006</v>
      </c>
      <c r="AV168" s="55"/>
      <c r="AW168" s="100"/>
      <c r="AX168" s="100"/>
      <c r="AY168" s="11"/>
      <c r="AZ168" s="11"/>
    </row>
    <row r="169" spans="1:52">
      <c r="A169" s="139"/>
      <c r="B169" s="86">
        <f t="shared" si="56"/>
        <v>2007</v>
      </c>
      <c r="C169" s="2"/>
      <c r="D169" s="2"/>
      <c r="E169" s="121"/>
      <c r="F169" s="2"/>
      <c r="G169" s="2"/>
      <c r="H169" s="2"/>
      <c r="I169" s="2"/>
      <c r="J169" s="127"/>
      <c r="K169" s="121"/>
      <c r="L169" s="2"/>
      <c r="M169" s="2"/>
      <c r="N169" s="2"/>
      <c r="O169" s="2"/>
      <c r="P169" s="2"/>
      <c r="Q169" s="2"/>
      <c r="R169" s="2"/>
      <c r="S169" s="2"/>
      <c r="T169" s="12"/>
      <c r="U169" s="121"/>
      <c r="V169" s="2"/>
      <c r="W169" s="2"/>
      <c r="X169" s="2"/>
      <c r="Y169" s="2"/>
      <c r="Z169" s="2"/>
      <c r="AA169" s="2"/>
      <c r="AB169" s="2"/>
      <c r="AC169" s="2"/>
      <c r="AD169" s="12"/>
      <c r="AE169" s="121" t="s">
        <v>39</v>
      </c>
      <c r="AF169" s="2" t="s">
        <v>39</v>
      </c>
      <c r="AG169" s="4" t="str">
        <f t="shared" si="44"/>
        <v>No</v>
      </c>
      <c r="AH169" s="122" t="str">
        <f t="shared" si="45"/>
        <v/>
      </c>
      <c r="AI169" s="171" t="str">
        <f t="shared" si="46"/>
        <v/>
      </c>
      <c r="AJ169" s="171" t="str">
        <f t="shared" si="47"/>
        <v/>
      </c>
      <c r="AK169" s="165"/>
      <c r="AL169" s="165"/>
      <c r="AM169" s="86">
        <f t="shared" si="48"/>
        <v>2007</v>
      </c>
      <c r="AN169" s="11"/>
      <c r="AO169" s="11"/>
      <c r="AP169" s="132"/>
      <c r="AQ169" s="136"/>
      <c r="AR169" s="160">
        <f>AR168-1</f>
        <v>9</v>
      </c>
      <c r="AS169" s="38"/>
      <c r="AT169" s="11"/>
      <c r="AU169" s="86">
        <f t="shared" si="49"/>
        <v>2007</v>
      </c>
      <c r="AV169" s="38"/>
      <c r="AW169" s="11"/>
      <c r="AX169" s="11"/>
      <c r="AY169" s="11"/>
      <c r="AZ169" s="11"/>
    </row>
    <row r="170" spans="1:52">
      <c r="A170" s="139"/>
      <c r="B170" s="86">
        <f t="shared" si="56"/>
        <v>2008</v>
      </c>
      <c r="C170" s="2"/>
      <c r="D170" s="2"/>
      <c r="E170" s="121"/>
      <c r="F170" s="2"/>
      <c r="G170" s="2"/>
      <c r="H170" s="2"/>
      <c r="I170" s="2"/>
      <c r="J170" s="127"/>
      <c r="K170" s="121"/>
      <c r="L170" s="2"/>
      <c r="M170" s="2"/>
      <c r="N170" s="2"/>
      <c r="O170" s="2"/>
      <c r="P170" s="2"/>
      <c r="Q170" s="2"/>
      <c r="R170" s="2"/>
      <c r="S170" s="14"/>
      <c r="T170" s="12"/>
      <c r="U170" s="121"/>
      <c r="V170" s="2"/>
      <c r="W170" s="2"/>
      <c r="X170" s="2"/>
      <c r="Y170" s="2"/>
      <c r="Z170" s="2"/>
      <c r="AA170" s="2"/>
      <c r="AB170" s="2"/>
      <c r="AC170" s="14"/>
      <c r="AD170" s="12"/>
      <c r="AE170" s="121" t="s">
        <v>39</v>
      </c>
      <c r="AF170" s="2" t="s">
        <v>39</v>
      </c>
      <c r="AG170" s="4" t="str">
        <f t="shared" si="44"/>
        <v>No</v>
      </c>
      <c r="AH170" s="122" t="str">
        <f t="shared" si="45"/>
        <v/>
      </c>
      <c r="AI170" s="171" t="str">
        <f t="shared" si="46"/>
        <v/>
      </c>
      <c r="AJ170" s="171" t="str">
        <f t="shared" si="47"/>
        <v/>
      </c>
      <c r="AK170" s="165"/>
      <c r="AL170" s="165"/>
      <c r="AM170" s="86">
        <f t="shared" si="48"/>
        <v>2008</v>
      </c>
      <c r="AN170" s="11"/>
      <c r="AO170" s="11"/>
      <c r="AP170" s="132"/>
      <c r="AQ170" s="136"/>
      <c r="AR170" s="160">
        <f t="shared" ref="AR170:AR177" si="57">AR169-1</f>
        <v>8</v>
      </c>
      <c r="AS170" s="38"/>
      <c r="AT170" s="11"/>
      <c r="AU170" s="86">
        <f t="shared" si="49"/>
        <v>2008</v>
      </c>
      <c r="AV170" s="38"/>
      <c r="AW170" s="11"/>
      <c r="AX170" s="11"/>
      <c r="AY170" s="11"/>
      <c r="AZ170" s="11"/>
    </row>
    <row r="171" spans="1:52">
      <c r="A171" s="139"/>
      <c r="B171" s="86">
        <f t="shared" si="56"/>
        <v>2009</v>
      </c>
      <c r="C171" s="2"/>
      <c r="D171" s="2"/>
      <c r="E171" s="121"/>
      <c r="F171" s="2"/>
      <c r="G171" s="2"/>
      <c r="H171" s="2"/>
      <c r="I171" s="2"/>
      <c r="J171" s="127"/>
      <c r="K171" s="121"/>
      <c r="L171" s="2"/>
      <c r="M171" s="2"/>
      <c r="N171" s="2"/>
      <c r="O171" s="2"/>
      <c r="P171" s="2"/>
      <c r="Q171" s="2"/>
      <c r="R171" s="14"/>
      <c r="S171" s="14"/>
      <c r="T171" s="12"/>
      <c r="U171" s="121"/>
      <c r="V171" s="2"/>
      <c r="W171" s="2"/>
      <c r="X171" s="2"/>
      <c r="Y171" s="2"/>
      <c r="Z171" s="2"/>
      <c r="AA171" s="2"/>
      <c r="AB171" s="14"/>
      <c r="AC171" s="14"/>
      <c r="AD171" s="12"/>
      <c r="AE171" s="121" t="s">
        <v>39</v>
      </c>
      <c r="AF171" s="2" t="s">
        <v>39</v>
      </c>
      <c r="AG171" s="4" t="str">
        <f t="shared" si="44"/>
        <v>No</v>
      </c>
      <c r="AH171" s="122" t="str">
        <f t="shared" si="45"/>
        <v/>
      </c>
      <c r="AI171" s="171" t="str">
        <f t="shared" si="46"/>
        <v/>
      </c>
      <c r="AJ171" s="171" t="str">
        <f t="shared" si="47"/>
        <v/>
      </c>
      <c r="AK171" s="165"/>
      <c r="AL171" s="165"/>
      <c r="AM171" s="86">
        <f t="shared" si="48"/>
        <v>2009</v>
      </c>
      <c r="AN171" s="11"/>
      <c r="AO171" s="11"/>
      <c r="AP171" s="132"/>
      <c r="AQ171" s="136"/>
      <c r="AR171" s="160">
        <f t="shared" si="57"/>
        <v>7</v>
      </c>
      <c r="AS171" s="38"/>
      <c r="AT171" s="11"/>
      <c r="AU171" s="86">
        <f t="shared" si="49"/>
        <v>2009</v>
      </c>
      <c r="AV171" s="38"/>
      <c r="AW171" s="11"/>
      <c r="AX171" s="11"/>
      <c r="AY171" s="11"/>
      <c r="AZ171" s="11"/>
    </row>
    <row r="172" spans="1:52">
      <c r="A172" s="139"/>
      <c r="B172" s="86">
        <f t="shared" si="56"/>
        <v>2010</v>
      </c>
      <c r="C172" s="2"/>
      <c r="D172" s="2"/>
      <c r="E172" s="121"/>
      <c r="F172" s="2"/>
      <c r="G172" s="2"/>
      <c r="H172" s="2"/>
      <c r="I172" s="2"/>
      <c r="J172" s="127"/>
      <c r="K172" s="121"/>
      <c r="L172" s="2"/>
      <c r="M172" s="2"/>
      <c r="N172" s="2"/>
      <c r="O172" s="2"/>
      <c r="P172" s="2"/>
      <c r="Q172" s="14"/>
      <c r="R172" s="14"/>
      <c r="S172" s="14"/>
      <c r="T172" s="12"/>
      <c r="U172" s="121"/>
      <c r="V172" s="2"/>
      <c r="W172" s="2"/>
      <c r="X172" s="2"/>
      <c r="Y172" s="2"/>
      <c r="Z172" s="2"/>
      <c r="AA172" s="14"/>
      <c r="AB172" s="14"/>
      <c r="AC172" s="14"/>
      <c r="AD172" s="12"/>
      <c r="AE172" s="121" t="s">
        <v>39</v>
      </c>
      <c r="AF172" s="2" t="s">
        <v>39</v>
      </c>
      <c r="AG172" s="4" t="str">
        <f t="shared" si="44"/>
        <v>No</v>
      </c>
      <c r="AH172" s="122" t="str">
        <f t="shared" si="45"/>
        <v/>
      </c>
      <c r="AI172" s="171" t="str">
        <f t="shared" si="46"/>
        <v/>
      </c>
      <c r="AJ172" s="171" t="str">
        <f t="shared" si="47"/>
        <v/>
      </c>
      <c r="AK172" s="165"/>
      <c r="AL172" s="165"/>
      <c r="AM172" s="86">
        <f t="shared" si="48"/>
        <v>2010</v>
      </c>
      <c r="AN172" s="11"/>
      <c r="AO172" s="11"/>
      <c r="AP172" s="132"/>
      <c r="AQ172" s="136"/>
      <c r="AR172" s="160">
        <f t="shared" si="57"/>
        <v>6</v>
      </c>
      <c r="AS172" s="38"/>
      <c r="AT172" s="11"/>
      <c r="AU172" s="86">
        <f t="shared" si="49"/>
        <v>2010</v>
      </c>
      <c r="AV172" s="38"/>
      <c r="AW172" s="11"/>
      <c r="AX172" s="11"/>
      <c r="AY172" s="11"/>
      <c r="AZ172" s="11"/>
    </row>
    <row r="173" spans="1:52">
      <c r="A173" s="139"/>
      <c r="B173" s="86">
        <f t="shared" si="56"/>
        <v>2011</v>
      </c>
      <c r="C173" s="2"/>
      <c r="D173" s="2"/>
      <c r="E173" s="121"/>
      <c r="F173" s="2"/>
      <c r="G173" s="2"/>
      <c r="H173" s="2"/>
      <c r="I173" s="2"/>
      <c r="J173" s="127"/>
      <c r="K173" s="121"/>
      <c r="L173" s="2"/>
      <c r="M173" s="2"/>
      <c r="N173" s="2"/>
      <c r="O173" s="2"/>
      <c r="P173" s="14"/>
      <c r="Q173" s="14"/>
      <c r="R173" s="14"/>
      <c r="S173" s="14"/>
      <c r="T173" s="12"/>
      <c r="U173" s="121"/>
      <c r="V173" s="2"/>
      <c r="W173" s="2"/>
      <c r="X173" s="2"/>
      <c r="Y173" s="2"/>
      <c r="Z173" s="14"/>
      <c r="AA173" s="14"/>
      <c r="AB173" s="14"/>
      <c r="AC173" s="14"/>
      <c r="AD173" s="12"/>
      <c r="AE173" s="121" t="s">
        <v>39</v>
      </c>
      <c r="AF173" s="2" t="s">
        <v>39</v>
      </c>
      <c r="AG173" s="4" t="str">
        <f t="shared" si="44"/>
        <v>No</v>
      </c>
      <c r="AH173" s="122" t="str">
        <f t="shared" si="45"/>
        <v/>
      </c>
      <c r="AI173" s="171" t="str">
        <f t="shared" si="46"/>
        <v/>
      </c>
      <c r="AJ173" s="171" t="str">
        <f t="shared" si="47"/>
        <v/>
      </c>
      <c r="AK173" s="165"/>
      <c r="AL173" s="165"/>
      <c r="AM173" s="86">
        <f t="shared" si="48"/>
        <v>2011</v>
      </c>
      <c r="AN173" s="11"/>
      <c r="AO173" s="11"/>
      <c r="AP173" s="132">
        <f>IFERROR(U172+V171+W170+X169+Y168-(K172+L171+M170+N169+O168),"")</f>
        <v>0</v>
      </c>
      <c r="AQ173" s="136">
        <f>IFERROR(V172+W171+X170+Y169+Z168-(U172+V171+W170+X169+Y168),"")</f>
        <v>0</v>
      </c>
      <c r="AR173" s="160">
        <f t="shared" si="57"/>
        <v>5</v>
      </c>
      <c r="AS173" s="38"/>
      <c r="AT173" s="11"/>
      <c r="AU173" s="86">
        <f t="shared" si="49"/>
        <v>2011</v>
      </c>
      <c r="AV173" s="38"/>
      <c r="AW173" s="11"/>
      <c r="AX173" s="11"/>
      <c r="AY173" s="11"/>
      <c r="AZ173" s="11"/>
    </row>
    <row r="174" spans="1:52">
      <c r="A174" s="139"/>
      <c r="B174" s="86">
        <f t="shared" si="56"/>
        <v>2012</v>
      </c>
      <c r="C174" s="2"/>
      <c r="D174" s="2"/>
      <c r="E174" s="121"/>
      <c r="F174" s="2"/>
      <c r="G174" s="2"/>
      <c r="H174" s="2"/>
      <c r="I174" s="2"/>
      <c r="J174" s="127"/>
      <c r="K174" s="121"/>
      <c r="L174" s="2"/>
      <c r="M174" s="2"/>
      <c r="N174" s="2"/>
      <c r="O174" s="14"/>
      <c r="P174" s="14"/>
      <c r="Q174" s="14"/>
      <c r="R174" s="14"/>
      <c r="S174" s="14"/>
      <c r="T174" s="12"/>
      <c r="U174" s="121"/>
      <c r="V174" s="2"/>
      <c r="W174" s="2"/>
      <c r="X174" s="2"/>
      <c r="Y174" s="14"/>
      <c r="Z174" s="14"/>
      <c r="AA174" s="14"/>
      <c r="AB174" s="14"/>
      <c r="AC174" s="14"/>
      <c r="AD174" s="12"/>
      <c r="AE174" s="121" t="s">
        <v>39</v>
      </c>
      <c r="AF174" s="2" t="s">
        <v>39</v>
      </c>
      <c r="AG174" s="4" t="str">
        <f t="shared" si="44"/>
        <v>No</v>
      </c>
      <c r="AH174" s="122" t="str">
        <f t="shared" si="45"/>
        <v/>
      </c>
      <c r="AI174" s="171" t="str">
        <f t="shared" si="46"/>
        <v/>
      </c>
      <c r="AJ174" s="171" t="str">
        <f t="shared" si="47"/>
        <v/>
      </c>
      <c r="AK174" s="165"/>
      <c r="AL174" s="165"/>
      <c r="AM174" s="86">
        <f t="shared" si="48"/>
        <v>2012</v>
      </c>
      <c r="AN174" s="11"/>
      <c r="AO174" s="11"/>
      <c r="AP174" s="132">
        <f>IFERROR(U173+V172+W171+X170+Y169-(K173+L172+M171+N170+O169),"")</f>
        <v>0</v>
      </c>
      <c r="AQ174" s="136">
        <f>IFERROR(V173+W172+X171+Y170+Z169-(U173+V172+W171+X170+Y169),"")</f>
        <v>0</v>
      </c>
      <c r="AR174" s="160">
        <f t="shared" si="57"/>
        <v>4</v>
      </c>
      <c r="AS174" s="38"/>
      <c r="AT174" s="11"/>
      <c r="AU174" s="86">
        <f t="shared" si="49"/>
        <v>2012</v>
      </c>
      <c r="AV174" s="38"/>
      <c r="AW174" s="11"/>
      <c r="AX174" s="11"/>
      <c r="AY174" s="11"/>
      <c r="AZ174" s="11"/>
    </row>
    <row r="175" spans="1:52">
      <c r="A175" s="139"/>
      <c r="B175" s="86">
        <f t="shared" si="56"/>
        <v>2013</v>
      </c>
      <c r="C175" s="2"/>
      <c r="D175" s="2"/>
      <c r="E175" s="121"/>
      <c r="F175" s="2"/>
      <c r="G175" s="2"/>
      <c r="H175" s="2"/>
      <c r="I175" s="2"/>
      <c r="J175" s="127"/>
      <c r="K175" s="121"/>
      <c r="L175" s="2"/>
      <c r="M175" s="2"/>
      <c r="N175" s="14"/>
      <c r="O175" s="14"/>
      <c r="P175" s="14"/>
      <c r="Q175" s="14"/>
      <c r="R175" s="14"/>
      <c r="S175" s="14"/>
      <c r="T175" s="12"/>
      <c r="U175" s="121"/>
      <c r="V175" s="2"/>
      <c r="W175" s="2"/>
      <c r="X175" s="14"/>
      <c r="Y175" s="14"/>
      <c r="Z175" s="14"/>
      <c r="AA175" s="14"/>
      <c r="AB175" s="14"/>
      <c r="AC175" s="14"/>
      <c r="AD175" s="12"/>
      <c r="AE175" s="121" t="s">
        <v>39</v>
      </c>
      <c r="AF175" s="2" t="s">
        <v>39</v>
      </c>
      <c r="AG175" s="4" t="str">
        <f t="shared" si="44"/>
        <v>No</v>
      </c>
      <c r="AH175" s="122" t="str">
        <f t="shared" si="45"/>
        <v/>
      </c>
      <c r="AI175" s="171" t="str">
        <f t="shared" si="46"/>
        <v/>
      </c>
      <c r="AJ175" s="171" t="str">
        <f t="shared" si="47"/>
        <v/>
      </c>
      <c r="AK175" s="165"/>
      <c r="AL175" s="165"/>
      <c r="AM175" s="86">
        <f t="shared" si="48"/>
        <v>2013</v>
      </c>
      <c r="AN175" s="11"/>
      <c r="AO175" s="11"/>
      <c r="AP175" s="132">
        <f>IFERROR(U174+V173+W172+X171+Y170-(K174+L173+M172+N171+O170),"")</f>
        <v>0</v>
      </c>
      <c r="AQ175" s="136">
        <f>IFERROR(V174+W173+X172+Y171+Z170-(U174+V173+W172+X171+Y170),"")</f>
        <v>0</v>
      </c>
      <c r="AR175" s="160">
        <f t="shared" si="57"/>
        <v>3</v>
      </c>
      <c r="AS175" s="38"/>
      <c r="AT175" s="11"/>
      <c r="AU175" s="86">
        <f t="shared" si="49"/>
        <v>2013</v>
      </c>
      <c r="AV175" s="38"/>
      <c r="AW175" s="11"/>
      <c r="AX175" s="11"/>
      <c r="AY175" s="11"/>
      <c r="AZ175" s="11"/>
    </row>
    <row r="176" spans="1:52">
      <c r="A176" s="139"/>
      <c r="B176" s="86">
        <f>B177-1</f>
        <v>2014</v>
      </c>
      <c r="C176" s="2"/>
      <c r="D176" s="2"/>
      <c r="E176" s="121"/>
      <c r="F176" s="2"/>
      <c r="G176" s="2"/>
      <c r="H176" s="2"/>
      <c r="I176" s="2"/>
      <c r="J176" s="127"/>
      <c r="K176" s="121"/>
      <c r="L176" s="2"/>
      <c r="M176" s="14"/>
      <c r="N176" s="14"/>
      <c r="O176" s="14"/>
      <c r="P176" s="14"/>
      <c r="Q176" s="14"/>
      <c r="R176" s="14"/>
      <c r="S176" s="14"/>
      <c r="T176" s="12"/>
      <c r="U176" s="121"/>
      <c r="V176" s="2"/>
      <c r="W176" s="14"/>
      <c r="X176" s="14"/>
      <c r="Y176" s="14"/>
      <c r="Z176" s="14"/>
      <c r="AA176" s="14"/>
      <c r="AB176" s="14"/>
      <c r="AC176" s="14"/>
      <c r="AD176" s="12"/>
      <c r="AE176" s="121" t="s">
        <v>39</v>
      </c>
      <c r="AF176" s="2" t="s">
        <v>39</v>
      </c>
      <c r="AG176" s="4" t="str">
        <f t="shared" si="44"/>
        <v>No</v>
      </c>
      <c r="AH176" s="122" t="str">
        <f t="shared" si="45"/>
        <v/>
      </c>
      <c r="AI176" s="171" t="str">
        <f t="shared" si="46"/>
        <v/>
      </c>
      <c r="AJ176" s="171" t="str">
        <f t="shared" si="47"/>
        <v/>
      </c>
      <c r="AK176" s="165"/>
      <c r="AL176" s="165"/>
      <c r="AM176" s="86">
        <f t="shared" si="48"/>
        <v>2014</v>
      </c>
      <c r="AN176" s="11"/>
      <c r="AO176" s="11"/>
      <c r="AP176" s="132">
        <f>IFERROR(U175+V174+W173+X172+Y171-(K175+L174+M173+N172+O171),"")</f>
        <v>0</v>
      </c>
      <c r="AQ176" s="136">
        <f>IFERROR(V175+W174+X173+Y172+Z171-(U175+V174+W173+X172+Y171),"")</f>
        <v>0</v>
      </c>
      <c r="AR176" s="160">
        <f t="shared" si="57"/>
        <v>2</v>
      </c>
      <c r="AS176" s="38"/>
      <c r="AT176" s="11"/>
      <c r="AU176" s="86">
        <f t="shared" si="49"/>
        <v>2014</v>
      </c>
      <c r="AV176" s="38"/>
      <c r="AW176" s="11"/>
      <c r="AX176" s="11"/>
      <c r="AY176" s="11"/>
      <c r="AZ176" s="11"/>
    </row>
    <row r="177" spans="1:52">
      <c r="A177" s="140"/>
      <c r="B177" s="87">
        <v>2015</v>
      </c>
      <c r="C177" s="3"/>
      <c r="D177" s="3"/>
      <c r="E177" s="123"/>
      <c r="F177" s="3"/>
      <c r="G177" s="3"/>
      <c r="H177" s="3"/>
      <c r="I177" s="3"/>
      <c r="J177" s="128"/>
      <c r="K177" s="123"/>
      <c r="L177" s="15"/>
      <c r="M177" s="15"/>
      <c r="N177" s="15"/>
      <c r="O177" s="15"/>
      <c r="P177" s="15"/>
      <c r="Q177" s="15"/>
      <c r="R177" s="15"/>
      <c r="S177" s="15"/>
      <c r="T177" s="13"/>
      <c r="U177" s="123"/>
      <c r="V177" s="15"/>
      <c r="W177" s="15"/>
      <c r="X177" s="15"/>
      <c r="Y177" s="15"/>
      <c r="Z177" s="15"/>
      <c r="AA177" s="15"/>
      <c r="AB177" s="15"/>
      <c r="AC177" s="15"/>
      <c r="AD177" s="13"/>
      <c r="AE177" s="123" t="s">
        <v>39</v>
      </c>
      <c r="AF177" s="3" t="s">
        <v>39</v>
      </c>
      <c r="AG177" s="5" t="str">
        <f t="shared" si="44"/>
        <v>No</v>
      </c>
      <c r="AH177" s="124" t="str">
        <f t="shared" si="45"/>
        <v/>
      </c>
      <c r="AI177" s="172" t="str">
        <f t="shared" si="46"/>
        <v/>
      </c>
      <c r="AJ177" s="172" t="str">
        <f t="shared" si="47"/>
        <v/>
      </c>
      <c r="AK177" s="166"/>
      <c r="AL177" s="166"/>
      <c r="AM177" s="87">
        <f t="shared" si="48"/>
        <v>2015</v>
      </c>
      <c r="AN177" s="20"/>
      <c r="AO177" s="20"/>
      <c r="AP177" s="133">
        <f>IFERROR(U176+V175+W174+X173+Y172-(K176+L175+M174+N173+O172),"")</f>
        <v>0</v>
      </c>
      <c r="AQ177" s="137">
        <f>IFERROR(V176+W175+X174+Y173+Z172-(U176+V175+W174+X173+Y172),"")</f>
        <v>0</v>
      </c>
      <c r="AR177" s="161">
        <f t="shared" si="57"/>
        <v>1</v>
      </c>
      <c r="AS177" s="39"/>
      <c r="AT177" s="20"/>
      <c r="AU177" s="87">
        <f t="shared" si="49"/>
        <v>2015</v>
      </c>
      <c r="AV177" s="39"/>
      <c r="AW177" s="20"/>
      <c r="AX177" s="20"/>
      <c r="AY177" s="20"/>
      <c r="AZ177" s="20"/>
    </row>
    <row r="178" spans="1:52">
      <c r="A178" s="138"/>
      <c r="B178" s="85">
        <f t="shared" ref="B178:B185" si="58">B179-1</f>
        <v>2006</v>
      </c>
      <c r="C178" s="23"/>
      <c r="D178" s="23"/>
      <c r="E178" s="119"/>
      <c r="F178" s="23"/>
      <c r="G178" s="23"/>
      <c r="H178" s="23"/>
      <c r="I178" s="23"/>
      <c r="J178" s="68"/>
      <c r="K178" s="119"/>
      <c r="L178" s="23"/>
      <c r="M178" s="23"/>
      <c r="N178" s="23"/>
      <c r="O178" s="23"/>
      <c r="P178" s="23"/>
      <c r="Q178" s="23"/>
      <c r="R178" s="23"/>
      <c r="S178" s="23"/>
      <c r="T178" s="68"/>
      <c r="U178" s="119"/>
      <c r="V178" s="23"/>
      <c r="W178" s="23"/>
      <c r="X178" s="23"/>
      <c r="Y178" s="23"/>
      <c r="Z178" s="23"/>
      <c r="AA178" s="23"/>
      <c r="AB178" s="23"/>
      <c r="AC178" s="23"/>
      <c r="AD178" s="68"/>
      <c r="AE178" s="119" t="s">
        <v>39</v>
      </c>
      <c r="AF178" s="23" t="s">
        <v>39</v>
      </c>
      <c r="AG178" s="22" t="str">
        <f t="shared" si="44"/>
        <v>No</v>
      </c>
      <c r="AH178" s="120" t="str">
        <f t="shared" si="45"/>
        <v/>
      </c>
      <c r="AI178" s="173" t="str">
        <f t="shared" si="46"/>
        <v/>
      </c>
      <c r="AJ178" s="173" t="str">
        <f t="shared" si="47"/>
        <v/>
      </c>
      <c r="AK178" s="165"/>
      <c r="AL178" s="165"/>
      <c r="AM178" s="85">
        <f t="shared" si="48"/>
        <v>2006</v>
      </c>
      <c r="AN178" s="11"/>
      <c r="AO178" s="11"/>
      <c r="AP178" s="131"/>
      <c r="AQ178" s="135"/>
      <c r="AR178" s="159">
        <v>10</v>
      </c>
      <c r="AS178" s="97">
        <v>1</v>
      </c>
      <c r="AT178" s="50"/>
      <c r="AU178" s="85">
        <f t="shared" si="49"/>
        <v>2006</v>
      </c>
      <c r="AV178" s="55"/>
      <c r="AW178" s="100"/>
      <c r="AX178" s="100"/>
      <c r="AY178" s="11"/>
      <c r="AZ178" s="11"/>
    </row>
    <row r="179" spans="1:52">
      <c r="A179" s="139"/>
      <c r="B179" s="86">
        <f t="shared" si="58"/>
        <v>2007</v>
      </c>
      <c r="C179" s="2"/>
      <c r="D179" s="2"/>
      <c r="E179" s="121"/>
      <c r="F179" s="2"/>
      <c r="G179" s="2"/>
      <c r="H179" s="2"/>
      <c r="I179" s="2"/>
      <c r="J179" s="127"/>
      <c r="K179" s="121"/>
      <c r="L179" s="2"/>
      <c r="M179" s="2"/>
      <c r="N179" s="2"/>
      <c r="O179" s="2"/>
      <c r="P179" s="2"/>
      <c r="Q179" s="2"/>
      <c r="R179" s="2"/>
      <c r="S179" s="2"/>
      <c r="T179" s="12"/>
      <c r="U179" s="121"/>
      <c r="V179" s="2"/>
      <c r="W179" s="2"/>
      <c r="X179" s="2"/>
      <c r="Y179" s="2"/>
      <c r="Z179" s="2"/>
      <c r="AA179" s="2"/>
      <c r="AB179" s="2"/>
      <c r="AC179" s="2"/>
      <c r="AD179" s="12"/>
      <c r="AE179" s="121" t="s">
        <v>39</v>
      </c>
      <c r="AF179" s="2" t="s">
        <v>39</v>
      </c>
      <c r="AG179" s="4" t="str">
        <f t="shared" si="44"/>
        <v>No</v>
      </c>
      <c r="AH179" s="122" t="str">
        <f t="shared" si="45"/>
        <v/>
      </c>
      <c r="AI179" s="171" t="str">
        <f t="shared" si="46"/>
        <v/>
      </c>
      <c r="AJ179" s="171" t="str">
        <f t="shared" si="47"/>
        <v/>
      </c>
      <c r="AK179" s="165"/>
      <c r="AL179" s="165"/>
      <c r="AM179" s="86">
        <f t="shared" si="48"/>
        <v>2007</v>
      </c>
      <c r="AN179" s="11"/>
      <c r="AO179" s="11"/>
      <c r="AP179" s="132"/>
      <c r="AQ179" s="136"/>
      <c r="AR179" s="160">
        <f>AR178-1</f>
        <v>9</v>
      </c>
      <c r="AS179" s="38"/>
      <c r="AT179" s="11"/>
      <c r="AU179" s="86">
        <f t="shared" si="49"/>
        <v>2007</v>
      </c>
      <c r="AV179" s="38"/>
      <c r="AW179" s="11"/>
      <c r="AX179" s="11"/>
      <c r="AY179" s="11"/>
      <c r="AZ179" s="11"/>
    </row>
    <row r="180" spans="1:52">
      <c r="A180" s="139"/>
      <c r="B180" s="86">
        <f t="shared" si="58"/>
        <v>2008</v>
      </c>
      <c r="C180" s="2"/>
      <c r="D180" s="2"/>
      <c r="E180" s="121"/>
      <c r="F180" s="2"/>
      <c r="G180" s="2"/>
      <c r="H180" s="2"/>
      <c r="I180" s="2"/>
      <c r="J180" s="127"/>
      <c r="K180" s="121"/>
      <c r="L180" s="2"/>
      <c r="M180" s="2"/>
      <c r="N180" s="2"/>
      <c r="O180" s="2"/>
      <c r="P180" s="2"/>
      <c r="Q180" s="2"/>
      <c r="R180" s="2"/>
      <c r="S180" s="14"/>
      <c r="T180" s="12"/>
      <c r="U180" s="121"/>
      <c r="V180" s="2"/>
      <c r="W180" s="2"/>
      <c r="X180" s="2"/>
      <c r="Y180" s="2"/>
      <c r="Z180" s="2"/>
      <c r="AA180" s="2"/>
      <c r="AB180" s="2"/>
      <c r="AC180" s="14"/>
      <c r="AD180" s="12"/>
      <c r="AE180" s="121" t="s">
        <v>39</v>
      </c>
      <c r="AF180" s="2" t="s">
        <v>39</v>
      </c>
      <c r="AG180" s="4" t="str">
        <f t="shared" si="44"/>
        <v>No</v>
      </c>
      <c r="AH180" s="122" t="str">
        <f t="shared" si="45"/>
        <v/>
      </c>
      <c r="AI180" s="171" t="str">
        <f t="shared" si="46"/>
        <v/>
      </c>
      <c r="AJ180" s="171" t="str">
        <f t="shared" si="47"/>
        <v/>
      </c>
      <c r="AK180" s="165"/>
      <c r="AL180" s="165"/>
      <c r="AM180" s="86">
        <f t="shared" si="48"/>
        <v>2008</v>
      </c>
      <c r="AN180" s="11"/>
      <c r="AO180" s="11"/>
      <c r="AP180" s="132"/>
      <c r="AQ180" s="136"/>
      <c r="AR180" s="160">
        <f t="shared" ref="AR180:AR187" si="59">AR179-1</f>
        <v>8</v>
      </c>
      <c r="AS180" s="38"/>
      <c r="AT180" s="11"/>
      <c r="AU180" s="86">
        <f t="shared" si="49"/>
        <v>2008</v>
      </c>
      <c r="AV180" s="38"/>
      <c r="AW180" s="11"/>
      <c r="AX180" s="11"/>
      <c r="AY180" s="11"/>
      <c r="AZ180" s="11"/>
    </row>
    <row r="181" spans="1:52">
      <c r="A181" s="139"/>
      <c r="B181" s="86">
        <f t="shared" si="58"/>
        <v>2009</v>
      </c>
      <c r="C181" s="2"/>
      <c r="D181" s="2"/>
      <c r="E181" s="121"/>
      <c r="F181" s="2"/>
      <c r="G181" s="2"/>
      <c r="H181" s="2"/>
      <c r="I181" s="2"/>
      <c r="J181" s="127"/>
      <c r="K181" s="121"/>
      <c r="L181" s="2"/>
      <c r="M181" s="2"/>
      <c r="N181" s="2"/>
      <c r="O181" s="2"/>
      <c r="P181" s="2"/>
      <c r="Q181" s="2"/>
      <c r="R181" s="14"/>
      <c r="S181" s="14"/>
      <c r="T181" s="12"/>
      <c r="U181" s="121"/>
      <c r="V181" s="2"/>
      <c r="W181" s="2"/>
      <c r="X181" s="2"/>
      <c r="Y181" s="2"/>
      <c r="Z181" s="2"/>
      <c r="AA181" s="2"/>
      <c r="AB181" s="14"/>
      <c r="AC181" s="14"/>
      <c r="AD181" s="12"/>
      <c r="AE181" s="121" t="s">
        <v>39</v>
      </c>
      <c r="AF181" s="2" t="s">
        <v>39</v>
      </c>
      <c r="AG181" s="4" t="str">
        <f t="shared" si="44"/>
        <v>No</v>
      </c>
      <c r="AH181" s="122" t="str">
        <f t="shared" si="45"/>
        <v/>
      </c>
      <c r="AI181" s="171" t="str">
        <f t="shared" si="46"/>
        <v/>
      </c>
      <c r="AJ181" s="171" t="str">
        <f t="shared" si="47"/>
        <v/>
      </c>
      <c r="AK181" s="165"/>
      <c r="AL181" s="165"/>
      <c r="AM181" s="86">
        <f t="shared" si="48"/>
        <v>2009</v>
      </c>
      <c r="AN181" s="11"/>
      <c r="AO181" s="11"/>
      <c r="AP181" s="132"/>
      <c r="AQ181" s="136"/>
      <c r="AR181" s="160">
        <f t="shared" si="59"/>
        <v>7</v>
      </c>
      <c r="AS181" s="38"/>
      <c r="AT181" s="11"/>
      <c r="AU181" s="86">
        <f t="shared" si="49"/>
        <v>2009</v>
      </c>
      <c r="AV181" s="38"/>
      <c r="AW181" s="11"/>
      <c r="AX181" s="11"/>
      <c r="AY181" s="11"/>
      <c r="AZ181" s="11"/>
    </row>
    <row r="182" spans="1:52">
      <c r="A182" s="139"/>
      <c r="B182" s="86">
        <f t="shared" si="58"/>
        <v>2010</v>
      </c>
      <c r="C182" s="2"/>
      <c r="D182" s="2"/>
      <c r="E182" s="121"/>
      <c r="F182" s="2"/>
      <c r="G182" s="2"/>
      <c r="H182" s="2"/>
      <c r="I182" s="2"/>
      <c r="J182" s="127"/>
      <c r="K182" s="121"/>
      <c r="L182" s="2"/>
      <c r="M182" s="2"/>
      <c r="N182" s="2"/>
      <c r="O182" s="2"/>
      <c r="P182" s="2"/>
      <c r="Q182" s="14"/>
      <c r="R182" s="14"/>
      <c r="S182" s="14"/>
      <c r="T182" s="12"/>
      <c r="U182" s="121"/>
      <c r="V182" s="2"/>
      <c r="W182" s="2"/>
      <c r="X182" s="2"/>
      <c r="Y182" s="2"/>
      <c r="Z182" s="2"/>
      <c r="AA182" s="14"/>
      <c r="AB182" s="14"/>
      <c r="AC182" s="14"/>
      <c r="AD182" s="12"/>
      <c r="AE182" s="121" t="s">
        <v>39</v>
      </c>
      <c r="AF182" s="2" t="s">
        <v>39</v>
      </c>
      <c r="AG182" s="4" t="str">
        <f t="shared" si="44"/>
        <v>No</v>
      </c>
      <c r="AH182" s="122" t="str">
        <f t="shared" si="45"/>
        <v/>
      </c>
      <c r="AI182" s="171" t="str">
        <f t="shared" si="46"/>
        <v/>
      </c>
      <c r="AJ182" s="171" t="str">
        <f t="shared" si="47"/>
        <v/>
      </c>
      <c r="AK182" s="165"/>
      <c r="AL182" s="165"/>
      <c r="AM182" s="86">
        <f t="shared" si="48"/>
        <v>2010</v>
      </c>
      <c r="AN182" s="11"/>
      <c r="AO182" s="11"/>
      <c r="AP182" s="132"/>
      <c r="AQ182" s="136"/>
      <c r="AR182" s="160">
        <f t="shared" si="59"/>
        <v>6</v>
      </c>
      <c r="AS182" s="38"/>
      <c r="AT182" s="11"/>
      <c r="AU182" s="86">
        <f t="shared" si="49"/>
        <v>2010</v>
      </c>
      <c r="AV182" s="38"/>
      <c r="AW182" s="11"/>
      <c r="AX182" s="11"/>
      <c r="AY182" s="11"/>
      <c r="AZ182" s="11"/>
    </row>
    <row r="183" spans="1:52">
      <c r="A183" s="139"/>
      <c r="B183" s="86">
        <f t="shared" si="58"/>
        <v>2011</v>
      </c>
      <c r="C183" s="2"/>
      <c r="D183" s="2"/>
      <c r="E183" s="121"/>
      <c r="F183" s="2"/>
      <c r="G183" s="2"/>
      <c r="H183" s="2"/>
      <c r="I183" s="2"/>
      <c r="J183" s="127"/>
      <c r="K183" s="121"/>
      <c r="L183" s="2"/>
      <c r="M183" s="2"/>
      <c r="N183" s="2"/>
      <c r="O183" s="2"/>
      <c r="P183" s="14"/>
      <c r="Q183" s="14"/>
      <c r="R183" s="14"/>
      <c r="S183" s="14"/>
      <c r="T183" s="12"/>
      <c r="U183" s="121"/>
      <c r="V183" s="2"/>
      <c r="W183" s="2"/>
      <c r="X183" s="2"/>
      <c r="Y183" s="2"/>
      <c r="Z183" s="14"/>
      <c r="AA183" s="14"/>
      <c r="AB183" s="14"/>
      <c r="AC183" s="14"/>
      <c r="AD183" s="12"/>
      <c r="AE183" s="121" t="s">
        <v>39</v>
      </c>
      <c r="AF183" s="2" t="s">
        <v>39</v>
      </c>
      <c r="AG183" s="4" t="str">
        <f t="shared" si="44"/>
        <v>No</v>
      </c>
      <c r="AH183" s="122" t="str">
        <f t="shared" si="45"/>
        <v/>
      </c>
      <c r="AI183" s="171" t="str">
        <f t="shared" si="46"/>
        <v/>
      </c>
      <c r="AJ183" s="171" t="str">
        <f t="shared" si="47"/>
        <v/>
      </c>
      <c r="AK183" s="165"/>
      <c r="AL183" s="165"/>
      <c r="AM183" s="86">
        <f t="shared" si="48"/>
        <v>2011</v>
      </c>
      <c r="AN183" s="11"/>
      <c r="AO183" s="11"/>
      <c r="AP183" s="132">
        <f>IFERROR(U182+V181+W180+X179+Y178-(K182+L181+M180+N179+O178),"")</f>
        <v>0</v>
      </c>
      <c r="AQ183" s="136">
        <f>IFERROR(V182+W181+X180+Y179+Z178-(U182+V181+W180+X179+Y178),"")</f>
        <v>0</v>
      </c>
      <c r="AR183" s="160">
        <f t="shared" si="59"/>
        <v>5</v>
      </c>
      <c r="AS183" s="38"/>
      <c r="AT183" s="11"/>
      <c r="AU183" s="86">
        <f t="shared" si="49"/>
        <v>2011</v>
      </c>
      <c r="AV183" s="38"/>
      <c r="AW183" s="11"/>
      <c r="AX183" s="11"/>
      <c r="AY183" s="11"/>
      <c r="AZ183" s="11"/>
    </row>
    <row r="184" spans="1:52">
      <c r="A184" s="139"/>
      <c r="B184" s="86">
        <f t="shared" si="58"/>
        <v>2012</v>
      </c>
      <c r="C184" s="2"/>
      <c r="D184" s="2"/>
      <c r="E184" s="121"/>
      <c r="F184" s="2"/>
      <c r="G184" s="2"/>
      <c r="H184" s="2"/>
      <c r="I184" s="2"/>
      <c r="J184" s="127"/>
      <c r="K184" s="121"/>
      <c r="L184" s="2"/>
      <c r="M184" s="2"/>
      <c r="N184" s="2"/>
      <c r="O184" s="14"/>
      <c r="P184" s="14"/>
      <c r="Q184" s="14"/>
      <c r="R184" s="14"/>
      <c r="S184" s="14"/>
      <c r="T184" s="12"/>
      <c r="U184" s="121"/>
      <c r="V184" s="2"/>
      <c r="W184" s="2"/>
      <c r="X184" s="2"/>
      <c r="Y184" s="14"/>
      <c r="Z184" s="14"/>
      <c r="AA184" s="14"/>
      <c r="AB184" s="14"/>
      <c r="AC184" s="14"/>
      <c r="AD184" s="12"/>
      <c r="AE184" s="121" t="s">
        <v>39</v>
      </c>
      <c r="AF184" s="2" t="s">
        <v>39</v>
      </c>
      <c r="AG184" s="4" t="str">
        <f t="shared" si="44"/>
        <v>No</v>
      </c>
      <c r="AH184" s="122" t="str">
        <f t="shared" si="45"/>
        <v/>
      </c>
      <c r="AI184" s="171" t="str">
        <f t="shared" si="46"/>
        <v/>
      </c>
      <c r="AJ184" s="171" t="str">
        <f t="shared" si="47"/>
        <v/>
      </c>
      <c r="AK184" s="165"/>
      <c r="AL184" s="165"/>
      <c r="AM184" s="86">
        <f t="shared" si="48"/>
        <v>2012</v>
      </c>
      <c r="AN184" s="11"/>
      <c r="AO184" s="11"/>
      <c r="AP184" s="132">
        <f>IFERROR(U183+V182+W181+X180+Y179-(K183+L182+M181+N180+O179),"")</f>
        <v>0</v>
      </c>
      <c r="AQ184" s="136">
        <f>IFERROR(V183+W182+X181+Y180+Z179-(U183+V182+W181+X180+Y179),"")</f>
        <v>0</v>
      </c>
      <c r="AR184" s="160">
        <f t="shared" si="59"/>
        <v>4</v>
      </c>
      <c r="AS184" s="38"/>
      <c r="AT184" s="11"/>
      <c r="AU184" s="86">
        <f t="shared" si="49"/>
        <v>2012</v>
      </c>
      <c r="AV184" s="38"/>
      <c r="AW184" s="11"/>
      <c r="AX184" s="11"/>
      <c r="AY184" s="11"/>
      <c r="AZ184" s="11"/>
    </row>
    <row r="185" spans="1:52">
      <c r="A185" s="139"/>
      <c r="B185" s="86">
        <f t="shared" si="58"/>
        <v>2013</v>
      </c>
      <c r="C185" s="2"/>
      <c r="D185" s="2"/>
      <c r="E185" s="121"/>
      <c r="F185" s="2"/>
      <c r="G185" s="2"/>
      <c r="H185" s="2"/>
      <c r="I185" s="2"/>
      <c r="J185" s="127"/>
      <c r="K185" s="121"/>
      <c r="L185" s="2"/>
      <c r="M185" s="2"/>
      <c r="N185" s="14"/>
      <c r="O185" s="14"/>
      <c r="P185" s="14"/>
      <c r="Q185" s="14"/>
      <c r="R185" s="14"/>
      <c r="S185" s="14"/>
      <c r="T185" s="12"/>
      <c r="U185" s="121"/>
      <c r="V185" s="2"/>
      <c r="W185" s="2"/>
      <c r="X185" s="14"/>
      <c r="Y185" s="14"/>
      <c r="Z185" s="14"/>
      <c r="AA185" s="14"/>
      <c r="AB185" s="14"/>
      <c r="AC185" s="14"/>
      <c r="AD185" s="12"/>
      <c r="AE185" s="121" t="s">
        <v>39</v>
      </c>
      <c r="AF185" s="2" t="s">
        <v>39</v>
      </c>
      <c r="AG185" s="4" t="str">
        <f t="shared" si="44"/>
        <v>No</v>
      </c>
      <c r="AH185" s="122" t="str">
        <f t="shared" si="45"/>
        <v/>
      </c>
      <c r="AI185" s="171" t="str">
        <f t="shared" si="46"/>
        <v/>
      </c>
      <c r="AJ185" s="171" t="str">
        <f t="shared" si="47"/>
        <v/>
      </c>
      <c r="AK185" s="165"/>
      <c r="AL185" s="165"/>
      <c r="AM185" s="86">
        <f t="shared" si="48"/>
        <v>2013</v>
      </c>
      <c r="AN185" s="11"/>
      <c r="AO185" s="11"/>
      <c r="AP185" s="132">
        <f>IFERROR(U184+V183+W182+X181+Y180-(K184+L183+M182+N181+O180),"")</f>
        <v>0</v>
      </c>
      <c r="AQ185" s="136">
        <f>IFERROR(V184+W183+X182+Y181+Z180-(U184+V183+W182+X181+Y180),"")</f>
        <v>0</v>
      </c>
      <c r="AR185" s="160">
        <f t="shared" si="59"/>
        <v>3</v>
      </c>
      <c r="AS185" s="38"/>
      <c r="AT185" s="11"/>
      <c r="AU185" s="86">
        <f t="shared" si="49"/>
        <v>2013</v>
      </c>
      <c r="AV185" s="38"/>
      <c r="AW185" s="11"/>
      <c r="AX185" s="11"/>
      <c r="AY185" s="11"/>
      <c r="AZ185" s="11"/>
    </row>
    <row r="186" spans="1:52">
      <c r="A186" s="139"/>
      <c r="B186" s="86">
        <f>B187-1</f>
        <v>2014</v>
      </c>
      <c r="C186" s="2"/>
      <c r="D186" s="2"/>
      <c r="E186" s="121"/>
      <c r="F186" s="2"/>
      <c r="G186" s="2"/>
      <c r="H186" s="2"/>
      <c r="I186" s="2"/>
      <c r="J186" s="127"/>
      <c r="K186" s="121"/>
      <c r="L186" s="2"/>
      <c r="M186" s="14"/>
      <c r="N186" s="14"/>
      <c r="O186" s="14"/>
      <c r="P186" s="14"/>
      <c r="Q186" s="14"/>
      <c r="R186" s="14"/>
      <c r="S186" s="14"/>
      <c r="T186" s="12"/>
      <c r="U186" s="121"/>
      <c r="V186" s="2"/>
      <c r="W186" s="14"/>
      <c r="X186" s="14"/>
      <c r="Y186" s="14"/>
      <c r="Z186" s="14"/>
      <c r="AA186" s="14"/>
      <c r="AB186" s="14"/>
      <c r="AC186" s="14"/>
      <c r="AD186" s="12"/>
      <c r="AE186" s="121" t="s">
        <v>39</v>
      </c>
      <c r="AF186" s="2" t="s">
        <v>39</v>
      </c>
      <c r="AG186" s="4" t="str">
        <f t="shared" si="44"/>
        <v>No</v>
      </c>
      <c r="AH186" s="122" t="str">
        <f t="shared" si="45"/>
        <v/>
      </c>
      <c r="AI186" s="171" t="str">
        <f t="shared" si="46"/>
        <v/>
      </c>
      <c r="AJ186" s="171" t="str">
        <f t="shared" si="47"/>
        <v/>
      </c>
      <c r="AK186" s="165"/>
      <c r="AL186" s="165"/>
      <c r="AM186" s="86">
        <f t="shared" si="48"/>
        <v>2014</v>
      </c>
      <c r="AN186" s="11"/>
      <c r="AO186" s="11"/>
      <c r="AP186" s="132">
        <f>IFERROR(U185+V184+W183+X182+Y181-(K185+L184+M183+N182+O181),"")</f>
        <v>0</v>
      </c>
      <c r="AQ186" s="136">
        <f>IFERROR(V185+W184+X183+Y182+Z181-(U185+V184+W183+X182+Y181),"")</f>
        <v>0</v>
      </c>
      <c r="AR186" s="160">
        <f t="shared" si="59"/>
        <v>2</v>
      </c>
      <c r="AS186" s="38"/>
      <c r="AT186" s="11"/>
      <c r="AU186" s="86">
        <f t="shared" si="49"/>
        <v>2014</v>
      </c>
      <c r="AV186" s="38"/>
      <c r="AW186" s="11"/>
      <c r="AX186" s="11"/>
      <c r="AY186" s="11"/>
      <c r="AZ186" s="11"/>
    </row>
    <row r="187" spans="1:52">
      <c r="A187" s="140"/>
      <c r="B187" s="87">
        <v>2015</v>
      </c>
      <c r="C187" s="3"/>
      <c r="D187" s="3"/>
      <c r="E187" s="123"/>
      <c r="F187" s="3"/>
      <c r="G187" s="3"/>
      <c r="H187" s="3"/>
      <c r="I187" s="3"/>
      <c r="J187" s="128"/>
      <c r="K187" s="123"/>
      <c r="L187" s="15"/>
      <c r="M187" s="15"/>
      <c r="N187" s="15"/>
      <c r="O187" s="15"/>
      <c r="P187" s="15"/>
      <c r="Q187" s="15"/>
      <c r="R187" s="15"/>
      <c r="S187" s="15"/>
      <c r="T187" s="13"/>
      <c r="U187" s="123"/>
      <c r="V187" s="15"/>
      <c r="W187" s="15"/>
      <c r="X187" s="15"/>
      <c r="Y187" s="15"/>
      <c r="Z187" s="15"/>
      <c r="AA187" s="15"/>
      <c r="AB187" s="15"/>
      <c r="AC187" s="15"/>
      <c r="AD187" s="13"/>
      <c r="AE187" s="123" t="s">
        <v>39</v>
      </c>
      <c r="AF187" s="3" t="s">
        <v>39</v>
      </c>
      <c r="AG187" s="5" t="str">
        <f t="shared" si="44"/>
        <v>No</v>
      </c>
      <c r="AH187" s="124" t="str">
        <f t="shared" si="45"/>
        <v/>
      </c>
      <c r="AI187" s="172" t="str">
        <f t="shared" si="46"/>
        <v/>
      </c>
      <c r="AJ187" s="172" t="str">
        <f t="shared" si="47"/>
        <v/>
      </c>
      <c r="AK187" s="166"/>
      <c r="AL187" s="166"/>
      <c r="AM187" s="87">
        <f t="shared" si="48"/>
        <v>2015</v>
      </c>
      <c r="AN187" s="20"/>
      <c r="AO187" s="20"/>
      <c r="AP187" s="133">
        <f>IFERROR(U186+V185+W184+X183+Y182-(K186+L185+M184+N183+O182),"")</f>
        <v>0</v>
      </c>
      <c r="AQ187" s="137">
        <f>IFERROR(V186+W185+X184+Y183+Z182-(U186+V185+W184+X183+Y182),"")</f>
        <v>0</v>
      </c>
      <c r="AR187" s="161">
        <f t="shared" si="59"/>
        <v>1</v>
      </c>
      <c r="AS187" s="39"/>
      <c r="AT187" s="20"/>
      <c r="AU187" s="87">
        <f t="shared" si="49"/>
        <v>2015</v>
      </c>
      <c r="AV187" s="39"/>
      <c r="AW187" s="20"/>
      <c r="AX187" s="20"/>
      <c r="AY187" s="20"/>
      <c r="AZ187" s="20"/>
    </row>
    <row r="188" spans="1:52">
      <c r="A188" s="138"/>
      <c r="B188" s="85">
        <f t="shared" ref="B188:B195" si="60">B189-1</f>
        <v>2006</v>
      </c>
      <c r="C188" s="23"/>
      <c r="D188" s="23"/>
      <c r="E188" s="119"/>
      <c r="F188" s="23"/>
      <c r="G188" s="23"/>
      <c r="H188" s="23"/>
      <c r="I188" s="23"/>
      <c r="J188" s="68"/>
      <c r="K188" s="119"/>
      <c r="L188" s="23"/>
      <c r="M188" s="23"/>
      <c r="N188" s="23"/>
      <c r="O188" s="23"/>
      <c r="P188" s="23"/>
      <c r="Q188" s="23"/>
      <c r="R188" s="23"/>
      <c r="S188" s="23"/>
      <c r="T188" s="68"/>
      <c r="U188" s="119"/>
      <c r="V188" s="23"/>
      <c r="W188" s="23"/>
      <c r="X188" s="23"/>
      <c r="Y188" s="23"/>
      <c r="Z188" s="23"/>
      <c r="AA188" s="23"/>
      <c r="AB188" s="23"/>
      <c r="AC188" s="23"/>
      <c r="AD188" s="68"/>
      <c r="AE188" s="119" t="s">
        <v>39</v>
      </c>
      <c r="AF188" s="23" t="s">
        <v>39</v>
      </c>
      <c r="AG188" s="22" t="str">
        <f t="shared" si="44"/>
        <v>No</v>
      </c>
      <c r="AH188" s="120" t="str">
        <f t="shared" si="45"/>
        <v/>
      </c>
      <c r="AI188" s="173" t="str">
        <f t="shared" si="46"/>
        <v/>
      </c>
      <c r="AJ188" s="173" t="str">
        <f t="shared" si="47"/>
        <v/>
      </c>
      <c r="AK188" s="165"/>
      <c r="AL188" s="165"/>
      <c r="AM188" s="85">
        <f t="shared" si="48"/>
        <v>2006</v>
      </c>
      <c r="AN188" s="11"/>
      <c r="AO188" s="11"/>
      <c r="AP188" s="131"/>
      <c r="AQ188" s="135"/>
      <c r="AR188" s="159">
        <v>10</v>
      </c>
      <c r="AS188" s="97">
        <v>1</v>
      </c>
      <c r="AT188" s="50"/>
      <c r="AU188" s="85">
        <f t="shared" si="49"/>
        <v>2006</v>
      </c>
      <c r="AV188" s="55"/>
      <c r="AW188" s="100"/>
      <c r="AX188" s="100"/>
      <c r="AY188" s="11"/>
      <c r="AZ188" s="11"/>
    </row>
    <row r="189" spans="1:52">
      <c r="A189" s="139"/>
      <c r="B189" s="86">
        <f t="shared" si="60"/>
        <v>2007</v>
      </c>
      <c r="C189" s="2"/>
      <c r="D189" s="2"/>
      <c r="E189" s="121"/>
      <c r="F189" s="2"/>
      <c r="G189" s="2"/>
      <c r="H189" s="2"/>
      <c r="I189" s="2"/>
      <c r="J189" s="127"/>
      <c r="K189" s="121"/>
      <c r="L189" s="2"/>
      <c r="M189" s="2"/>
      <c r="N189" s="2"/>
      <c r="O189" s="2"/>
      <c r="P189" s="2"/>
      <c r="Q189" s="2"/>
      <c r="R189" s="2"/>
      <c r="S189" s="2"/>
      <c r="T189" s="12"/>
      <c r="U189" s="121"/>
      <c r="V189" s="2"/>
      <c r="W189" s="2"/>
      <c r="X189" s="2"/>
      <c r="Y189" s="2"/>
      <c r="Z189" s="2"/>
      <c r="AA189" s="2"/>
      <c r="AB189" s="2"/>
      <c r="AC189" s="2"/>
      <c r="AD189" s="12"/>
      <c r="AE189" s="121" t="s">
        <v>39</v>
      </c>
      <c r="AF189" s="2" t="s">
        <v>39</v>
      </c>
      <c r="AG189" s="4" t="str">
        <f t="shared" si="44"/>
        <v>No</v>
      </c>
      <c r="AH189" s="122" t="str">
        <f t="shared" si="45"/>
        <v/>
      </c>
      <c r="AI189" s="171" t="str">
        <f t="shared" si="46"/>
        <v/>
      </c>
      <c r="AJ189" s="171" t="str">
        <f t="shared" si="47"/>
        <v/>
      </c>
      <c r="AK189" s="165"/>
      <c r="AL189" s="165"/>
      <c r="AM189" s="86">
        <f t="shared" si="48"/>
        <v>2007</v>
      </c>
      <c r="AN189" s="11"/>
      <c r="AO189" s="11"/>
      <c r="AP189" s="132"/>
      <c r="AQ189" s="136"/>
      <c r="AR189" s="160">
        <f>AR188-1</f>
        <v>9</v>
      </c>
      <c r="AS189" s="38"/>
      <c r="AT189" s="11"/>
      <c r="AU189" s="86">
        <f t="shared" si="49"/>
        <v>2007</v>
      </c>
      <c r="AV189" s="38"/>
      <c r="AW189" s="11"/>
      <c r="AX189" s="11"/>
      <c r="AY189" s="11"/>
      <c r="AZ189" s="11"/>
    </row>
    <row r="190" spans="1:52">
      <c r="A190" s="139"/>
      <c r="B190" s="86">
        <f t="shared" si="60"/>
        <v>2008</v>
      </c>
      <c r="C190" s="2"/>
      <c r="D190" s="2"/>
      <c r="E190" s="121"/>
      <c r="F190" s="2"/>
      <c r="G190" s="2"/>
      <c r="H190" s="2"/>
      <c r="I190" s="2"/>
      <c r="J190" s="127"/>
      <c r="K190" s="121"/>
      <c r="L190" s="2"/>
      <c r="M190" s="2"/>
      <c r="N190" s="2"/>
      <c r="O190" s="2"/>
      <c r="P190" s="2"/>
      <c r="Q190" s="2"/>
      <c r="R190" s="2"/>
      <c r="S190" s="14"/>
      <c r="T190" s="12"/>
      <c r="U190" s="121"/>
      <c r="V190" s="2"/>
      <c r="W190" s="2"/>
      <c r="X190" s="2"/>
      <c r="Y190" s="2"/>
      <c r="Z190" s="2"/>
      <c r="AA190" s="2"/>
      <c r="AB190" s="2"/>
      <c r="AC190" s="14"/>
      <c r="AD190" s="12"/>
      <c r="AE190" s="121" t="s">
        <v>39</v>
      </c>
      <c r="AF190" s="2" t="s">
        <v>39</v>
      </c>
      <c r="AG190" s="4" t="str">
        <f t="shared" si="44"/>
        <v>No</v>
      </c>
      <c r="AH190" s="122" t="str">
        <f t="shared" si="45"/>
        <v/>
      </c>
      <c r="AI190" s="171" t="str">
        <f t="shared" si="46"/>
        <v/>
      </c>
      <c r="AJ190" s="171" t="str">
        <f t="shared" si="47"/>
        <v/>
      </c>
      <c r="AK190" s="165"/>
      <c r="AL190" s="165"/>
      <c r="AM190" s="86">
        <f t="shared" si="48"/>
        <v>2008</v>
      </c>
      <c r="AN190" s="11"/>
      <c r="AO190" s="11"/>
      <c r="AP190" s="132"/>
      <c r="AQ190" s="136"/>
      <c r="AR190" s="160">
        <f t="shared" ref="AR190:AR197" si="61">AR189-1</f>
        <v>8</v>
      </c>
      <c r="AS190" s="38"/>
      <c r="AT190" s="11"/>
      <c r="AU190" s="86">
        <f t="shared" si="49"/>
        <v>2008</v>
      </c>
      <c r="AV190" s="38"/>
      <c r="AW190" s="11"/>
      <c r="AX190" s="11"/>
      <c r="AY190" s="11"/>
      <c r="AZ190" s="11"/>
    </row>
    <row r="191" spans="1:52">
      <c r="A191" s="139"/>
      <c r="B191" s="86">
        <f t="shared" si="60"/>
        <v>2009</v>
      </c>
      <c r="C191" s="2"/>
      <c r="D191" s="2"/>
      <c r="E191" s="121"/>
      <c r="F191" s="2"/>
      <c r="G191" s="2"/>
      <c r="H191" s="2"/>
      <c r="I191" s="2"/>
      <c r="J191" s="127"/>
      <c r="K191" s="121"/>
      <c r="L191" s="2"/>
      <c r="M191" s="2"/>
      <c r="N191" s="2"/>
      <c r="O191" s="2"/>
      <c r="P191" s="2"/>
      <c r="Q191" s="2"/>
      <c r="R191" s="14"/>
      <c r="S191" s="14"/>
      <c r="T191" s="12"/>
      <c r="U191" s="121"/>
      <c r="V191" s="2"/>
      <c r="W191" s="2"/>
      <c r="X191" s="2"/>
      <c r="Y191" s="2"/>
      <c r="Z191" s="2"/>
      <c r="AA191" s="2"/>
      <c r="AB191" s="14"/>
      <c r="AC191" s="14"/>
      <c r="AD191" s="12"/>
      <c r="AE191" s="121" t="s">
        <v>39</v>
      </c>
      <c r="AF191" s="2" t="s">
        <v>39</v>
      </c>
      <c r="AG191" s="4" t="str">
        <f t="shared" si="44"/>
        <v>No</v>
      </c>
      <c r="AH191" s="122" t="str">
        <f t="shared" si="45"/>
        <v/>
      </c>
      <c r="AI191" s="171" t="str">
        <f t="shared" si="46"/>
        <v/>
      </c>
      <c r="AJ191" s="171" t="str">
        <f t="shared" si="47"/>
        <v/>
      </c>
      <c r="AK191" s="165"/>
      <c r="AL191" s="165"/>
      <c r="AM191" s="86">
        <f t="shared" si="48"/>
        <v>2009</v>
      </c>
      <c r="AN191" s="11"/>
      <c r="AO191" s="11"/>
      <c r="AP191" s="132"/>
      <c r="AQ191" s="136"/>
      <c r="AR191" s="160">
        <f t="shared" si="61"/>
        <v>7</v>
      </c>
      <c r="AS191" s="38"/>
      <c r="AT191" s="11"/>
      <c r="AU191" s="86">
        <f t="shared" si="49"/>
        <v>2009</v>
      </c>
      <c r="AV191" s="38"/>
      <c r="AW191" s="11"/>
      <c r="AX191" s="11"/>
      <c r="AY191" s="11"/>
      <c r="AZ191" s="11"/>
    </row>
    <row r="192" spans="1:52">
      <c r="A192" s="139"/>
      <c r="B192" s="86">
        <f t="shared" si="60"/>
        <v>2010</v>
      </c>
      <c r="C192" s="2"/>
      <c r="D192" s="2"/>
      <c r="E192" s="121"/>
      <c r="F192" s="2"/>
      <c r="G192" s="2"/>
      <c r="H192" s="2"/>
      <c r="I192" s="2"/>
      <c r="J192" s="127"/>
      <c r="K192" s="121"/>
      <c r="L192" s="2"/>
      <c r="M192" s="2"/>
      <c r="N192" s="2"/>
      <c r="O192" s="2"/>
      <c r="P192" s="2"/>
      <c r="Q192" s="14"/>
      <c r="R192" s="14"/>
      <c r="S192" s="14"/>
      <c r="T192" s="12"/>
      <c r="U192" s="121"/>
      <c r="V192" s="2"/>
      <c r="W192" s="2"/>
      <c r="X192" s="2"/>
      <c r="Y192" s="2"/>
      <c r="Z192" s="2"/>
      <c r="AA192" s="14"/>
      <c r="AB192" s="14"/>
      <c r="AC192" s="14"/>
      <c r="AD192" s="12"/>
      <c r="AE192" s="121" t="s">
        <v>39</v>
      </c>
      <c r="AF192" s="2" t="s">
        <v>39</v>
      </c>
      <c r="AG192" s="4" t="str">
        <f t="shared" si="44"/>
        <v>No</v>
      </c>
      <c r="AH192" s="122" t="str">
        <f t="shared" si="45"/>
        <v/>
      </c>
      <c r="AI192" s="171" t="str">
        <f t="shared" si="46"/>
        <v/>
      </c>
      <c r="AJ192" s="171" t="str">
        <f t="shared" si="47"/>
        <v/>
      </c>
      <c r="AK192" s="165"/>
      <c r="AL192" s="165"/>
      <c r="AM192" s="86">
        <f t="shared" si="48"/>
        <v>2010</v>
      </c>
      <c r="AN192" s="11"/>
      <c r="AO192" s="11"/>
      <c r="AP192" s="132"/>
      <c r="AQ192" s="136"/>
      <c r="AR192" s="160">
        <f t="shared" si="61"/>
        <v>6</v>
      </c>
      <c r="AS192" s="38"/>
      <c r="AT192" s="11"/>
      <c r="AU192" s="86">
        <f t="shared" si="49"/>
        <v>2010</v>
      </c>
      <c r="AV192" s="38"/>
      <c r="AW192" s="11"/>
      <c r="AX192" s="11"/>
      <c r="AY192" s="11"/>
      <c r="AZ192" s="11"/>
    </row>
    <row r="193" spans="1:52">
      <c r="A193" s="139"/>
      <c r="B193" s="86">
        <f t="shared" si="60"/>
        <v>2011</v>
      </c>
      <c r="C193" s="2"/>
      <c r="D193" s="2"/>
      <c r="E193" s="121"/>
      <c r="F193" s="2"/>
      <c r="G193" s="2"/>
      <c r="H193" s="2"/>
      <c r="I193" s="2"/>
      <c r="J193" s="127"/>
      <c r="K193" s="121"/>
      <c r="L193" s="2"/>
      <c r="M193" s="2"/>
      <c r="N193" s="2"/>
      <c r="O193" s="2"/>
      <c r="P193" s="14"/>
      <c r="Q193" s="14"/>
      <c r="R193" s="14"/>
      <c r="S193" s="14"/>
      <c r="T193" s="12"/>
      <c r="U193" s="121"/>
      <c r="V193" s="2"/>
      <c r="W193" s="2"/>
      <c r="X193" s="2"/>
      <c r="Y193" s="2"/>
      <c r="Z193" s="14"/>
      <c r="AA193" s="14"/>
      <c r="AB193" s="14"/>
      <c r="AC193" s="14"/>
      <c r="AD193" s="12"/>
      <c r="AE193" s="121" t="s">
        <v>39</v>
      </c>
      <c r="AF193" s="2" t="s">
        <v>39</v>
      </c>
      <c r="AG193" s="4" t="str">
        <f t="shared" si="44"/>
        <v>No</v>
      </c>
      <c r="AH193" s="122" t="str">
        <f t="shared" si="45"/>
        <v/>
      </c>
      <c r="AI193" s="171" t="str">
        <f t="shared" si="46"/>
        <v/>
      </c>
      <c r="AJ193" s="171" t="str">
        <f t="shared" si="47"/>
        <v/>
      </c>
      <c r="AK193" s="165"/>
      <c r="AL193" s="165"/>
      <c r="AM193" s="86">
        <f t="shared" si="48"/>
        <v>2011</v>
      </c>
      <c r="AN193" s="11"/>
      <c r="AO193" s="11"/>
      <c r="AP193" s="132">
        <f>IFERROR(U192+V191+W190+X189+Y188-(K192+L191+M190+N189+O188),"")</f>
        <v>0</v>
      </c>
      <c r="AQ193" s="136">
        <f>IFERROR(V192+W191+X190+Y189+Z188-(U192+V191+W190+X189+Y188),"")</f>
        <v>0</v>
      </c>
      <c r="AR193" s="160">
        <f t="shared" si="61"/>
        <v>5</v>
      </c>
      <c r="AS193" s="38"/>
      <c r="AT193" s="11"/>
      <c r="AU193" s="86">
        <f t="shared" si="49"/>
        <v>2011</v>
      </c>
      <c r="AV193" s="38"/>
      <c r="AW193" s="11"/>
      <c r="AX193" s="11"/>
      <c r="AY193" s="11"/>
      <c r="AZ193" s="11"/>
    </row>
    <row r="194" spans="1:52">
      <c r="A194" s="139"/>
      <c r="B194" s="86">
        <f t="shared" si="60"/>
        <v>2012</v>
      </c>
      <c r="C194" s="2"/>
      <c r="D194" s="2"/>
      <c r="E194" s="121"/>
      <c r="F194" s="2"/>
      <c r="G194" s="2"/>
      <c r="H194" s="2"/>
      <c r="I194" s="2"/>
      <c r="J194" s="127"/>
      <c r="K194" s="121"/>
      <c r="L194" s="2"/>
      <c r="M194" s="2"/>
      <c r="N194" s="2"/>
      <c r="O194" s="14"/>
      <c r="P194" s="14"/>
      <c r="Q194" s="14"/>
      <c r="R194" s="14"/>
      <c r="S194" s="14"/>
      <c r="T194" s="12"/>
      <c r="U194" s="121"/>
      <c r="V194" s="2"/>
      <c r="W194" s="2"/>
      <c r="X194" s="2"/>
      <c r="Y194" s="14"/>
      <c r="Z194" s="14"/>
      <c r="AA194" s="14"/>
      <c r="AB194" s="14"/>
      <c r="AC194" s="14"/>
      <c r="AD194" s="12"/>
      <c r="AE194" s="121" t="s">
        <v>39</v>
      </c>
      <c r="AF194" s="2" t="s">
        <v>39</v>
      </c>
      <c r="AG194" s="4" t="str">
        <f t="shared" si="44"/>
        <v>No</v>
      </c>
      <c r="AH194" s="122" t="str">
        <f t="shared" si="45"/>
        <v/>
      </c>
      <c r="AI194" s="171" t="str">
        <f t="shared" si="46"/>
        <v/>
      </c>
      <c r="AJ194" s="171" t="str">
        <f t="shared" si="47"/>
        <v/>
      </c>
      <c r="AK194" s="165"/>
      <c r="AL194" s="165"/>
      <c r="AM194" s="86">
        <f t="shared" si="48"/>
        <v>2012</v>
      </c>
      <c r="AN194" s="11"/>
      <c r="AO194" s="11"/>
      <c r="AP194" s="132">
        <f>IFERROR(U193+V192+W191+X190+Y189-(K193+L192+M191+N190+O189),"")</f>
        <v>0</v>
      </c>
      <c r="AQ194" s="136">
        <f>IFERROR(V193+W192+X191+Y190+Z189-(U193+V192+W191+X190+Y189),"")</f>
        <v>0</v>
      </c>
      <c r="AR194" s="160">
        <f t="shared" si="61"/>
        <v>4</v>
      </c>
      <c r="AS194" s="38"/>
      <c r="AT194" s="11"/>
      <c r="AU194" s="86">
        <f t="shared" si="49"/>
        <v>2012</v>
      </c>
      <c r="AV194" s="38"/>
      <c r="AW194" s="11"/>
      <c r="AX194" s="11"/>
      <c r="AY194" s="11"/>
      <c r="AZ194" s="11"/>
    </row>
    <row r="195" spans="1:52">
      <c r="A195" s="139"/>
      <c r="B195" s="86">
        <f t="shared" si="60"/>
        <v>2013</v>
      </c>
      <c r="C195" s="2"/>
      <c r="D195" s="2"/>
      <c r="E195" s="121"/>
      <c r="F195" s="2"/>
      <c r="G195" s="2"/>
      <c r="H195" s="2"/>
      <c r="I195" s="2"/>
      <c r="J195" s="127"/>
      <c r="K195" s="121"/>
      <c r="L195" s="2"/>
      <c r="M195" s="2"/>
      <c r="N195" s="14"/>
      <c r="O195" s="14"/>
      <c r="P195" s="14"/>
      <c r="Q195" s="14"/>
      <c r="R195" s="14"/>
      <c r="S195" s="14"/>
      <c r="T195" s="12"/>
      <c r="U195" s="121"/>
      <c r="V195" s="2"/>
      <c r="W195" s="2"/>
      <c r="X195" s="14"/>
      <c r="Y195" s="14"/>
      <c r="Z195" s="14"/>
      <c r="AA195" s="14"/>
      <c r="AB195" s="14"/>
      <c r="AC195" s="14"/>
      <c r="AD195" s="12"/>
      <c r="AE195" s="121" t="s">
        <v>39</v>
      </c>
      <c r="AF195" s="2" t="s">
        <v>39</v>
      </c>
      <c r="AG195" s="4" t="str">
        <f t="shared" si="44"/>
        <v>No</v>
      </c>
      <c r="AH195" s="122" t="str">
        <f t="shared" si="45"/>
        <v/>
      </c>
      <c r="AI195" s="171" t="str">
        <f t="shared" si="46"/>
        <v/>
      </c>
      <c r="AJ195" s="171" t="str">
        <f t="shared" si="47"/>
        <v/>
      </c>
      <c r="AK195" s="165"/>
      <c r="AL195" s="165"/>
      <c r="AM195" s="86">
        <f t="shared" si="48"/>
        <v>2013</v>
      </c>
      <c r="AN195" s="11"/>
      <c r="AO195" s="11"/>
      <c r="AP195" s="132">
        <f>IFERROR(U194+V193+W192+X191+Y190-(K194+L193+M192+N191+O190),"")</f>
        <v>0</v>
      </c>
      <c r="AQ195" s="136">
        <f>IFERROR(V194+W193+X192+Y191+Z190-(U194+V193+W192+X191+Y190),"")</f>
        <v>0</v>
      </c>
      <c r="AR195" s="160">
        <f t="shared" si="61"/>
        <v>3</v>
      </c>
      <c r="AS195" s="38"/>
      <c r="AT195" s="11"/>
      <c r="AU195" s="86">
        <f t="shared" si="49"/>
        <v>2013</v>
      </c>
      <c r="AV195" s="38"/>
      <c r="AW195" s="11"/>
      <c r="AX195" s="11"/>
      <c r="AY195" s="11"/>
      <c r="AZ195" s="11"/>
    </row>
    <row r="196" spans="1:52">
      <c r="A196" s="139"/>
      <c r="B196" s="86">
        <f>B197-1</f>
        <v>2014</v>
      </c>
      <c r="C196" s="2"/>
      <c r="D196" s="2"/>
      <c r="E196" s="121"/>
      <c r="F196" s="2"/>
      <c r="G196" s="2"/>
      <c r="H196" s="2"/>
      <c r="I196" s="2"/>
      <c r="J196" s="127"/>
      <c r="K196" s="121"/>
      <c r="L196" s="2"/>
      <c r="M196" s="14"/>
      <c r="N196" s="14"/>
      <c r="O196" s="14"/>
      <c r="P196" s="14"/>
      <c r="Q196" s="14"/>
      <c r="R196" s="14"/>
      <c r="S196" s="14"/>
      <c r="T196" s="12"/>
      <c r="U196" s="121"/>
      <c r="V196" s="2"/>
      <c r="W196" s="14"/>
      <c r="X196" s="14"/>
      <c r="Y196" s="14"/>
      <c r="Z196" s="14"/>
      <c r="AA196" s="14"/>
      <c r="AB196" s="14"/>
      <c r="AC196" s="14"/>
      <c r="AD196" s="12"/>
      <c r="AE196" s="121" t="s">
        <v>39</v>
      </c>
      <c r="AF196" s="2" t="s">
        <v>39</v>
      </c>
      <c r="AG196" s="4" t="str">
        <f t="shared" ref="AG196:AG259" si="62">IF(OR(AE196="Not Available",AF196="Not Available"),"No",IF(OR(AE196="&lt;Please fill in&gt;",AF196="&lt;Please Fill In&gt;"),"","Yes"))</f>
        <v>No</v>
      </c>
      <c r="AH196" s="122" t="str">
        <f t="shared" si="45"/>
        <v/>
      </c>
      <c r="AI196" s="171" t="str">
        <f t="shared" si="46"/>
        <v/>
      </c>
      <c r="AJ196" s="171" t="str">
        <f t="shared" si="47"/>
        <v/>
      </c>
      <c r="AK196" s="165"/>
      <c r="AL196" s="165"/>
      <c r="AM196" s="86">
        <f t="shared" si="48"/>
        <v>2014</v>
      </c>
      <c r="AN196" s="11"/>
      <c r="AO196" s="11"/>
      <c r="AP196" s="132">
        <f>IFERROR(U195+V194+W193+X192+Y191-(K195+L194+M193+N192+O191),"")</f>
        <v>0</v>
      </c>
      <c r="AQ196" s="136">
        <f>IFERROR(V195+W194+X193+Y192+Z191-(U195+V194+W193+X192+Y191),"")</f>
        <v>0</v>
      </c>
      <c r="AR196" s="160">
        <f t="shared" si="61"/>
        <v>2</v>
      </c>
      <c r="AS196" s="38"/>
      <c r="AT196" s="11"/>
      <c r="AU196" s="86">
        <f t="shared" si="49"/>
        <v>2014</v>
      </c>
      <c r="AV196" s="38"/>
      <c r="AW196" s="11"/>
      <c r="AX196" s="11"/>
      <c r="AY196" s="11"/>
      <c r="AZ196" s="11"/>
    </row>
    <row r="197" spans="1:52">
      <c r="A197" s="140"/>
      <c r="B197" s="87">
        <v>2015</v>
      </c>
      <c r="C197" s="3"/>
      <c r="D197" s="3"/>
      <c r="E197" s="123"/>
      <c r="F197" s="3"/>
      <c r="G197" s="3"/>
      <c r="H197" s="3"/>
      <c r="I197" s="3"/>
      <c r="J197" s="128"/>
      <c r="K197" s="123"/>
      <c r="L197" s="15"/>
      <c r="M197" s="15"/>
      <c r="N197" s="15"/>
      <c r="O197" s="15"/>
      <c r="P197" s="15"/>
      <c r="Q197" s="15"/>
      <c r="R197" s="15"/>
      <c r="S197" s="15"/>
      <c r="T197" s="13"/>
      <c r="U197" s="123"/>
      <c r="V197" s="15"/>
      <c r="W197" s="15"/>
      <c r="X197" s="15"/>
      <c r="Y197" s="15"/>
      <c r="Z197" s="15"/>
      <c r="AA197" s="15"/>
      <c r="AB197" s="15"/>
      <c r="AC197" s="15"/>
      <c r="AD197" s="13"/>
      <c r="AE197" s="123" t="s">
        <v>39</v>
      </c>
      <c r="AF197" s="3" t="s">
        <v>39</v>
      </c>
      <c r="AG197" s="5" t="str">
        <f t="shared" si="62"/>
        <v>No</v>
      </c>
      <c r="AH197" s="124" t="str">
        <f t="shared" si="45"/>
        <v/>
      </c>
      <c r="AI197" s="172" t="str">
        <f t="shared" si="46"/>
        <v/>
      </c>
      <c r="AJ197" s="172" t="str">
        <f t="shared" si="47"/>
        <v/>
      </c>
      <c r="AK197" s="166"/>
      <c r="AL197" s="166"/>
      <c r="AM197" s="87">
        <f t="shared" si="48"/>
        <v>2015</v>
      </c>
      <c r="AN197" s="20"/>
      <c r="AO197" s="20"/>
      <c r="AP197" s="133">
        <f>IFERROR(U196+V195+W194+X193+Y192-(K196+L195+M194+N193+O192),"")</f>
        <v>0</v>
      </c>
      <c r="AQ197" s="137">
        <f>IFERROR(V196+W195+X194+Y193+Z192-(U196+V195+W194+X193+Y192),"")</f>
        <v>0</v>
      </c>
      <c r="AR197" s="161">
        <f t="shared" si="61"/>
        <v>1</v>
      </c>
      <c r="AS197" s="39"/>
      <c r="AT197" s="20"/>
      <c r="AU197" s="87">
        <f t="shared" si="49"/>
        <v>2015</v>
      </c>
      <c r="AV197" s="39"/>
      <c r="AW197" s="20"/>
      <c r="AX197" s="20"/>
      <c r="AY197" s="20"/>
      <c r="AZ197" s="20"/>
    </row>
    <row r="198" spans="1:52">
      <c r="A198" s="138"/>
      <c r="B198" s="85">
        <f t="shared" ref="B198:B205" si="63">B199-1</f>
        <v>2006</v>
      </c>
      <c r="C198" s="23"/>
      <c r="D198" s="23"/>
      <c r="E198" s="119"/>
      <c r="F198" s="23"/>
      <c r="G198" s="23"/>
      <c r="H198" s="23"/>
      <c r="I198" s="23"/>
      <c r="J198" s="68"/>
      <c r="K198" s="119"/>
      <c r="L198" s="23"/>
      <c r="M198" s="23"/>
      <c r="N198" s="23"/>
      <c r="O198" s="23"/>
      <c r="P198" s="23"/>
      <c r="Q198" s="23"/>
      <c r="R198" s="23"/>
      <c r="S198" s="23"/>
      <c r="T198" s="68"/>
      <c r="U198" s="119"/>
      <c r="V198" s="23"/>
      <c r="W198" s="23"/>
      <c r="X198" s="23"/>
      <c r="Y198" s="23"/>
      <c r="Z198" s="23"/>
      <c r="AA198" s="23"/>
      <c r="AB198" s="23"/>
      <c r="AC198" s="23"/>
      <c r="AD198" s="68"/>
      <c r="AE198" s="119" t="s">
        <v>39</v>
      </c>
      <c r="AF198" s="23" t="s">
        <v>39</v>
      </c>
      <c r="AG198" s="22" t="str">
        <f t="shared" si="62"/>
        <v>No</v>
      </c>
      <c r="AH198" s="120" t="str">
        <f t="shared" si="45"/>
        <v/>
      </c>
      <c r="AI198" s="173" t="str">
        <f t="shared" si="46"/>
        <v/>
      </c>
      <c r="AJ198" s="173" t="str">
        <f t="shared" si="47"/>
        <v/>
      </c>
      <c r="AK198" s="165"/>
      <c r="AL198" s="165"/>
      <c r="AM198" s="85">
        <f t="shared" si="48"/>
        <v>2006</v>
      </c>
      <c r="AN198" s="11"/>
      <c r="AO198" s="11"/>
      <c r="AP198" s="131"/>
      <c r="AQ198" s="135"/>
      <c r="AR198" s="159">
        <v>10</v>
      </c>
      <c r="AS198" s="97">
        <v>1</v>
      </c>
      <c r="AT198" s="50"/>
      <c r="AU198" s="85">
        <f t="shared" si="49"/>
        <v>2006</v>
      </c>
      <c r="AV198" s="55"/>
      <c r="AW198" s="100"/>
      <c r="AX198" s="100"/>
      <c r="AY198" s="11"/>
      <c r="AZ198" s="11"/>
    </row>
    <row r="199" spans="1:52">
      <c r="A199" s="139"/>
      <c r="B199" s="86">
        <f t="shared" si="63"/>
        <v>2007</v>
      </c>
      <c r="C199" s="2"/>
      <c r="D199" s="2"/>
      <c r="E199" s="121"/>
      <c r="F199" s="2"/>
      <c r="G199" s="2"/>
      <c r="H199" s="2"/>
      <c r="I199" s="2"/>
      <c r="J199" s="127"/>
      <c r="K199" s="121"/>
      <c r="L199" s="2"/>
      <c r="M199" s="2"/>
      <c r="N199" s="2"/>
      <c r="O199" s="2"/>
      <c r="P199" s="2"/>
      <c r="Q199" s="2"/>
      <c r="R199" s="2"/>
      <c r="S199" s="2"/>
      <c r="T199" s="12"/>
      <c r="U199" s="121"/>
      <c r="V199" s="2"/>
      <c r="W199" s="2"/>
      <c r="X199" s="2"/>
      <c r="Y199" s="2"/>
      <c r="Z199" s="2"/>
      <c r="AA199" s="2"/>
      <c r="AB199" s="2"/>
      <c r="AC199" s="2"/>
      <c r="AD199" s="12"/>
      <c r="AE199" s="121" t="s">
        <v>39</v>
      </c>
      <c r="AF199" s="2" t="s">
        <v>39</v>
      </c>
      <c r="AG199" s="4" t="str">
        <f t="shared" si="62"/>
        <v>No</v>
      </c>
      <c r="AH199" s="122" t="str">
        <f t="shared" si="45"/>
        <v/>
      </c>
      <c r="AI199" s="171" t="str">
        <f t="shared" si="46"/>
        <v/>
      </c>
      <c r="AJ199" s="171" t="str">
        <f t="shared" si="47"/>
        <v/>
      </c>
      <c r="AK199" s="165"/>
      <c r="AL199" s="165"/>
      <c r="AM199" s="86">
        <f t="shared" si="48"/>
        <v>2007</v>
      </c>
      <c r="AN199" s="11"/>
      <c r="AO199" s="11"/>
      <c r="AP199" s="132"/>
      <c r="AQ199" s="136"/>
      <c r="AR199" s="160">
        <f>AR198-1</f>
        <v>9</v>
      </c>
      <c r="AS199" s="38"/>
      <c r="AT199" s="11"/>
      <c r="AU199" s="86">
        <f t="shared" si="49"/>
        <v>2007</v>
      </c>
      <c r="AV199" s="38"/>
      <c r="AW199" s="11"/>
      <c r="AX199" s="11"/>
      <c r="AY199" s="11"/>
      <c r="AZ199" s="11"/>
    </row>
    <row r="200" spans="1:52">
      <c r="A200" s="139"/>
      <c r="B200" s="86">
        <f t="shared" si="63"/>
        <v>2008</v>
      </c>
      <c r="C200" s="2"/>
      <c r="D200" s="2"/>
      <c r="E200" s="121"/>
      <c r="F200" s="2"/>
      <c r="G200" s="2"/>
      <c r="H200" s="2"/>
      <c r="I200" s="2"/>
      <c r="J200" s="127"/>
      <c r="K200" s="121"/>
      <c r="L200" s="2"/>
      <c r="M200" s="2"/>
      <c r="N200" s="2"/>
      <c r="O200" s="2"/>
      <c r="P200" s="2"/>
      <c r="Q200" s="2"/>
      <c r="R200" s="2"/>
      <c r="S200" s="14"/>
      <c r="T200" s="12"/>
      <c r="U200" s="121"/>
      <c r="V200" s="2"/>
      <c r="W200" s="2"/>
      <c r="X200" s="2"/>
      <c r="Y200" s="2"/>
      <c r="Z200" s="2"/>
      <c r="AA200" s="2"/>
      <c r="AB200" s="2"/>
      <c r="AC200" s="14"/>
      <c r="AD200" s="12"/>
      <c r="AE200" s="121" t="s">
        <v>39</v>
      </c>
      <c r="AF200" s="2" t="s">
        <v>39</v>
      </c>
      <c r="AG200" s="4" t="str">
        <f t="shared" si="62"/>
        <v>No</v>
      </c>
      <c r="AH200" s="122" t="str">
        <f t="shared" ref="AH200:AH263" si="64">IF(AG200="Yes",J200-IF(ISNUMBER(AE200),AE200,0)-IF(ISNUMBER(AE200),0,AF200),"")</f>
        <v/>
      </c>
      <c r="AI200" s="171" t="str">
        <f t="shared" ref="AI200:AI263" si="65">IFERROR(U200/G200,"")</f>
        <v/>
      </c>
      <c r="AJ200" s="171" t="str">
        <f t="shared" ref="AJ200:AJ263" si="66">IFERROR(J200/G200,"")</f>
        <v/>
      </c>
      <c r="AK200" s="165"/>
      <c r="AL200" s="165"/>
      <c r="AM200" s="86">
        <f t="shared" ref="AM200:AM263" si="67">B200</f>
        <v>2008</v>
      </c>
      <c r="AN200" s="11"/>
      <c r="AO200" s="11"/>
      <c r="AP200" s="132"/>
      <c r="AQ200" s="136"/>
      <c r="AR200" s="160">
        <f t="shared" ref="AR200:AR207" si="68">AR199-1</f>
        <v>8</v>
      </c>
      <c r="AS200" s="38"/>
      <c r="AT200" s="11"/>
      <c r="AU200" s="86">
        <f t="shared" si="49"/>
        <v>2008</v>
      </c>
      <c r="AV200" s="38"/>
      <c r="AW200" s="11"/>
      <c r="AX200" s="11"/>
      <c r="AY200" s="11"/>
      <c r="AZ200" s="11"/>
    </row>
    <row r="201" spans="1:52">
      <c r="A201" s="139"/>
      <c r="B201" s="86">
        <f t="shared" si="63"/>
        <v>2009</v>
      </c>
      <c r="C201" s="2"/>
      <c r="D201" s="2"/>
      <c r="E201" s="121"/>
      <c r="F201" s="2"/>
      <c r="G201" s="2"/>
      <c r="H201" s="2"/>
      <c r="I201" s="2"/>
      <c r="J201" s="127"/>
      <c r="K201" s="121"/>
      <c r="L201" s="2"/>
      <c r="M201" s="2"/>
      <c r="N201" s="2"/>
      <c r="O201" s="2"/>
      <c r="P201" s="2"/>
      <c r="Q201" s="2"/>
      <c r="R201" s="14"/>
      <c r="S201" s="14"/>
      <c r="T201" s="12"/>
      <c r="U201" s="121"/>
      <c r="V201" s="2"/>
      <c r="W201" s="2"/>
      <c r="X201" s="2"/>
      <c r="Y201" s="2"/>
      <c r="Z201" s="2"/>
      <c r="AA201" s="2"/>
      <c r="AB201" s="14"/>
      <c r="AC201" s="14"/>
      <c r="AD201" s="12"/>
      <c r="AE201" s="121" t="s">
        <v>39</v>
      </c>
      <c r="AF201" s="2" t="s">
        <v>39</v>
      </c>
      <c r="AG201" s="4" t="str">
        <f t="shared" si="62"/>
        <v>No</v>
      </c>
      <c r="AH201" s="122" t="str">
        <f t="shared" si="64"/>
        <v/>
      </c>
      <c r="AI201" s="171" t="str">
        <f t="shared" si="65"/>
        <v/>
      </c>
      <c r="AJ201" s="171" t="str">
        <f t="shared" si="66"/>
        <v/>
      </c>
      <c r="AK201" s="165"/>
      <c r="AL201" s="165"/>
      <c r="AM201" s="86">
        <f t="shared" si="67"/>
        <v>2009</v>
      </c>
      <c r="AN201" s="11"/>
      <c r="AO201" s="11"/>
      <c r="AP201" s="132"/>
      <c r="AQ201" s="136"/>
      <c r="AR201" s="160">
        <f t="shared" si="68"/>
        <v>7</v>
      </c>
      <c r="AS201" s="38"/>
      <c r="AT201" s="11"/>
      <c r="AU201" s="86">
        <f t="shared" ref="AU201:AU264" si="69">$B201</f>
        <v>2009</v>
      </c>
      <c r="AV201" s="38"/>
      <c r="AW201" s="11"/>
      <c r="AX201" s="11"/>
      <c r="AY201" s="11"/>
      <c r="AZ201" s="11"/>
    </row>
    <row r="202" spans="1:52">
      <c r="A202" s="139"/>
      <c r="B202" s="86">
        <f t="shared" si="63"/>
        <v>2010</v>
      </c>
      <c r="C202" s="2"/>
      <c r="D202" s="2"/>
      <c r="E202" s="121"/>
      <c r="F202" s="2"/>
      <c r="G202" s="2"/>
      <c r="H202" s="2"/>
      <c r="I202" s="2"/>
      <c r="J202" s="127"/>
      <c r="K202" s="121"/>
      <c r="L202" s="2"/>
      <c r="M202" s="2"/>
      <c r="N202" s="2"/>
      <c r="O202" s="2"/>
      <c r="P202" s="2"/>
      <c r="Q202" s="14"/>
      <c r="R202" s="14"/>
      <c r="S202" s="14"/>
      <c r="T202" s="12"/>
      <c r="U202" s="121"/>
      <c r="V202" s="2"/>
      <c r="W202" s="2"/>
      <c r="X202" s="2"/>
      <c r="Y202" s="2"/>
      <c r="Z202" s="2"/>
      <c r="AA202" s="14"/>
      <c r="AB202" s="14"/>
      <c r="AC202" s="14"/>
      <c r="AD202" s="12"/>
      <c r="AE202" s="121" t="s">
        <v>39</v>
      </c>
      <c r="AF202" s="2" t="s">
        <v>39</v>
      </c>
      <c r="AG202" s="4" t="str">
        <f t="shared" si="62"/>
        <v>No</v>
      </c>
      <c r="AH202" s="122" t="str">
        <f t="shared" si="64"/>
        <v/>
      </c>
      <c r="AI202" s="171" t="str">
        <f t="shared" si="65"/>
        <v/>
      </c>
      <c r="AJ202" s="171" t="str">
        <f t="shared" si="66"/>
        <v/>
      </c>
      <c r="AK202" s="165"/>
      <c r="AL202" s="165"/>
      <c r="AM202" s="86">
        <f t="shared" si="67"/>
        <v>2010</v>
      </c>
      <c r="AN202" s="11"/>
      <c r="AO202" s="11"/>
      <c r="AP202" s="132"/>
      <c r="AQ202" s="136"/>
      <c r="AR202" s="160">
        <f t="shared" si="68"/>
        <v>6</v>
      </c>
      <c r="AS202" s="38"/>
      <c r="AT202" s="11"/>
      <c r="AU202" s="86">
        <f t="shared" si="69"/>
        <v>2010</v>
      </c>
      <c r="AV202" s="38"/>
      <c r="AW202" s="11"/>
      <c r="AX202" s="11"/>
      <c r="AY202" s="11"/>
      <c r="AZ202" s="11"/>
    </row>
    <row r="203" spans="1:52">
      <c r="A203" s="139"/>
      <c r="B203" s="86">
        <f t="shared" si="63"/>
        <v>2011</v>
      </c>
      <c r="C203" s="2"/>
      <c r="D203" s="2"/>
      <c r="E203" s="121"/>
      <c r="F203" s="2"/>
      <c r="G203" s="2"/>
      <c r="H203" s="2"/>
      <c r="I203" s="2"/>
      <c r="J203" s="127"/>
      <c r="K203" s="121"/>
      <c r="L203" s="2"/>
      <c r="M203" s="2"/>
      <c r="N203" s="2"/>
      <c r="O203" s="2"/>
      <c r="P203" s="14"/>
      <c r="Q203" s="14"/>
      <c r="R203" s="14"/>
      <c r="S203" s="14"/>
      <c r="T203" s="12"/>
      <c r="U203" s="121"/>
      <c r="V203" s="2"/>
      <c r="W203" s="2"/>
      <c r="X203" s="2"/>
      <c r="Y203" s="2"/>
      <c r="Z203" s="14"/>
      <c r="AA203" s="14"/>
      <c r="AB203" s="14"/>
      <c r="AC203" s="14"/>
      <c r="AD203" s="12"/>
      <c r="AE203" s="121" t="s">
        <v>39</v>
      </c>
      <c r="AF203" s="2" t="s">
        <v>39</v>
      </c>
      <c r="AG203" s="4" t="str">
        <f t="shared" si="62"/>
        <v>No</v>
      </c>
      <c r="AH203" s="122" t="str">
        <f t="shared" si="64"/>
        <v/>
      </c>
      <c r="AI203" s="171" t="str">
        <f t="shared" si="65"/>
        <v/>
      </c>
      <c r="AJ203" s="171" t="str">
        <f t="shared" si="66"/>
        <v/>
      </c>
      <c r="AK203" s="165"/>
      <c r="AL203" s="165"/>
      <c r="AM203" s="86">
        <f t="shared" si="67"/>
        <v>2011</v>
      </c>
      <c r="AN203" s="11"/>
      <c r="AO203" s="11"/>
      <c r="AP203" s="132">
        <f>IFERROR(U202+V201+W200+X199+Y198-(K202+L201+M200+N199+O198),"")</f>
        <v>0</v>
      </c>
      <c r="AQ203" s="136">
        <f>IFERROR(V202+W201+X200+Y199+Z198-(U202+V201+W200+X199+Y198),"")</f>
        <v>0</v>
      </c>
      <c r="AR203" s="160">
        <f t="shared" si="68"/>
        <v>5</v>
      </c>
      <c r="AS203" s="38"/>
      <c r="AT203" s="11"/>
      <c r="AU203" s="86">
        <f t="shared" si="69"/>
        <v>2011</v>
      </c>
      <c r="AV203" s="38"/>
      <c r="AW203" s="11"/>
      <c r="AX203" s="11"/>
      <c r="AY203" s="11"/>
      <c r="AZ203" s="11"/>
    </row>
    <row r="204" spans="1:52">
      <c r="A204" s="139"/>
      <c r="B204" s="86">
        <f t="shared" si="63"/>
        <v>2012</v>
      </c>
      <c r="C204" s="2"/>
      <c r="D204" s="2"/>
      <c r="E204" s="121"/>
      <c r="F204" s="2"/>
      <c r="G204" s="2"/>
      <c r="H204" s="2"/>
      <c r="I204" s="2"/>
      <c r="J204" s="127"/>
      <c r="K204" s="121"/>
      <c r="L204" s="2"/>
      <c r="M204" s="2"/>
      <c r="N204" s="2"/>
      <c r="O204" s="14"/>
      <c r="P204" s="14"/>
      <c r="Q204" s="14"/>
      <c r="R204" s="14"/>
      <c r="S204" s="14"/>
      <c r="T204" s="12"/>
      <c r="U204" s="121"/>
      <c r="V204" s="2"/>
      <c r="W204" s="2"/>
      <c r="X204" s="2"/>
      <c r="Y204" s="14"/>
      <c r="Z204" s="14"/>
      <c r="AA204" s="14"/>
      <c r="AB204" s="14"/>
      <c r="AC204" s="14"/>
      <c r="AD204" s="12"/>
      <c r="AE204" s="121" t="s">
        <v>39</v>
      </c>
      <c r="AF204" s="2" t="s">
        <v>39</v>
      </c>
      <c r="AG204" s="4" t="str">
        <f t="shared" si="62"/>
        <v>No</v>
      </c>
      <c r="AH204" s="122" t="str">
        <f t="shared" si="64"/>
        <v/>
      </c>
      <c r="AI204" s="171" t="str">
        <f t="shared" si="65"/>
        <v/>
      </c>
      <c r="AJ204" s="171" t="str">
        <f t="shared" si="66"/>
        <v/>
      </c>
      <c r="AK204" s="165"/>
      <c r="AL204" s="165"/>
      <c r="AM204" s="86">
        <f t="shared" si="67"/>
        <v>2012</v>
      </c>
      <c r="AN204" s="11"/>
      <c r="AO204" s="11"/>
      <c r="AP204" s="132">
        <f>IFERROR(U203+V202+W201+X200+Y199-(K203+L202+M201+N200+O199),"")</f>
        <v>0</v>
      </c>
      <c r="AQ204" s="136">
        <f>IFERROR(V203+W202+X201+Y200+Z199-(U203+V202+W201+X200+Y199),"")</f>
        <v>0</v>
      </c>
      <c r="AR204" s="160">
        <f t="shared" si="68"/>
        <v>4</v>
      </c>
      <c r="AS204" s="38"/>
      <c r="AT204" s="11"/>
      <c r="AU204" s="86">
        <f t="shared" si="69"/>
        <v>2012</v>
      </c>
      <c r="AV204" s="38"/>
      <c r="AW204" s="11"/>
      <c r="AX204" s="11"/>
      <c r="AY204" s="11"/>
      <c r="AZ204" s="11"/>
    </row>
    <row r="205" spans="1:52">
      <c r="A205" s="139"/>
      <c r="B205" s="86">
        <f t="shared" si="63"/>
        <v>2013</v>
      </c>
      <c r="C205" s="2"/>
      <c r="D205" s="2"/>
      <c r="E205" s="121"/>
      <c r="F205" s="2"/>
      <c r="G205" s="2"/>
      <c r="H205" s="2"/>
      <c r="I205" s="2"/>
      <c r="J205" s="127"/>
      <c r="K205" s="121"/>
      <c r="L205" s="2"/>
      <c r="M205" s="2"/>
      <c r="N205" s="14"/>
      <c r="O205" s="14"/>
      <c r="P205" s="14"/>
      <c r="Q205" s="14"/>
      <c r="R205" s="14"/>
      <c r="S205" s="14"/>
      <c r="T205" s="12"/>
      <c r="U205" s="121"/>
      <c r="V205" s="2"/>
      <c r="W205" s="2"/>
      <c r="X205" s="14"/>
      <c r="Y205" s="14"/>
      <c r="Z205" s="14"/>
      <c r="AA205" s="14"/>
      <c r="AB205" s="14"/>
      <c r="AC205" s="14"/>
      <c r="AD205" s="12"/>
      <c r="AE205" s="121" t="s">
        <v>39</v>
      </c>
      <c r="AF205" s="2" t="s">
        <v>39</v>
      </c>
      <c r="AG205" s="4" t="str">
        <f t="shared" si="62"/>
        <v>No</v>
      </c>
      <c r="AH205" s="122" t="str">
        <f t="shared" si="64"/>
        <v/>
      </c>
      <c r="AI205" s="171" t="str">
        <f t="shared" si="65"/>
        <v/>
      </c>
      <c r="AJ205" s="171" t="str">
        <f t="shared" si="66"/>
        <v/>
      </c>
      <c r="AK205" s="165"/>
      <c r="AL205" s="165"/>
      <c r="AM205" s="86">
        <f t="shared" si="67"/>
        <v>2013</v>
      </c>
      <c r="AN205" s="11"/>
      <c r="AO205" s="11"/>
      <c r="AP205" s="132">
        <f>IFERROR(U204+V203+W202+X201+Y200-(K204+L203+M202+N201+O200),"")</f>
        <v>0</v>
      </c>
      <c r="AQ205" s="136">
        <f>IFERROR(V204+W203+X202+Y201+Z200-(U204+V203+W202+X201+Y200),"")</f>
        <v>0</v>
      </c>
      <c r="AR205" s="160">
        <f t="shared" si="68"/>
        <v>3</v>
      </c>
      <c r="AS205" s="38"/>
      <c r="AT205" s="11"/>
      <c r="AU205" s="86">
        <f t="shared" si="69"/>
        <v>2013</v>
      </c>
      <c r="AV205" s="38"/>
      <c r="AW205" s="11"/>
      <c r="AX205" s="11"/>
      <c r="AY205" s="11"/>
      <c r="AZ205" s="11"/>
    </row>
    <row r="206" spans="1:52">
      <c r="A206" s="139"/>
      <c r="B206" s="86">
        <f>B207-1</f>
        <v>2014</v>
      </c>
      <c r="C206" s="2"/>
      <c r="D206" s="2"/>
      <c r="E206" s="121"/>
      <c r="F206" s="2"/>
      <c r="G206" s="2"/>
      <c r="H206" s="2"/>
      <c r="I206" s="2"/>
      <c r="J206" s="127"/>
      <c r="K206" s="121"/>
      <c r="L206" s="2"/>
      <c r="M206" s="14"/>
      <c r="N206" s="14"/>
      <c r="O206" s="14"/>
      <c r="P206" s="14"/>
      <c r="Q206" s="14"/>
      <c r="R206" s="14"/>
      <c r="S206" s="14"/>
      <c r="T206" s="12"/>
      <c r="U206" s="121"/>
      <c r="V206" s="2"/>
      <c r="W206" s="14"/>
      <c r="X206" s="14"/>
      <c r="Y206" s="14"/>
      <c r="Z206" s="14"/>
      <c r="AA206" s="14"/>
      <c r="AB206" s="14"/>
      <c r="AC206" s="14"/>
      <c r="AD206" s="12"/>
      <c r="AE206" s="121" t="s">
        <v>39</v>
      </c>
      <c r="AF206" s="2" t="s">
        <v>39</v>
      </c>
      <c r="AG206" s="4" t="str">
        <f t="shared" si="62"/>
        <v>No</v>
      </c>
      <c r="AH206" s="122" t="str">
        <f t="shared" si="64"/>
        <v/>
      </c>
      <c r="AI206" s="171" t="str">
        <f t="shared" si="65"/>
        <v/>
      </c>
      <c r="AJ206" s="171" t="str">
        <f t="shared" si="66"/>
        <v/>
      </c>
      <c r="AK206" s="165"/>
      <c r="AL206" s="165"/>
      <c r="AM206" s="86">
        <f t="shared" si="67"/>
        <v>2014</v>
      </c>
      <c r="AN206" s="11"/>
      <c r="AO206" s="11"/>
      <c r="AP206" s="132">
        <f>IFERROR(U205+V204+W203+X202+Y201-(K205+L204+M203+N202+O201),"")</f>
        <v>0</v>
      </c>
      <c r="AQ206" s="136">
        <f>IFERROR(V205+W204+X203+Y202+Z201-(U205+V204+W203+X202+Y201),"")</f>
        <v>0</v>
      </c>
      <c r="AR206" s="160">
        <f t="shared" si="68"/>
        <v>2</v>
      </c>
      <c r="AS206" s="38"/>
      <c r="AT206" s="11"/>
      <c r="AU206" s="86">
        <f t="shared" si="69"/>
        <v>2014</v>
      </c>
      <c r="AV206" s="38"/>
      <c r="AW206" s="11"/>
      <c r="AX206" s="11"/>
      <c r="AY206" s="11"/>
      <c r="AZ206" s="11"/>
    </row>
    <row r="207" spans="1:52">
      <c r="A207" s="140"/>
      <c r="B207" s="87">
        <v>2015</v>
      </c>
      <c r="C207" s="3"/>
      <c r="D207" s="3"/>
      <c r="E207" s="123"/>
      <c r="F207" s="3"/>
      <c r="G207" s="3"/>
      <c r="H207" s="3"/>
      <c r="I207" s="3"/>
      <c r="J207" s="128"/>
      <c r="K207" s="123"/>
      <c r="L207" s="15"/>
      <c r="M207" s="15"/>
      <c r="N207" s="15"/>
      <c r="O207" s="15"/>
      <c r="P207" s="15"/>
      <c r="Q207" s="15"/>
      <c r="R207" s="15"/>
      <c r="S207" s="15"/>
      <c r="T207" s="13"/>
      <c r="U207" s="123"/>
      <c r="V207" s="15"/>
      <c r="W207" s="15"/>
      <c r="X207" s="15"/>
      <c r="Y207" s="15"/>
      <c r="Z207" s="15"/>
      <c r="AA207" s="15"/>
      <c r="AB207" s="15"/>
      <c r="AC207" s="15"/>
      <c r="AD207" s="13"/>
      <c r="AE207" s="123" t="s">
        <v>39</v>
      </c>
      <c r="AF207" s="3" t="s">
        <v>39</v>
      </c>
      <c r="AG207" s="5" t="str">
        <f t="shared" si="62"/>
        <v>No</v>
      </c>
      <c r="AH207" s="124" t="str">
        <f t="shared" si="64"/>
        <v/>
      </c>
      <c r="AI207" s="172" t="str">
        <f t="shared" si="65"/>
        <v/>
      </c>
      <c r="AJ207" s="172" t="str">
        <f t="shared" si="66"/>
        <v/>
      </c>
      <c r="AK207" s="166"/>
      <c r="AL207" s="166"/>
      <c r="AM207" s="87">
        <f t="shared" si="67"/>
        <v>2015</v>
      </c>
      <c r="AN207" s="20"/>
      <c r="AO207" s="20"/>
      <c r="AP207" s="133">
        <f>IFERROR(U206+V205+W204+X203+Y202-(K206+L205+M204+N203+O202),"")</f>
        <v>0</v>
      </c>
      <c r="AQ207" s="137">
        <f>IFERROR(V206+W205+X204+Y203+Z202-(U206+V205+W204+X203+Y202),"")</f>
        <v>0</v>
      </c>
      <c r="AR207" s="161">
        <f t="shared" si="68"/>
        <v>1</v>
      </c>
      <c r="AS207" s="39"/>
      <c r="AT207" s="20"/>
      <c r="AU207" s="87">
        <f t="shared" si="69"/>
        <v>2015</v>
      </c>
      <c r="AV207" s="39"/>
      <c r="AW207" s="20"/>
      <c r="AX207" s="20"/>
      <c r="AY207" s="20"/>
      <c r="AZ207" s="20"/>
    </row>
    <row r="208" spans="1:52">
      <c r="A208" s="138"/>
      <c r="B208" s="85">
        <f t="shared" ref="B208:B215" si="70">B209-1</f>
        <v>2006</v>
      </c>
      <c r="C208" s="23"/>
      <c r="D208" s="23"/>
      <c r="E208" s="119"/>
      <c r="F208" s="23"/>
      <c r="G208" s="23"/>
      <c r="H208" s="23"/>
      <c r="I208" s="23"/>
      <c r="J208" s="68"/>
      <c r="K208" s="119"/>
      <c r="L208" s="23"/>
      <c r="M208" s="23"/>
      <c r="N208" s="23"/>
      <c r="O208" s="23"/>
      <c r="P208" s="23"/>
      <c r="Q208" s="23"/>
      <c r="R208" s="23"/>
      <c r="S208" s="23"/>
      <c r="T208" s="68"/>
      <c r="U208" s="119"/>
      <c r="V208" s="23"/>
      <c r="W208" s="23"/>
      <c r="X208" s="23"/>
      <c r="Y208" s="23"/>
      <c r="Z208" s="23"/>
      <c r="AA208" s="23"/>
      <c r="AB208" s="23"/>
      <c r="AC208" s="23"/>
      <c r="AD208" s="68"/>
      <c r="AE208" s="119" t="s">
        <v>39</v>
      </c>
      <c r="AF208" s="23" t="s">
        <v>39</v>
      </c>
      <c r="AG208" s="22" t="str">
        <f t="shared" si="62"/>
        <v>No</v>
      </c>
      <c r="AH208" s="120" t="str">
        <f t="shared" si="64"/>
        <v/>
      </c>
      <c r="AI208" s="173" t="str">
        <f t="shared" si="65"/>
        <v/>
      </c>
      <c r="AJ208" s="173" t="str">
        <f t="shared" si="66"/>
        <v/>
      </c>
      <c r="AK208" s="165"/>
      <c r="AL208" s="165"/>
      <c r="AM208" s="85">
        <f t="shared" si="67"/>
        <v>2006</v>
      </c>
      <c r="AN208" s="11"/>
      <c r="AO208" s="11"/>
      <c r="AP208" s="131"/>
      <c r="AQ208" s="135"/>
      <c r="AR208" s="159">
        <v>10</v>
      </c>
      <c r="AS208" s="97">
        <v>1</v>
      </c>
      <c r="AT208" s="50"/>
      <c r="AU208" s="85">
        <f t="shared" si="69"/>
        <v>2006</v>
      </c>
      <c r="AV208" s="55"/>
      <c r="AW208" s="100"/>
      <c r="AX208" s="100"/>
      <c r="AY208" s="11"/>
      <c r="AZ208" s="11"/>
    </row>
    <row r="209" spans="1:52">
      <c r="A209" s="139"/>
      <c r="B209" s="86">
        <f t="shared" si="70"/>
        <v>2007</v>
      </c>
      <c r="C209" s="2"/>
      <c r="D209" s="2"/>
      <c r="E209" s="121"/>
      <c r="F209" s="2"/>
      <c r="G209" s="2"/>
      <c r="H209" s="2"/>
      <c r="I209" s="2"/>
      <c r="J209" s="127"/>
      <c r="K209" s="121"/>
      <c r="L209" s="2"/>
      <c r="M209" s="2"/>
      <c r="N209" s="2"/>
      <c r="O209" s="2"/>
      <c r="P209" s="2"/>
      <c r="Q209" s="2"/>
      <c r="R209" s="2"/>
      <c r="S209" s="2"/>
      <c r="T209" s="12"/>
      <c r="U209" s="121"/>
      <c r="V209" s="2"/>
      <c r="W209" s="2"/>
      <c r="X209" s="2"/>
      <c r="Y209" s="2"/>
      <c r="Z209" s="2"/>
      <c r="AA209" s="2"/>
      <c r="AB209" s="2"/>
      <c r="AC209" s="2"/>
      <c r="AD209" s="12"/>
      <c r="AE209" s="121" t="s">
        <v>39</v>
      </c>
      <c r="AF209" s="2" t="s">
        <v>39</v>
      </c>
      <c r="AG209" s="4" t="str">
        <f t="shared" si="62"/>
        <v>No</v>
      </c>
      <c r="AH209" s="122" t="str">
        <f t="shared" si="64"/>
        <v/>
      </c>
      <c r="AI209" s="171" t="str">
        <f t="shared" si="65"/>
        <v/>
      </c>
      <c r="AJ209" s="171" t="str">
        <f t="shared" si="66"/>
        <v/>
      </c>
      <c r="AK209" s="165"/>
      <c r="AL209" s="165"/>
      <c r="AM209" s="86">
        <f t="shared" si="67"/>
        <v>2007</v>
      </c>
      <c r="AN209" s="11"/>
      <c r="AO209" s="11"/>
      <c r="AP209" s="132"/>
      <c r="AQ209" s="136"/>
      <c r="AR209" s="160">
        <f>AR208-1</f>
        <v>9</v>
      </c>
      <c r="AS209" s="38"/>
      <c r="AT209" s="11"/>
      <c r="AU209" s="86">
        <f t="shared" si="69"/>
        <v>2007</v>
      </c>
      <c r="AV209" s="38"/>
      <c r="AW209" s="11"/>
      <c r="AX209" s="11"/>
      <c r="AY209" s="11"/>
      <c r="AZ209" s="11"/>
    </row>
    <row r="210" spans="1:52">
      <c r="A210" s="139"/>
      <c r="B210" s="86">
        <f t="shared" si="70"/>
        <v>2008</v>
      </c>
      <c r="C210" s="2"/>
      <c r="D210" s="2"/>
      <c r="E210" s="121"/>
      <c r="F210" s="2"/>
      <c r="G210" s="2"/>
      <c r="H210" s="2"/>
      <c r="I210" s="2"/>
      <c r="J210" s="127"/>
      <c r="K210" s="121"/>
      <c r="L210" s="2"/>
      <c r="M210" s="2"/>
      <c r="N210" s="2"/>
      <c r="O210" s="2"/>
      <c r="P210" s="2"/>
      <c r="Q210" s="2"/>
      <c r="R210" s="2"/>
      <c r="S210" s="14"/>
      <c r="T210" s="12"/>
      <c r="U210" s="121"/>
      <c r="V210" s="2"/>
      <c r="W210" s="2"/>
      <c r="X210" s="2"/>
      <c r="Y210" s="2"/>
      <c r="Z210" s="2"/>
      <c r="AA210" s="2"/>
      <c r="AB210" s="2"/>
      <c r="AC210" s="14"/>
      <c r="AD210" s="12"/>
      <c r="AE210" s="121" t="s">
        <v>39</v>
      </c>
      <c r="AF210" s="2" t="s">
        <v>39</v>
      </c>
      <c r="AG210" s="4" t="str">
        <f t="shared" si="62"/>
        <v>No</v>
      </c>
      <c r="AH210" s="122" t="str">
        <f t="shared" si="64"/>
        <v/>
      </c>
      <c r="AI210" s="171" t="str">
        <f t="shared" si="65"/>
        <v/>
      </c>
      <c r="AJ210" s="171" t="str">
        <f t="shared" si="66"/>
        <v/>
      </c>
      <c r="AK210" s="165"/>
      <c r="AL210" s="165"/>
      <c r="AM210" s="86">
        <f t="shared" si="67"/>
        <v>2008</v>
      </c>
      <c r="AN210" s="11"/>
      <c r="AO210" s="11"/>
      <c r="AP210" s="132"/>
      <c r="AQ210" s="136"/>
      <c r="AR210" s="160">
        <f t="shared" ref="AR210:AR217" si="71">AR209-1</f>
        <v>8</v>
      </c>
      <c r="AS210" s="38"/>
      <c r="AT210" s="11"/>
      <c r="AU210" s="86">
        <f t="shared" si="69"/>
        <v>2008</v>
      </c>
      <c r="AV210" s="38"/>
      <c r="AW210" s="11"/>
      <c r="AX210" s="11"/>
      <c r="AY210" s="11"/>
      <c r="AZ210" s="11"/>
    </row>
    <row r="211" spans="1:52">
      <c r="A211" s="139"/>
      <c r="B211" s="86">
        <f t="shared" si="70"/>
        <v>2009</v>
      </c>
      <c r="C211" s="2"/>
      <c r="D211" s="2"/>
      <c r="E211" s="121"/>
      <c r="F211" s="2"/>
      <c r="G211" s="2"/>
      <c r="H211" s="2"/>
      <c r="I211" s="2"/>
      <c r="J211" s="127"/>
      <c r="K211" s="121"/>
      <c r="L211" s="2"/>
      <c r="M211" s="2"/>
      <c r="N211" s="2"/>
      <c r="O211" s="2"/>
      <c r="P211" s="2"/>
      <c r="Q211" s="2"/>
      <c r="R211" s="14"/>
      <c r="S211" s="14"/>
      <c r="T211" s="12"/>
      <c r="U211" s="121"/>
      <c r="V211" s="2"/>
      <c r="W211" s="2"/>
      <c r="X211" s="2"/>
      <c r="Y211" s="2"/>
      <c r="Z211" s="2"/>
      <c r="AA211" s="2"/>
      <c r="AB211" s="14"/>
      <c r="AC211" s="14"/>
      <c r="AD211" s="12"/>
      <c r="AE211" s="121" t="s">
        <v>39</v>
      </c>
      <c r="AF211" s="2" t="s">
        <v>39</v>
      </c>
      <c r="AG211" s="4" t="str">
        <f t="shared" si="62"/>
        <v>No</v>
      </c>
      <c r="AH211" s="122" t="str">
        <f t="shared" si="64"/>
        <v/>
      </c>
      <c r="AI211" s="171" t="str">
        <f t="shared" si="65"/>
        <v/>
      </c>
      <c r="AJ211" s="171" t="str">
        <f t="shared" si="66"/>
        <v/>
      </c>
      <c r="AK211" s="165"/>
      <c r="AL211" s="165"/>
      <c r="AM211" s="86">
        <f t="shared" si="67"/>
        <v>2009</v>
      </c>
      <c r="AN211" s="11"/>
      <c r="AO211" s="11"/>
      <c r="AP211" s="132"/>
      <c r="AQ211" s="136"/>
      <c r="AR211" s="160">
        <f t="shared" si="71"/>
        <v>7</v>
      </c>
      <c r="AS211" s="38"/>
      <c r="AT211" s="11"/>
      <c r="AU211" s="86">
        <f t="shared" si="69"/>
        <v>2009</v>
      </c>
      <c r="AV211" s="38"/>
      <c r="AW211" s="11"/>
      <c r="AX211" s="11"/>
      <c r="AY211" s="11"/>
      <c r="AZ211" s="11"/>
    </row>
    <row r="212" spans="1:52">
      <c r="A212" s="139"/>
      <c r="B212" s="86">
        <f t="shared" si="70"/>
        <v>2010</v>
      </c>
      <c r="C212" s="2"/>
      <c r="D212" s="2"/>
      <c r="E212" s="121"/>
      <c r="F212" s="2"/>
      <c r="G212" s="2"/>
      <c r="H212" s="2"/>
      <c r="I212" s="2"/>
      <c r="J212" s="127"/>
      <c r="K212" s="121"/>
      <c r="L212" s="2"/>
      <c r="M212" s="2"/>
      <c r="N212" s="2"/>
      <c r="O212" s="2"/>
      <c r="P212" s="2"/>
      <c r="Q212" s="14"/>
      <c r="R212" s="14"/>
      <c r="S212" s="14"/>
      <c r="T212" s="12"/>
      <c r="U212" s="121"/>
      <c r="V212" s="2"/>
      <c r="W212" s="2"/>
      <c r="X212" s="2"/>
      <c r="Y212" s="2"/>
      <c r="Z212" s="2"/>
      <c r="AA212" s="14"/>
      <c r="AB212" s="14"/>
      <c r="AC212" s="14"/>
      <c r="AD212" s="12"/>
      <c r="AE212" s="121" t="s">
        <v>39</v>
      </c>
      <c r="AF212" s="2" t="s">
        <v>39</v>
      </c>
      <c r="AG212" s="4" t="str">
        <f t="shared" si="62"/>
        <v>No</v>
      </c>
      <c r="AH212" s="122" t="str">
        <f t="shared" si="64"/>
        <v/>
      </c>
      <c r="AI212" s="171" t="str">
        <f t="shared" si="65"/>
        <v/>
      </c>
      <c r="AJ212" s="171" t="str">
        <f t="shared" si="66"/>
        <v/>
      </c>
      <c r="AK212" s="165"/>
      <c r="AL212" s="165"/>
      <c r="AM212" s="86">
        <f t="shared" si="67"/>
        <v>2010</v>
      </c>
      <c r="AN212" s="11"/>
      <c r="AO212" s="11"/>
      <c r="AP212" s="132"/>
      <c r="AQ212" s="136"/>
      <c r="AR212" s="160">
        <f t="shared" si="71"/>
        <v>6</v>
      </c>
      <c r="AS212" s="38"/>
      <c r="AT212" s="11"/>
      <c r="AU212" s="86">
        <f t="shared" si="69"/>
        <v>2010</v>
      </c>
      <c r="AV212" s="38"/>
      <c r="AW212" s="11"/>
      <c r="AX212" s="11"/>
      <c r="AY212" s="11"/>
      <c r="AZ212" s="11"/>
    </row>
    <row r="213" spans="1:52">
      <c r="A213" s="139"/>
      <c r="B213" s="86">
        <f t="shared" si="70"/>
        <v>2011</v>
      </c>
      <c r="C213" s="2"/>
      <c r="D213" s="2"/>
      <c r="E213" s="121"/>
      <c r="F213" s="2"/>
      <c r="G213" s="2"/>
      <c r="H213" s="2"/>
      <c r="I213" s="2"/>
      <c r="J213" s="127"/>
      <c r="K213" s="121"/>
      <c r="L213" s="2"/>
      <c r="M213" s="2"/>
      <c r="N213" s="2"/>
      <c r="O213" s="2"/>
      <c r="P213" s="14"/>
      <c r="Q213" s="14"/>
      <c r="R213" s="14"/>
      <c r="S213" s="14"/>
      <c r="T213" s="12"/>
      <c r="U213" s="121"/>
      <c r="V213" s="2"/>
      <c r="W213" s="2"/>
      <c r="X213" s="2"/>
      <c r="Y213" s="2"/>
      <c r="Z213" s="14"/>
      <c r="AA213" s="14"/>
      <c r="AB213" s="14"/>
      <c r="AC213" s="14"/>
      <c r="AD213" s="12"/>
      <c r="AE213" s="121" t="s">
        <v>39</v>
      </c>
      <c r="AF213" s="2" t="s">
        <v>39</v>
      </c>
      <c r="AG213" s="4" t="str">
        <f t="shared" si="62"/>
        <v>No</v>
      </c>
      <c r="AH213" s="122" t="str">
        <f t="shared" si="64"/>
        <v/>
      </c>
      <c r="AI213" s="171" t="str">
        <f t="shared" si="65"/>
        <v/>
      </c>
      <c r="AJ213" s="171" t="str">
        <f t="shared" si="66"/>
        <v/>
      </c>
      <c r="AK213" s="165"/>
      <c r="AL213" s="165"/>
      <c r="AM213" s="86">
        <f t="shared" si="67"/>
        <v>2011</v>
      </c>
      <c r="AN213" s="11"/>
      <c r="AO213" s="11"/>
      <c r="AP213" s="132">
        <f>IFERROR(U212+V211+W210+X209+Y208-(K212+L211+M210+N209+O208),"")</f>
        <v>0</v>
      </c>
      <c r="AQ213" s="136">
        <f>IFERROR(V212+W211+X210+Y209+Z208-(U212+V211+W210+X209+Y208),"")</f>
        <v>0</v>
      </c>
      <c r="AR213" s="160">
        <f t="shared" si="71"/>
        <v>5</v>
      </c>
      <c r="AS213" s="38"/>
      <c r="AT213" s="11"/>
      <c r="AU213" s="86">
        <f t="shared" si="69"/>
        <v>2011</v>
      </c>
      <c r="AV213" s="38"/>
      <c r="AW213" s="11"/>
      <c r="AX213" s="11"/>
      <c r="AY213" s="11"/>
      <c r="AZ213" s="11"/>
    </row>
    <row r="214" spans="1:52">
      <c r="A214" s="139"/>
      <c r="B214" s="86">
        <f t="shared" si="70"/>
        <v>2012</v>
      </c>
      <c r="C214" s="2"/>
      <c r="D214" s="2"/>
      <c r="E214" s="121"/>
      <c r="F214" s="2"/>
      <c r="G214" s="2"/>
      <c r="H214" s="2"/>
      <c r="I214" s="2"/>
      <c r="J214" s="127"/>
      <c r="K214" s="121"/>
      <c r="L214" s="2"/>
      <c r="M214" s="2"/>
      <c r="N214" s="2"/>
      <c r="O214" s="14"/>
      <c r="P214" s="14"/>
      <c r="Q214" s="14"/>
      <c r="R214" s="14"/>
      <c r="S214" s="14"/>
      <c r="T214" s="12"/>
      <c r="U214" s="121"/>
      <c r="V214" s="2"/>
      <c r="W214" s="2"/>
      <c r="X214" s="2"/>
      <c r="Y214" s="14"/>
      <c r="Z214" s="14"/>
      <c r="AA214" s="14"/>
      <c r="AB214" s="14"/>
      <c r="AC214" s="14"/>
      <c r="AD214" s="12"/>
      <c r="AE214" s="121" t="s">
        <v>39</v>
      </c>
      <c r="AF214" s="2" t="s">
        <v>39</v>
      </c>
      <c r="AG214" s="4" t="str">
        <f t="shared" si="62"/>
        <v>No</v>
      </c>
      <c r="AH214" s="122" t="str">
        <f t="shared" si="64"/>
        <v/>
      </c>
      <c r="AI214" s="171" t="str">
        <f t="shared" si="65"/>
        <v/>
      </c>
      <c r="AJ214" s="171" t="str">
        <f t="shared" si="66"/>
        <v/>
      </c>
      <c r="AK214" s="165"/>
      <c r="AL214" s="165"/>
      <c r="AM214" s="86">
        <f t="shared" si="67"/>
        <v>2012</v>
      </c>
      <c r="AN214" s="11"/>
      <c r="AO214" s="11"/>
      <c r="AP214" s="132">
        <f>IFERROR(U213+V212+W211+X210+Y209-(K213+L212+M211+N210+O209),"")</f>
        <v>0</v>
      </c>
      <c r="AQ214" s="136">
        <f>IFERROR(V213+W212+X211+Y210+Z209-(U213+V212+W211+X210+Y209),"")</f>
        <v>0</v>
      </c>
      <c r="AR214" s="160">
        <f t="shared" si="71"/>
        <v>4</v>
      </c>
      <c r="AS214" s="38"/>
      <c r="AT214" s="11"/>
      <c r="AU214" s="86">
        <f t="shared" si="69"/>
        <v>2012</v>
      </c>
      <c r="AV214" s="38"/>
      <c r="AW214" s="11"/>
      <c r="AX214" s="11"/>
      <c r="AY214" s="11"/>
      <c r="AZ214" s="11"/>
    </row>
    <row r="215" spans="1:52">
      <c r="A215" s="139"/>
      <c r="B215" s="86">
        <f t="shared" si="70"/>
        <v>2013</v>
      </c>
      <c r="C215" s="2"/>
      <c r="D215" s="2"/>
      <c r="E215" s="121"/>
      <c r="F215" s="2"/>
      <c r="G215" s="2"/>
      <c r="H215" s="2"/>
      <c r="I215" s="2"/>
      <c r="J215" s="127"/>
      <c r="K215" s="121"/>
      <c r="L215" s="2"/>
      <c r="M215" s="2"/>
      <c r="N215" s="14"/>
      <c r="O215" s="14"/>
      <c r="P215" s="14"/>
      <c r="Q215" s="14"/>
      <c r="R215" s="14"/>
      <c r="S215" s="14"/>
      <c r="T215" s="12"/>
      <c r="U215" s="121"/>
      <c r="V215" s="2"/>
      <c r="W215" s="2"/>
      <c r="X215" s="14"/>
      <c r="Y215" s="14"/>
      <c r="Z215" s="14"/>
      <c r="AA215" s="14"/>
      <c r="AB215" s="14"/>
      <c r="AC215" s="14"/>
      <c r="AD215" s="12"/>
      <c r="AE215" s="121" t="s">
        <v>39</v>
      </c>
      <c r="AF215" s="2" t="s">
        <v>39</v>
      </c>
      <c r="AG215" s="4" t="str">
        <f t="shared" si="62"/>
        <v>No</v>
      </c>
      <c r="AH215" s="122" t="str">
        <f t="shared" si="64"/>
        <v/>
      </c>
      <c r="AI215" s="171" t="str">
        <f t="shared" si="65"/>
        <v/>
      </c>
      <c r="AJ215" s="171" t="str">
        <f t="shared" si="66"/>
        <v/>
      </c>
      <c r="AK215" s="165"/>
      <c r="AL215" s="165"/>
      <c r="AM215" s="86">
        <f t="shared" si="67"/>
        <v>2013</v>
      </c>
      <c r="AN215" s="11"/>
      <c r="AO215" s="11"/>
      <c r="AP215" s="132">
        <f>IFERROR(U214+V213+W212+X211+Y210-(K214+L213+M212+N211+O210),"")</f>
        <v>0</v>
      </c>
      <c r="AQ215" s="136">
        <f>IFERROR(V214+W213+X212+Y211+Z210-(U214+V213+W212+X211+Y210),"")</f>
        <v>0</v>
      </c>
      <c r="AR215" s="160">
        <f t="shared" si="71"/>
        <v>3</v>
      </c>
      <c r="AS215" s="38"/>
      <c r="AT215" s="11"/>
      <c r="AU215" s="86">
        <f t="shared" si="69"/>
        <v>2013</v>
      </c>
      <c r="AV215" s="38"/>
      <c r="AW215" s="11"/>
      <c r="AX215" s="11"/>
      <c r="AY215" s="11"/>
      <c r="AZ215" s="11"/>
    </row>
    <row r="216" spans="1:52">
      <c r="A216" s="139"/>
      <c r="B216" s="86">
        <f>B217-1</f>
        <v>2014</v>
      </c>
      <c r="C216" s="2"/>
      <c r="D216" s="2"/>
      <c r="E216" s="121"/>
      <c r="F216" s="2"/>
      <c r="G216" s="2"/>
      <c r="H216" s="2"/>
      <c r="I216" s="2"/>
      <c r="J216" s="127"/>
      <c r="K216" s="121"/>
      <c r="L216" s="2"/>
      <c r="M216" s="14"/>
      <c r="N216" s="14"/>
      <c r="O216" s="14"/>
      <c r="P216" s="14"/>
      <c r="Q216" s="14"/>
      <c r="R216" s="14"/>
      <c r="S216" s="14"/>
      <c r="T216" s="12"/>
      <c r="U216" s="121"/>
      <c r="V216" s="2"/>
      <c r="W216" s="14"/>
      <c r="X216" s="14"/>
      <c r="Y216" s="14"/>
      <c r="Z216" s="14"/>
      <c r="AA216" s="14"/>
      <c r="AB216" s="14"/>
      <c r="AC216" s="14"/>
      <c r="AD216" s="12"/>
      <c r="AE216" s="121" t="s">
        <v>39</v>
      </c>
      <c r="AF216" s="2" t="s">
        <v>39</v>
      </c>
      <c r="AG216" s="4" t="str">
        <f t="shared" si="62"/>
        <v>No</v>
      </c>
      <c r="AH216" s="122" t="str">
        <f t="shared" si="64"/>
        <v/>
      </c>
      <c r="AI216" s="171" t="str">
        <f t="shared" si="65"/>
        <v/>
      </c>
      <c r="AJ216" s="171" t="str">
        <f t="shared" si="66"/>
        <v/>
      </c>
      <c r="AK216" s="165"/>
      <c r="AL216" s="165"/>
      <c r="AM216" s="86">
        <f t="shared" si="67"/>
        <v>2014</v>
      </c>
      <c r="AN216" s="11"/>
      <c r="AO216" s="11"/>
      <c r="AP216" s="132">
        <f>IFERROR(U215+V214+W213+X212+Y211-(K215+L214+M213+N212+O211),"")</f>
        <v>0</v>
      </c>
      <c r="AQ216" s="136">
        <f>IFERROR(V215+W214+X213+Y212+Z211-(U215+V214+W213+X212+Y211),"")</f>
        <v>0</v>
      </c>
      <c r="AR216" s="160">
        <f t="shared" si="71"/>
        <v>2</v>
      </c>
      <c r="AS216" s="38"/>
      <c r="AT216" s="11"/>
      <c r="AU216" s="86">
        <f t="shared" si="69"/>
        <v>2014</v>
      </c>
      <c r="AV216" s="38"/>
      <c r="AW216" s="11"/>
      <c r="AX216" s="11"/>
      <c r="AY216" s="11"/>
      <c r="AZ216" s="11"/>
    </row>
    <row r="217" spans="1:52">
      <c r="A217" s="140"/>
      <c r="B217" s="87">
        <v>2015</v>
      </c>
      <c r="C217" s="3"/>
      <c r="D217" s="3"/>
      <c r="E217" s="123"/>
      <c r="F217" s="3"/>
      <c r="G217" s="3"/>
      <c r="H217" s="3"/>
      <c r="I217" s="3"/>
      <c r="J217" s="128"/>
      <c r="K217" s="123"/>
      <c r="L217" s="15"/>
      <c r="M217" s="15"/>
      <c r="N217" s="15"/>
      <c r="O217" s="15"/>
      <c r="P217" s="15"/>
      <c r="Q217" s="15"/>
      <c r="R217" s="15"/>
      <c r="S217" s="15"/>
      <c r="T217" s="13"/>
      <c r="U217" s="123"/>
      <c r="V217" s="15"/>
      <c r="W217" s="15"/>
      <c r="X217" s="15"/>
      <c r="Y217" s="15"/>
      <c r="Z217" s="15"/>
      <c r="AA217" s="15"/>
      <c r="AB217" s="15"/>
      <c r="AC217" s="15"/>
      <c r="AD217" s="13"/>
      <c r="AE217" s="123" t="s">
        <v>39</v>
      </c>
      <c r="AF217" s="3" t="s">
        <v>39</v>
      </c>
      <c r="AG217" s="5" t="str">
        <f t="shared" si="62"/>
        <v>No</v>
      </c>
      <c r="AH217" s="124" t="str">
        <f t="shared" si="64"/>
        <v/>
      </c>
      <c r="AI217" s="172" t="str">
        <f t="shared" si="65"/>
        <v/>
      </c>
      <c r="AJ217" s="172" t="str">
        <f t="shared" si="66"/>
        <v/>
      </c>
      <c r="AK217" s="166"/>
      <c r="AL217" s="166"/>
      <c r="AM217" s="87">
        <f t="shared" si="67"/>
        <v>2015</v>
      </c>
      <c r="AN217" s="20"/>
      <c r="AO217" s="20"/>
      <c r="AP217" s="133">
        <f>IFERROR(U216+V215+W214+X213+Y212-(K216+L215+M214+N213+O212),"")</f>
        <v>0</v>
      </c>
      <c r="AQ217" s="137">
        <f>IFERROR(V216+W215+X214+Y213+Z212-(U216+V215+W214+X213+Y212),"")</f>
        <v>0</v>
      </c>
      <c r="AR217" s="161">
        <f t="shared" si="71"/>
        <v>1</v>
      </c>
      <c r="AS217" s="39"/>
      <c r="AT217" s="20"/>
      <c r="AU217" s="87">
        <f t="shared" si="69"/>
        <v>2015</v>
      </c>
      <c r="AV217" s="39"/>
      <c r="AW217" s="20"/>
      <c r="AX217" s="20"/>
      <c r="AY217" s="20"/>
      <c r="AZ217" s="20"/>
    </row>
    <row r="218" spans="1:52">
      <c r="A218" s="138"/>
      <c r="B218" s="85">
        <f t="shared" ref="B218:B225" si="72">B219-1</f>
        <v>2006</v>
      </c>
      <c r="C218" s="23"/>
      <c r="D218" s="23"/>
      <c r="E218" s="119"/>
      <c r="F218" s="23"/>
      <c r="G218" s="23"/>
      <c r="H218" s="23"/>
      <c r="I218" s="23"/>
      <c r="J218" s="68"/>
      <c r="K218" s="119"/>
      <c r="L218" s="23"/>
      <c r="M218" s="23"/>
      <c r="N218" s="23"/>
      <c r="O218" s="23"/>
      <c r="P218" s="23"/>
      <c r="Q218" s="23"/>
      <c r="R218" s="23"/>
      <c r="S218" s="23"/>
      <c r="T218" s="68"/>
      <c r="U218" s="119"/>
      <c r="V218" s="23"/>
      <c r="W218" s="23"/>
      <c r="X218" s="23"/>
      <c r="Y218" s="23"/>
      <c r="Z218" s="23"/>
      <c r="AA218" s="23"/>
      <c r="AB218" s="23"/>
      <c r="AC218" s="23"/>
      <c r="AD218" s="68"/>
      <c r="AE218" s="119" t="s">
        <v>39</v>
      </c>
      <c r="AF218" s="23" t="s">
        <v>39</v>
      </c>
      <c r="AG218" s="22" t="str">
        <f t="shared" si="62"/>
        <v>No</v>
      </c>
      <c r="AH218" s="120" t="str">
        <f t="shared" si="64"/>
        <v/>
      </c>
      <c r="AI218" s="173" t="str">
        <f t="shared" si="65"/>
        <v/>
      </c>
      <c r="AJ218" s="173" t="str">
        <f t="shared" si="66"/>
        <v/>
      </c>
      <c r="AK218" s="165"/>
      <c r="AL218" s="165"/>
      <c r="AM218" s="85">
        <f t="shared" si="67"/>
        <v>2006</v>
      </c>
      <c r="AN218" s="11"/>
      <c r="AO218" s="11"/>
      <c r="AP218" s="131"/>
      <c r="AQ218" s="135"/>
      <c r="AR218" s="159">
        <v>10</v>
      </c>
      <c r="AS218" s="97">
        <v>1</v>
      </c>
      <c r="AT218" s="50"/>
      <c r="AU218" s="85">
        <f t="shared" si="69"/>
        <v>2006</v>
      </c>
      <c r="AV218" s="55"/>
      <c r="AW218" s="100"/>
      <c r="AX218" s="100"/>
      <c r="AY218" s="11"/>
      <c r="AZ218" s="11"/>
    </row>
    <row r="219" spans="1:52">
      <c r="A219" s="139"/>
      <c r="B219" s="86">
        <f t="shared" si="72"/>
        <v>2007</v>
      </c>
      <c r="C219" s="2"/>
      <c r="D219" s="2"/>
      <c r="E219" s="121"/>
      <c r="F219" s="2"/>
      <c r="G219" s="2"/>
      <c r="H219" s="2"/>
      <c r="I219" s="2"/>
      <c r="J219" s="127"/>
      <c r="K219" s="121"/>
      <c r="L219" s="2"/>
      <c r="M219" s="2"/>
      <c r="N219" s="2"/>
      <c r="O219" s="2"/>
      <c r="P219" s="2"/>
      <c r="Q219" s="2"/>
      <c r="R219" s="2"/>
      <c r="S219" s="2"/>
      <c r="T219" s="12"/>
      <c r="U219" s="121"/>
      <c r="V219" s="2"/>
      <c r="W219" s="2"/>
      <c r="X219" s="2"/>
      <c r="Y219" s="2"/>
      <c r="Z219" s="2"/>
      <c r="AA219" s="2"/>
      <c r="AB219" s="2"/>
      <c r="AC219" s="2"/>
      <c r="AD219" s="12"/>
      <c r="AE219" s="121" t="s">
        <v>39</v>
      </c>
      <c r="AF219" s="2" t="s">
        <v>39</v>
      </c>
      <c r="AG219" s="4" t="str">
        <f t="shared" si="62"/>
        <v>No</v>
      </c>
      <c r="AH219" s="122" t="str">
        <f t="shared" si="64"/>
        <v/>
      </c>
      <c r="AI219" s="171" t="str">
        <f t="shared" si="65"/>
        <v/>
      </c>
      <c r="AJ219" s="171" t="str">
        <f t="shared" si="66"/>
        <v/>
      </c>
      <c r="AK219" s="165"/>
      <c r="AL219" s="165"/>
      <c r="AM219" s="86">
        <f t="shared" si="67"/>
        <v>2007</v>
      </c>
      <c r="AN219" s="11"/>
      <c r="AO219" s="11"/>
      <c r="AP219" s="132"/>
      <c r="AQ219" s="136"/>
      <c r="AR219" s="160">
        <f>AR218-1</f>
        <v>9</v>
      </c>
      <c r="AS219" s="38"/>
      <c r="AT219" s="11"/>
      <c r="AU219" s="86">
        <f t="shared" si="69"/>
        <v>2007</v>
      </c>
      <c r="AV219" s="38"/>
      <c r="AW219" s="11"/>
      <c r="AX219" s="11"/>
      <c r="AY219" s="11"/>
      <c r="AZ219" s="11"/>
    </row>
    <row r="220" spans="1:52">
      <c r="A220" s="139"/>
      <c r="B220" s="86">
        <f t="shared" si="72"/>
        <v>2008</v>
      </c>
      <c r="C220" s="2"/>
      <c r="D220" s="2"/>
      <c r="E220" s="121"/>
      <c r="F220" s="2"/>
      <c r="G220" s="2"/>
      <c r="H220" s="2"/>
      <c r="I220" s="2"/>
      <c r="J220" s="127"/>
      <c r="K220" s="121"/>
      <c r="L220" s="2"/>
      <c r="M220" s="2"/>
      <c r="N220" s="2"/>
      <c r="O220" s="2"/>
      <c r="P220" s="2"/>
      <c r="Q220" s="2"/>
      <c r="R220" s="2"/>
      <c r="S220" s="14"/>
      <c r="T220" s="12"/>
      <c r="U220" s="121"/>
      <c r="V220" s="2"/>
      <c r="W220" s="2"/>
      <c r="X220" s="2"/>
      <c r="Y220" s="2"/>
      <c r="Z220" s="2"/>
      <c r="AA220" s="2"/>
      <c r="AB220" s="2"/>
      <c r="AC220" s="14"/>
      <c r="AD220" s="12"/>
      <c r="AE220" s="121" t="s">
        <v>39</v>
      </c>
      <c r="AF220" s="2" t="s">
        <v>39</v>
      </c>
      <c r="AG220" s="4" t="str">
        <f t="shared" si="62"/>
        <v>No</v>
      </c>
      <c r="AH220" s="122" t="str">
        <f t="shared" si="64"/>
        <v/>
      </c>
      <c r="AI220" s="171" t="str">
        <f t="shared" si="65"/>
        <v/>
      </c>
      <c r="AJ220" s="171" t="str">
        <f t="shared" si="66"/>
        <v/>
      </c>
      <c r="AK220" s="165"/>
      <c r="AL220" s="165"/>
      <c r="AM220" s="86">
        <f t="shared" si="67"/>
        <v>2008</v>
      </c>
      <c r="AN220" s="11"/>
      <c r="AO220" s="11"/>
      <c r="AP220" s="132"/>
      <c r="AQ220" s="136"/>
      <c r="AR220" s="160">
        <f t="shared" ref="AR220:AR227" si="73">AR219-1</f>
        <v>8</v>
      </c>
      <c r="AS220" s="38"/>
      <c r="AT220" s="11"/>
      <c r="AU220" s="86">
        <f t="shared" si="69"/>
        <v>2008</v>
      </c>
      <c r="AV220" s="38"/>
      <c r="AW220" s="11"/>
      <c r="AX220" s="11"/>
      <c r="AY220" s="11"/>
      <c r="AZ220" s="11"/>
    </row>
    <row r="221" spans="1:52">
      <c r="A221" s="139"/>
      <c r="B221" s="86">
        <f t="shared" si="72"/>
        <v>2009</v>
      </c>
      <c r="C221" s="2"/>
      <c r="D221" s="2"/>
      <c r="E221" s="121"/>
      <c r="F221" s="2"/>
      <c r="G221" s="2"/>
      <c r="H221" s="2"/>
      <c r="I221" s="2"/>
      <c r="J221" s="127"/>
      <c r="K221" s="121"/>
      <c r="L221" s="2"/>
      <c r="M221" s="2"/>
      <c r="N221" s="2"/>
      <c r="O221" s="2"/>
      <c r="P221" s="2"/>
      <c r="Q221" s="2"/>
      <c r="R221" s="14"/>
      <c r="S221" s="14"/>
      <c r="T221" s="12"/>
      <c r="U221" s="121"/>
      <c r="V221" s="2"/>
      <c r="W221" s="2"/>
      <c r="X221" s="2"/>
      <c r="Y221" s="2"/>
      <c r="Z221" s="2"/>
      <c r="AA221" s="2"/>
      <c r="AB221" s="14"/>
      <c r="AC221" s="14"/>
      <c r="AD221" s="12"/>
      <c r="AE221" s="121" t="s">
        <v>39</v>
      </c>
      <c r="AF221" s="2" t="s">
        <v>39</v>
      </c>
      <c r="AG221" s="4" t="str">
        <f t="shared" si="62"/>
        <v>No</v>
      </c>
      <c r="AH221" s="122" t="str">
        <f t="shared" si="64"/>
        <v/>
      </c>
      <c r="AI221" s="171" t="str">
        <f t="shared" si="65"/>
        <v/>
      </c>
      <c r="AJ221" s="171" t="str">
        <f t="shared" si="66"/>
        <v/>
      </c>
      <c r="AK221" s="165"/>
      <c r="AL221" s="165"/>
      <c r="AM221" s="86">
        <f t="shared" si="67"/>
        <v>2009</v>
      </c>
      <c r="AN221" s="11"/>
      <c r="AO221" s="11"/>
      <c r="AP221" s="132"/>
      <c r="AQ221" s="136"/>
      <c r="AR221" s="160">
        <f t="shared" si="73"/>
        <v>7</v>
      </c>
      <c r="AS221" s="38"/>
      <c r="AT221" s="11"/>
      <c r="AU221" s="86">
        <f t="shared" si="69"/>
        <v>2009</v>
      </c>
      <c r="AV221" s="38"/>
      <c r="AW221" s="11"/>
      <c r="AX221" s="11"/>
      <c r="AY221" s="11"/>
      <c r="AZ221" s="11"/>
    </row>
    <row r="222" spans="1:52">
      <c r="A222" s="139"/>
      <c r="B222" s="86">
        <f t="shared" si="72"/>
        <v>2010</v>
      </c>
      <c r="C222" s="2"/>
      <c r="D222" s="2"/>
      <c r="E222" s="121"/>
      <c r="F222" s="2"/>
      <c r="G222" s="2"/>
      <c r="H222" s="2"/>
      <c r="I222" s="2"/>
      <c r="J222" s="127"/>
      <c r="K222" s="121"/>
      <c r="L222" s="2"/>
      <c r="M222" s="2"/>
      <c r="N222" s="2"/>
      <c r="O222" s="2"/>
      <c r="P222" s="2"/>
      <c r="Q222" s="14"/>
      <c r="R222" s="14"/>
      <c r="S222" s="14"/>
      <c r="T222" s="12"/>
      <c r="U222" s="121"/>
      <c r="V222" s="2"/>
      <c r="W222" s="2"/>
      <c r="X222" s="2"/>
      <c r="Y222" s="2"/>
      <c r="Z222" s="2"/>
      <c r="AA222" s="14"/>
      <c r="AB222" s="14"/>
      <c r="AC222" s="14"/>
      <c r="AD222" s="12"/>
      <c r="AE222" s="121" t="s">
        <v>39</v>
      </c>
      <c r="AF222" s="2" t="s">
        <v>39</v>
      </c>
      <c r="AG222" s="4" t="str">
        <f t="shared" si="62"/>
        <v>No</v>
      </c>
      <c r="AH222" s="122" t="str">
        <f t="shared" si="64"/>
        <v/>
      </c>
      <c r="AI222" s="171" t="str">
        <f t="shared" si="65"/>
        <v/>
      </c>
      <c r="AJ222" s="171" t="str">
        <f t="shared" si="66"/>
        <v/>
      </c>
      <c r="AK222" s="165"/>
      <c r="AL222" s="165"/>
      <c r="AM222" s="86">
        <f t="shared" si="67"/>
        <v>2010</v>
      </c>
      <c r="AN222" s="11"/>
      <c r="AO222" s="11"/>
      <c r="AP222" s="132"/>
      <c r="AQ222" s="136"/>
      <c r="AR222" s="160">
        <f t="shared" si="73"/>
        <v>6</v>
      </c>
      <c r="AS222" s="38"/>
      <c r="AT222" s="11"/>
      <c r="AU222" s="86">
        <f t="shared" si="69"/>
        <v>2010</v>
      </c>
      <c r="AV222" s="38"/>
      <c r="AW222" s="11"/>
      <c r="AX222" s="11"/>
      <c r="AY222" s="11"/>
      <c r="AZ222" s="11"/>
    </row>
    <row r="223" spans="1:52">
      <c r="A223" s="139"/>
      <c r="B223" s="86">
        <f t="shared" si="72"/>
        <v>2011</v>
      </c>
      <c r="C223" s="2"/>
      <c r="D223" s="2"/>
      <c r="E223" s="121"/>
      <c r="F223" s="2"/>
      <c r="G223" s="2"/>
      <c r="H223" s="2"/>
      <c r="I223" s="2"/>
      <c r="J223" s="127"/>
      <c r="K223" s="121"/>
      <c r="L223" s="2"/>
      <c r="M223" s="2"/>
      <c r="N223" s="2"/>
      <c r="O223" s="2"/>
      <c r="P223" s="14"/>
      <c r="Q223" s="14"/>
      <c r="R223" s="14"/>
      <c r="S223" s="14"/>
      <c r="T223" s="12"/>
      <c r="U223" s="121"/>
      <c r="V223" s="2"/>
      <c r="W223" s="2"/>
      <c r="X223" s="2"/>
      <c r="Y223" s="2"/>
      <c r="Z223" s="14"/>
      <c r="AA223" s="14"/>
      <c r="AB223" s="14"/>
      <c r="AC223" s="14"/>
      <c r="AD223" s="12"/>
      <c r="AE223" s="121" t="s">
        <v>39</v>
      </c>
      <c r="AF223" s="2" t="s">
        <v>39</v>
      </c>
      <c r="AG223" s="4" t="str">
        <f t="shared" si="62"/>
        <v>No</v>
      </c>
      <c r="AH223" s="122" t="str">
        <f t="shared" si="64"/>
        <v/>
      </c>
      <c r="AI223" s="171" t="str">
        <f t="shared" si="65"/>
        <v/>
      </c>
      <c r="AJ223" s="171" t="str">
        <f t="shared" si="66"/>
        <v/>
      </c>
      <c r="AK223" s="165"/>
      <c r="AL223" s="165"/>
      <c r="AM223" s="86">
        <f t="shared" si="67"/>
        <v>2011</v>
      </c>
      <c r="AN223" s="11"/>
      <c r="AO223" s="11"/>
      <c r="AP223" s="132">
        <f>IFERROR(U222+V221+W220+X219+Y218-(K222+L221+M220+N219+O218),"")</f>
        <v>0</v>
      </c>
      <c r="AQ223" s="136">
        <f>IFERROR(V222+W221+X220+Y219+Z218-(U222+V221+W220+X219+Y218),"")</f>
        <v>0</v>
      </c>
      <c r="AR223" s="160">
        <f t="shared" si="73"/>
        <v>5</v>
      </c>
      <c r="AS223" s="38"/>
      <c r="AT223" s="11"/>
      <c r="AU223" s="86">
        <f t="shared" si="69"/>
        <v>2011</v>
      </c>
      <c r="AV223" s="38"/>
      <c r="AW223" s="11"/>
      <c r="AX223" s="11"/>
      <c r="AY223" s="11"/>
      <c r="AZ223" s="11"/>
    </row>
    <row r="224" spans="1:52">
      <c r="A224" s="139"/>
      <c r="B224" s="86">
        <f t="shared" si="72"/>
        <v>2012</v>
      </c>
      <c r="C224" s="2"/>
      <c r="D224" s="2"/>
      <c r="E224" s="121"/>
      <c r="F224" s="2"/>
      <c r="G224" s="2"/>
      <c r="H224" s="2"/>
      <c r="I224" s="2"/>
      <c r="J224" s="127"/>
      <c r="K224" s="121"/>
      <c r="L224" s="2"/>
      <c r="M224" s="2"/>
      <c r="N224" s="2"/>
      <c r="O224" s="14"/>
      <c r="P224" s="14"/>
      <c r="Q224" s="14"/>
      <c r="R224" s="14"/>
      <c r="S224" s="14"/>
      <c r="T224" s="12"/>
      <c r="U224" s="121"/>
      <c r="V224" s="2"/>
      <c r="W224" s="2"/>
      <c r="X224" s="2"/>
      <c r="Y224" s="14"/>
      <c r="Z224" s="14"/>
      <c r="AA224" s="14"/>
      <c r="AB224" s="14"/>
      <c r="AC224" s="14"/>
      <c r="AD224" s="12"/>
      <c r="AE224" s="121" t="s">
        <v>39</v>
      </c>
      <c r="AF224" s="2" t="s">
        <v>39</v>
      </c>
      <c r="AG224" s="4" t="str">
        <f t="shared" si="62"/>
        <v>No</v>
      </c>
      <c r="AH224" s="122" t="str">
        <f t="shared" si="64"/>
        <v/>
      </c>
      <c r="AI224" s="171" t="str">
        <f t="shared" si="65"/>
        <v/>
      </c>
      <c r="AJ224" s="171" t="str">
        <f t="shared" si="66"/>
        <v/>
      </c>
      <c r="AK224" s="165"/>
      <c r="AL224" s="165"/>
      <c r="AM224" s="86">
        <f t="shared" si="67"/>
        <v>2012</v>
      </c>
      <c r="AN224" s="11"/>
      <c r="AO224" s="11"/>
      <c r="AP224" s="132">
        <f>IFERROR(U223+V222+W221+X220+Y219-(K223+L222+M221+N220+O219),"")</f>
        <v>0</v>
      </c>
      <c r="AQ224" s="136">
        <f>IFERROR(V223+W222+X221+Y220+Z219-(U223+V222+W221+X220+Y219),"")</f>
        <v>0</v>
      </c>
      <c r="AR224" s="160">
        <f t="shared" si="73"/>
        <v>4</v>
      </c>
      <c r="AS224" s="38"/>
      <c r="AT224" s="11"/>
      <c r="AU224" s="86">
        <f t="shared" si="69"/>
        <v>2012</v>
      </c>
      <c r="AV224" s="38"/>
      <c r="AW224" s="11"/>
      <c r="AX224" s="11"/>
      <c r="AY224" s="11"/>
      <c r="AZ224" s="11"/>
    </row>
    <row r="225" spans="1:52">
      <c r="A225" s="139"/>
      <c r="B225" s="86">
        <f t="shared" si="72"/>
        <v>2013</v>
      </c>
      <c r="C225" s="2"/>
      <c r="D225" s="2"/>
      <c r="E225" s="121"/>
      <c r="F225" s="2"/>
      <c r="G225" s="2"/>
      <c r="H225" s="2"/>
      <c r="I225" s="2"/>
      <c r="J225" s="127"/>
      <c r="K225" s="121"/>
      <c r="L225" s="2"/>
      <c r="M225" s="2"/>
      <c r="N225" s="14"/>
      <c r="O225" s="14"/>
      <c r="P225" s="14"/>
      <c r="Q225" s="14"/>
      <c r="R225" s="14"/>
      <c r="S225" s="14"/>
      <c r="T225" s="12"/>
      <c r="U225" s="121"/>
      <c r="V225" s="2"/>
      <c r="W225" s="2"/>
      <c r="X225" s="14"/>
      <c r="Y225" s="14"/>
      <c r="Z225" s="14"/>
      <c r="AA225" s="14"/>
      <c r="AB225" s="14"/>
      <c r="AC225" s="14"/>
      <c r="AD225" s="12"/>
      <c r="AE225" s="121" t="s">
        <v>39</v>
      </c>
      <c r="AF225" s="2" t="s">
        <v>39</v>
      </c>
      <c r="AG225" s="4" t="str">
        <f t="shared" si="62"/>
        <v>No</v>
      </c>
      <c r="AH225" s="122" t="str">
        <f t="shared" si="64"/>
        <v/>
      </c>
      <c r="AI225" s="171" t="str">
        <f t="shared" si="65"/>
        <v/>
      </c>
      <c r="AJ225" s="171" t="str">
        <f t="shared" si="66"/>
        <v/>
      </c>
      <c r="AK225" s="165"/>
      <c r="AL225" s="165"/>
      <c r="AM225" s="86">
        <f t="shared" si="67"/>
        <v>2013</v>
      </c>
      <c r="AN225" s="11"/>
      <c r="AO225" s="11"/>
      <c r="AP225" s="132">
        <f>IFERROR(U224+V223+W222+X221+Y220-(K224+L223+M222+N221+O220),"")</f>
        <v>0</v>
      </c>
      <c r="AQ225" s="136">
        <f>IFERROR(V224+W223+X222+Y221+Z220-(U224+V223+W222+X221+Y220),"")</f>
        <v>0</v>
      </c>
      <c r="AR225" s="160">
        <f t="shared" si="73"/>
        <v>3</v>
      </c>
      <c r="AS225" s="38"/>
      <c r="AT225" s="11"/>
      <c r="AU225" s="86">
        <f t="shared" si="69"/>
        <v>2013</v>
      </c>
      <c r="AV225" s="38"/>
      <c r="AW225" s="11"/>
      <c r="AX225" s="11"/>
      <c r="AY225" s="11"/>
      <c r="AZ225" s="11"/>
    </row>
    <row r="226" spans="1:52">
      <c r="A226" s="139"/>
      <c r="B226" s="86">
        <f>B227-1</f>
        <v>2014</v>
      </c>
      <c r="C226" s="2"/>
      <c r="D226" s="2"/>
      <c r="E226" s="121"/>
      <c r="F226" s="2"/>
      <c r="G226" s="2"/>
      <c r="H226" s="2"/>
      <c r="I226" s="2"/>
      <c r="J226" s="127"/>
      <c r="K226" s="121"/>
      <c r="L226" s="2"/>
      <c r="M226" s="14"/>
      <c r="N226" s="14"/>
      <c r="O226" s="14"/>
      <c r="P226" s="14"/>
      <c r="Q226" s="14"/>
      <c r="R226" s="14"/>
      <c r="S226" s="14"/>
      <c r="T226" s="12"/>
      <c r="U226" s="121"/>
      <c r="V226" s="2"/>
      <c r="W226" s="14"/>
      <c r="X226" s="14"/>
      <c r="Y226" s="14"/>
      <c r="Z226" s="14"/>
      <c r="AA226" s="14"/>
      <c r="AB226" s="14"/>
      <c r="AC226" s="14"/>
      <c r="AD226" s="12"/>
      <c r="AE226" s="121" t="s">
        <v>39</v>
      </c>
      <c r="AF226" s="2" t="s">
        <v>39</v>
      </c>
      <c r="AG226" s="4" t="str">
        <f t="shared" si="62"/>
        <v>No</v>
      </c>
      <c r="AH226" s="122" t="str">
        <f t="shared" si="64"/>
        <v/>
      </c>
      <c r="AI226" s="171" t="str">
        <f t="shared" si="65"/>
        <v/>
      </c>
      <c r="AJ226" s="171" t="str">
        <f t="shared" si="66"/>
        <v/>
      </c>
      <c r="AK226" s="165"/>
      <c r="AL226" s="165"/>
      <c r="AM226" s="86">
        <f t="shared" si="67"/>
        <v>2014</v>
      </c>
      <c r="AN226" s="11"/>
      <c r="AO226" s="11"/>
      <c r="AP226" s="132">
        <f>IFERROR(U225+V224+W223+X222+Y221-(K225+L224+M223+N222+O221),"")</f>
        <v>0</v>
      </c>
      <c r="AQ226" s="136">
        <f>IFERROR(V225+W224+X223+Y222+Z221-(U225+V224+W223+X222+Y221),"")</f>
        <v>0</v>
      </c>
      <c r="AR226" s="160">
        <f t="shared" si="73"/>
        <v>2</v>
      </c>
      <c r="AS226" s="38"/>
      <c r="AT226" s="11"/>
      <c r="AU226" s="86">
        <f t="shared" si="69"/>
        <v>2014</v>
      </c>
      <c r="AV226" s="38"/>
      <c r="AW226" s="11"/>
      <c r="AX226" s="11"/>
      <c r="AY226" s="11"/>
      <c r="AZ226" s="11"/>
    </row>
    <row r="227" spans="1:52">
      <c r="A227" s="140"/>
      <c r="B227" s="87">
        <v>2015</v>
      </c>
      <c r="C227" s="3"/>
      <c r="D227" s="3"/>
      <c r="E227" s="123"/>
      <c r="F227" s="3"/>
      <c r="G227" s="3"/>
      <c r="H227" s="3"/>
      <c r="I227" s="3"/>
      <c r="J227" s="128"/>
      <c r="K227" s="123"/>
      <c r="L227" s="15"/>
      <c r="M227" s="15"/>
      <c r="N227" s="15"/>
      <c r="O227" s="15"/>
      <c r="P227" s="15"/>
      <c r="Q227" s="15"/>
      <c r="R227" s="15"/>
      <c r="S227" s="15"/>
      <c r="T227" s="13"/>
      <c r="U227" s="123"/>
      <c r="V227" s="15"/>
      <c r="W227" s="15"/>
      <c r="X227" s="15"/>
      <c r="Y227" s="15"/>
      <c r="Z227" s="15"/>
      <c r="AA227" s="15"/>
      <c r="AB227" s="15"/>
      <c r="AC227" s="15"/>
      <c r="AD227" s="13"/>
      <c r="AE227" s="123" t="s">
        <v>39</v>
      </c>
      <c r="AF227" s="3" t="s">
        <v>39</v>
      </c>
      <c r="AG227" s="5" t="str">
        <f t="shared" si="62"/>
        <v>No</v>
      </c>
      <c r="AH227" s="124" t="str">
        <f t="shared" si="64"/>
        <v/>
      </c>
      <c r="AI227" s="172" t="str">
        <f t="shared" si="65"/>
        <v/>
      </c>
      <c r="AJ227" s="172" t="str">
        <f t="shared" si="66"/>
        <v/>
      </c>
      <c r="AK227" s="166"/>
      <c r="AL227" s="166"/>
      <c r="AM227" s="87">
        <f t="shared" si="67"/>
        <v>2015</v>
      </c>
      <c r="AN227" s="20"/>
      <c r="AO227" s="20"/>
      <c r="AP227" s="133">
        <f>IFERROR(U226+V225+W224+X223+Y222-(K226+L225+M224+N223+O222),"")</f>
        <v>0</v>
      </c>
      <c r="AQ227" s="137">
        <f>IFERROR(V226+W225+X224+Y223+Z222-(U226+V225+W224+X223+Y222),"")</f>
        <v>0</v>
      </c>
      <c r="AR227" s="161">
        <f t="shared" si="73"/>
        <v>1</v>
      </c>
      <c r="AS227" s="39"/>
      <c r="AT227" s="20"/>
      <c r="AU227" s="87">
        <f t="shared" si="69"/>
        <v>2015</v>
      </c>
      <c r="AV227" s="39"/>
      <c r="AW227" s="20"/>
      <c r="AX227" s="20"/>
      <c r="AY227" s="20"/>
      <c r="AZ227" s="20"/>
    </row>
    <row r="228" spans="1:52">
      <c r="A228" s="138"/>
      <c r="B228" s="85">
        <f t="shared" ref="B228:B235" si="74">B229-1</f>
        <v>2006</v>
      </c>
      <c r="C228" s="23"/>
      <c r="D228" s="23"/>
      <c r="E228" s="119"/>
      <c r="F228" s="23"/>
      <c r="G228" s="23"/>
      <c r="H228" s="23"/>
      <c r="I228" s="23"/>
      <c r="J228" s="68"/>
      <c r="K228" s="119"/>
      <c r="L228" s="23"/>
      <c r="M228" s="23"/>
      <c r="N228" s="23"/>
      <c r="O228" s="23"/>
      <c r="P228" s="23"/>
      <c r="Q228" s="23"/>
      <c r="R228" s="23"/>
      <c r="S228" s="23"/>
      <c r="T228" s="68"/>
      <c r="U228" s="119"/>
      <c r="V228" s="23"/>
      <c r="W228" s="23"/>
      <c r="X228" s="23"/>
      <c r="Y228" s="23"/>
      <c r="Z228" s="23"/>
      <c r="AA228" s="23"/>
      <c r="AB228" s="23"/>
      <c r="AC228" s="23"/>
      <c r="AD228" s="68"/>
      <c r="AE228" s="119" t="s">
        <v>39</v>
      </c>
      <c r="AF228" s="23" t="s">
        <v>39</v>
      </c>
      <c r="AG228" s="22" t="str">
        <f t="shared" si="62"/>
        <v>No</v>
      </c>
      <c r="AH228" s="120" t="str">
        <f t="shared" si="64"/>
        <v/>
      </c>
      <c r="AI228" s="173" t="str">
        <f t="shared" si="65"/>
        <v/>
      </c>
      <c r="AJ228" s="173" t="str">
        <f t="shared" si="66"/>
        <v/>
      </c>
      <c r="AK228" s="165"/>
      <c r="AL228" s="165"/>
      <c r="AM228" s="85">
        <f t="shared" si="67"/>
        <v>2006</v>
      </c>
      <c r="AN228" s="11"/>
      <c r="AO228" s="11"/>
      <c r="AP228" s="131"/>
      <c r="AQ228" s="135"/>
      <c r="AR228" s="159">
        <v>10</v>
      </c>
      <c r="AS228" s="97">
        <v>1</v>
      </c>
      <c r="AT228" s="50"/>
      <c r="AU228" s="85">
        <f t="shared" si="69"/>
        <v>2006</v>
      </c>
      <c r="AV228" s="55"/>
      <c r="AW228" s="100"/>
      <c r="AX228" s="100"/>
      <c r="AY228" s="11"/>
      <c r="AZ228" s="11"/>
    </row>
    <row r="229" spans="1:52">
      <c r="A229" s="139"/>
      <c r="B229" s="86">
        <f t="shared" si="74"/>
        <v>2007</v>
      </c>
      <c r="C229" s="2"/>
      <c r="D229" s="2"/>
      <c r="E229" s="121"/>
      <c r="F229" s="2"/>
      <c r="G229" s="2"/>
      <c r="H229" s="2"/>
      <c r="I229" s="2"/>
      <c r="J229" s="127"/>
      <c r="K229" s="121"/>
      <c r="L229" s="2"/>
      <c r="M229" s="2"/>
      <c r="N229" s="2"/>
      <c r="O229" s="2"/>
      <c r="P229" s="2"/>
      <c r="Q229" s="2"/>
      <c r="R229" s="2"/>
      <c r="S229" s="2"/>
      <c r="T229" s="12"/>
      <c r="U229" s="121"/>
      <c r="V229" s="2"/>
      <c r="W229" s="2"/>
      <c r="X229" s="2"/>
      <c r="Y229" s="2"/>
      <c r="Z229" s="2"/>
      <c r="AA229" s="2"/>
      <c r="AB229" s="2"/>
      <c r="AC229" s="2"/>
      <c r="AD229" s="12"/>
      <c r="AE229" s="121" t="s">
        <v>39</v>
      </c>
      <c r="AF229" s="2" t="s">
        <v>39</v>
      </c>
      <c r="AG229" s="4" t="str">
        <f t="shared" si="62"/>
        <v>No</v>
      </c>
      <c r="AH229" s="122" t="str">
        <f t="shared" si="64"/>
        <v/>
      </c>
      <c r="AI229" s="171" t="str">
        <f t="shared" si="65"/>
        <v/>
      </c>
      <c r="AJ229" s="171" t="str">
        <f t="shared" si="66"/>
        <v/>
      </c>
      <c r="AK229" s="165"/>
      <c r="AL229" s="165"/>
      <c r="AM229" s="86">
        <f t="shared" si="67"/>
        <v>2007</v>
      </c>
      <c r="AN229" s="11"/>
      <c r="AO229" s="11"/>
      <c r="AP229" s="132"/>
      <c r="AQ229" s="136"/>
      <c r="AR229" s="160">
        <f>AR228-1</f>
        <v>9</v>
      </c>
      <c r="AS229" s="38"/>
      <c r="AT229" s="11"/>
      <c r="AU229" s="86">
        <f t="shared" si="69"/>
        <v>2007</v>
      </c>
      <c r="AV229" s="38"/>
      <c r="AW229" s="11"/>
      <c r="AX229" s="11"/>
      <c r="AY229" s="11"/>
      <c r="AZ229" s="11"/>
    </row>
    <row r="230" spans="1:52">
      <c r="A230" s="139"/>
      <c r="B230" s="86">
        <f t="shared" si="74"/>
        <v>2008</v>
      </c>
      <c r="C230" s="2"/>
      <c r="D230" s="2"/>
      <c r="E230" s="121"/>
      <c r="F230" s="2"/>
      <c r="G230" s="2"/>
      <c r="H230" s="2"/>
      <c r="I230" s="2"/>
      <c r="J230" s="127"/>
      <c r="K230" s="121"/>
      <c r="L230" s="2"/>
      <c r="M230" s="2"/>
      <c r="N230" s="2"/>
      <c r="O230" s="2"/>
      <c r="P230" s="2"/>
      <c r="Q230" s="2"/>
      <c r="R230" s="2"/>
      <c r="S230" s="14"/>
      <c r="T230" s="12"/>
      <c r="U230" s="121"/>
      <c r="V230" s="2"/>
      <c r="W230" s="2"/>
      <c r="X230" s="2"/>
      <c r="Y230" s="2"/>
      <c r="Z230" s="2"/>
      <c r="AA230" s="2"/>
      <c r="AB230" s="2"/>
      <c r="AC230" s="14"/>
      <c r="AD230" s="12"/>
      <c r="AE230" s="121" t="s">
        <v>39</v>
      </c>
      <c r="AF230" s="2" t="s">
        <v>39</v>
      </c>
      <c r="AG230" s="4" t="str">
        <f t="shared" si="62"/>
        <v>No</v>
      </c>
      <c r="AH230" s="122" t="str">
        <f t="shared" si="64"/>
        <v/>
      </c>
      <c r="AI230" s="171" t="str">
        <f t="shared" si="65"/>
        <v/>
      </c>
      <c r="AJ230" s="171" t="str">
        <f t="shared" si="66"/>
        <v/>
      </c>
      <c r="AK230" s="165"/>
      <c r="AL230" s="165"/>
      <c r="AM230" s="86">
        <f t="shared" si="67"/>
        <v>2008</v>
      </c>
      <c r="AN230" s="11"/>
      <c r="AO230" s="11"/>
      <c r="AP230" s="132"/>
      <c r="AQ230" s="136"/>
      <c r="AR230" s="160">
        <f t="shared" ref="AR230:AR237" si="75">AR229-1</f>
        <v>8</v>
      </c>
      <c r="AS230" s="38"/>
      <c r="AT230" s="11"/>
      <c r="AU230" s="86">
        <f t="shared" si="69"/>
        <v>2008</v>
      </c>
      <c r="AV230" s="38"/>
      <c r="AW230" s="11"/>
      <c r="AX230" s="11"/>
      <c r="AY230" s="11"/>
      <c r="AZ230" s="11"/>
    </row>
    <row r="231" spans="1:52">
      <c r="A231" s="139"/>
      <c r="B231" s="86">
        <f t="shared" si="74"/>
        <v>2009</v>
      </c>
      <c r="C231" s="2"/>
      <c r="D231" s="2"/>
      <c r="E231" s="121"/>
      <c r="F231" s="2"/>
      <c r="G231" s="2"/>
      <c r="H231" s="2"/>
      <c r="I231" s="2"/>
      <c r="J231" s="127"/>
      <c r="K231" s="121"/>
      <c r="L231" s="2"/>
      <c r="M231" s="2"/>
      <c r="N231" s="2"/>
      <c r="O231" s="2"/>
      <c r="P231" s="2"/>
      <c r="Q231" s="2"/>
      <c r="R231" s="14"/>
      <c r="S231" s="14"/>
      <c r="T231" s="12"/>
      <c r="U231" s="121"/>
      <c r="V231" s="2"/>
      <c r="W231" s="2"/>
      <c r="X231" s="2"/>
      <c r="Y231" s="2"/>
      <c r="Z231" s="2"/>
      <c r="AA231" s="2"/>
      <c r="AB231" s="14"/>
      <c r="AC231" s="14"/>
      <c r="AD231" s="12"/>
      <c r="AE231" s="121" t="s">
        <v>39</v>
      </c>
      <c r="AF231" s="2" t="s">
        <v>39</v>
      </c>
      <c r="AG231" s="4" t="str">
        <f t="shared" si="62"/>
        <v>No</v>
      </c>
      <c r="AH231" s="122" t="str">
        <f t="shared" si="64"/>
        <v/>
      </c>
      <c r="AI231" s="171" t="str">
        <f t="shared" si="65"/>
        <v/>
      </c>
      <c r="AJ231" s="171" t="str">
        <f t="shared" si="66"/>
        <v/>
      </c>
      <c r="AK231" s="165"/>
      <c r="AL231" s="165"/>
      <c r="AM231" s="86">
        <f t="shared" si="67"/>
        <v>2009</v>
      </c>
      <c r="AN231" s="11"/>
      <c r="AO231" s="11"/>
      <c r="AP231" s="132"/>
      <c r="AQ231" s="136"/>
      <c r="AR231" s="160">
        <f t="shared" si="75"/>
        <v>7</v>
      </c>
      <c r="AS231" s="38"/>
      <c r="AT231" s="11"/>
      <c r="AU231" s="86">
        <f t="shared" si="69"/>
        <v>2009</v>
      </c>
      <c r="AV231" s="38"/>
      <c r="AW231" s="11"/>
      <c r="AX231" s="11"/>
      <c r="AY231" s="11"/>
      <c r="AZ231" s="11"/>
    </row>
    <row r="232" spans="1:52">
      <c r="A232" s="139"/>
      <c r="B232" s="86">
        <f t="shared" si="74"/>
        <v>2010</v>
      </c>
      <c r="C232" s="2"/>
      <c r="D232" s="2"/>
      <c r="E232" s="121"/>
      <c r="F232" s="2"/>
      <c r="G232" s="2"/>
      <c r="H232" s="2"/>
      <c r="I232" s="2"/>
      <c r="J232" s="127"/>
      <c r="K232" s="121"/>
      <c r="L232" s="2"/>
      <c r="M232" s="2"/>
      <c r="N232" s="2"/>
      <c r="O232" s="2"/>
      <c r="P232" s="2"/>
      <c r="Q232" s="14"/>
      <c r="R232" s="14"/>
      <c r="S232" s="14"/>
      <c r="T232" s="12"/>
      <c r="U232" s="121"/>
      <c r="V232" s="2"/>
      <c r="W232" s="2"/>
      <c r="X232" s="2"/>
      <c r="Y232" s="2"/>
      <c r="Z232" s="2"/>
      <c r="AA232" s="14"/>
      <c r="AB232" s="14"/>
      <c r="AC232" s="14"/>
      <c r="AD232" s="12"/>
      <c r="AE232" s="121" t="s">
        <v>39</v>
      </c>
      <c r="AF232" s="2" t="s">
        <v>39</v>
      </c>
      <c r="AG232" s="4" t="str">
        <f t="shared" si="62"/>
        <v>No</v>
      </c>
      <c r="AH232" s="122" t="str">
        <f t="shared" si="64"/>
        <v/>
      </c>
      <c r="AI232" s="171" t="str">
        <f t="shared" si="65"/>
        <v/>
      </c>
      <c r="AJ232" s="171" t="str">
        <f t="shared" si="66"/>
        <v/>
      </c>
      <c r="AK232" s="165"/>
      <c r="AL232" s="165"/>
      <c r="AM232" s="86">
        <f t="shared" si="67"/>
        <v>2010</v>
      </c>
      <c r="AN232" s="11"/>
      <c r="AO232" s="11"/>
      <c r="AP232" s="132"/>
      <c r="AQ232" s="136"/>
      <c r="AR232" s="160">
        <f t="shared" si="75"/>
        <v>6</v>
      </c>
      <c r="AS232" s="38"/>
      <c r="AT232" s="11"/>
      <c r="AU232" s="86">
        <f t="shared" si="69"/>
        <v>2010</v>
      </c>
      <c r="AV232" s="38"/>
      <c r="AW232" s="11"/>
      <c r="AX232" s="11"/>
      <c r="AY232" s="11"/>
      <c r="AZ232" s="11"/>
    </row>
    <row r="233" spans="1:52">
      <c r="A233" s="139"/>
      <c r="B233" s="86">
        <f t="shared" si="74"/>
        <v>2011</v>
      </c>
      <c r="C233" s="2"/>
      <c r="D233" s="2"/>
      <c r="E233" s="121"/>
      <c r="F233" s="2"/>
      <c r="G233" s="2"/>
      <c r="H233" s="2"/>
      <c r="I233" s="2"/>
      <c r="J233" s="127"/>
      <c r="K233" s="121"/>
      <c r="L233" s="2"/>
      <c r="M233" s="2"/>
      <c r="N233" s="2"/>
      <c r="O233" s="2"/>
      <c r="P233" s="14"/>
      <c r="Q233" s="14"/>
      <c r="R233" s="14"/>
      <c r="S233" s="14"/>
      <c r="T233" s="12"/>
      <c r="U233" s="121"/>
      <c r="V233" s="2"/>
      <c r="W233" s="2"/>
      <c r="X233" s="2"/>
      <c r="Y233" s="2"/>
      <c r="Z233" s="14"/>
      <c r="AA233" s="14"/>
      <c r="AB233" s="14"/>
      <c r="AC233" s="14"/>
      <c r="AD233" s="12"/>
      <c r="AE233" s="121" t="s">
        <v>39</v>
      </c>
      <c r="AF233" s="2" t="s">
        <v>39</v>
      </c>
      <c r="AG233" s="4" t="str">
        <f t="shared" si="62"/>
        <v>No</v>
      </c>
      <c r="AH233" s="122" t="str">
        <f t="shared" si="64"/>
        <v/>
      </c>
      <c r="AI233" s="171" t="str">
        <f t="shared" si="65"/>
        <v/>
      </c>
      <c r="AJ233" s="171" t="str">
        <f t="shared" si="66"/>
        <v/>
      </c>
      <c r="AK233" s="165"/>
      <c r="AL233" s="165"/>
      <c r="AM233" s="86">
        <f t="shared" si="67"/>
        <v>2011</v>
      </c>
      <c r="AN233" s="11"/>
      <c r="AO233" s="11"/>
      <c r="AP233" s="132">
        <f>IFERROR(U232+V231+W230+X229+Y228-(K232+L231+M230+N229+O228),"")</f>
        <v>0</v>
      </c>
      <c r="AQ233" s="136">
        <f>IFERROR(V232+W231+X230+Y229+Z228-(U232+V231+W230+X229+Y228),"")</f>
        <v>0</v>
      </c>
      <c r="AR233" s="160">
        <f t="shared" si="75"/>
        <v>5</v>
      </c>
      <c r="AS233" s="38"/>
      <c r="AT233" s="11"/>
      <c r="AU233" s="86">
        <f t="shared" si="69"/>
        <v>2011</v>
      </c>
      <c r="AV233" s="38"/>
      <c r="AW233" s="11"/>
      <c r="AX233" s="11"/>
      <c r="AY233" s="11"/>
      <c r="AZ233" s="11"/>
    </row>
    <row r="234" spans="1:52">
      <c r="A234" s="139"/>
      <c r="B234" s="86">
        <f t="shared" si="74"/>
        <v>2012</v>
      </c>
      <c r="C234" s="2"/>
      <c r="D234" s="2"/>
      <c r="E234" s="121"/>
      <c r="F234" s="2"/>
      <c r="G234" s="2"/>
      <c r="H234" s="2"/>
      <c r="I234" s="2"/>
      <c r="J234" s="127"/>
      <c r="K234" s="121"/>
      <c r="L234" s="2"/>
      <c r="M234" s="2"/>
      <c r="N234" s="2"/>
      <c r="O234" s="14"/>
      <c r="P234" s="14"/>
      <c r="Q234" s="14"/>
      <c r="R234" s="14"/>
      <c r="S234" s="14"/>
      <c r="T234" s="12"/>
      <c r="U234" s="121"/>
      <c r="V234" s="2"/>
      <c r="W234" s="2"/>
      <c r="X234" s="2"/>
      <c r="Y234" s="14"/>
      <c r="Z234" s="14"/>
      <c r="AA234" s="14"/>
      <c r="AB234" s="14"/>
      <c r="AC234" s="14"/>
      <c r="AD234" s="12"/>
      <c r="AE234" s="121" t="s">
        <v>39</v>
      </c>
      <c r="AF234" s="2" t="s">
        <v>39</v>
      </c>
      <c r="AG234" s="4" t="str">
        <f t="shared" si="62"/>
        <v>No</v>
      </c>
      <c r="AH234" s="122" t="str">
        <f t="shared" si="64"/>
        <v/>
      </c>
      <c r="AI234" s="171" t="str">
        <f t="shared" si="65"/>
        <v/>
      </c>
      <c r="AJ234" s="171" t="str">
        <f t="shared" si="66"/>
        <v/>
      </c>
      <c r="AK234" s="165"/>
      <c r="AL234" s="165"/>
      <c r="AM234" s="86">
        <f t="shared" si="67"/>
        <v>2012</v>
      </c>
      <c r="AN234" s="11"/>
      <c r="AO234" s="11"/>
      <c r="AP234" s="132">
        <f>IFERROR(U233+V232+W231+X230+Y229-(K233+L232+M231+N230+O229),"")</f>
        <v>0</v>
      </c>
      <c r="AQ234" s="136">
        <f>IFERROR(V233+W232+X231+Y230+Z229-(U233+V232+W231+X230+Y229),"")</f>
        <v>0</v>
      </c>
      <c r="AR234" s="160">
        <f t="shared" si="75"/>
        <v>4</v>
      </c>
      <c r="AS234" s="38"/>
      <c r="AT234" s="11"/>
      <c r="AU234" s="86">
        <f t="shared" si="69"/>
        <v>2012</v>
      </c>
      <c r="AV234" s="38"/>
      <c r="AW234" s="11"/>
      <c r="AX234" s="11"/>
      <c r="AY234" s="11"/>
      <c r="AZ234" s="11"/>
    </row>
    <row r="235" spans="1:52">
      <c r="A235" s="139"/>
      <c r="B235" s="86">
        <f t="shared" si="74"/>
        <v>2013</v>
      </c>
      <c r="C235" s="2"/>
      <c r="D235" s="2"/>
      <c r="E235" s="121"/>
      <c r="F235" s="2"/>
      <c r="G235" s="2"/>
      <c r="H235" s="2"/>
      <c r="I235" s="2"/>
      <c r="J235" s="127"/>
      <c r="K235" s="121"/>
      <c r="L235" s="2"/>
      <c r="M235" s="2"/>
      <c r="N235" s="14"/>
      <c r="O235" s="14"/>
      <c r="P235" s="14"/>
      <c r="Q235" s="14"/>
      <c r="R235" s="14"/>
      <c r="S235" s="14"/>
      <c r="T235" s="12"/>
      <c r="U235" s="121"/>
      <c r="V235" s="2"/>
      <c r="W235" s="2"/>
      <c r="X235" s="14"/>
      <c r="Y235" s="14"/>
      <c r="Z235" s="14"/>
      <c r="AA235" s="14"/>
      <c r="AB235" s="14"/>
      <c r="AC235" s="14"/>
      <c r="AD235" s="12"/>
      <c r="AE235" s="121" t="s">
        <v>39</v>
      </c>
      <c r="AF235" s="2" t="s">
        <v>39</v>
      </c>
      <c r="AG235" s="4" t="str">
        <f t="shared" si="62"/>
        <v>No</v>
      </c>
      <c r="AH235" s="122" t="str">
        <f t="shared" si="64"/>
        <v/>
      </c>
      <c r="AI235" s="171" t="str">
        <f t="shared" si="65"/>
        <v/>
      </c>
      <c r="AJ235" s="171" t="str">
        <f t="shared" si="66"/>
        <v/>
      </c>
      <c r="AK235" s="165"/>
      <c r="AL235" s="165"/>
      <c r="AM235" s="86">
        <f t="shared" si="67"/>
        <v>2013</v>
      </c>
      <c r="AN235" s="11"/>
      <c r="AO235" s="11"/>
      <c r="AP235" s="132">
        <f>IFERROR(U234+V233+W232+X231+Y230-(K234+L233+M232+N231+O230),"")</f>
        <v>0</v>
      </c>
      <c r="AQ235" s="136">
        <f>IFERROR(V234+W233+X232+Y231+Z230-(U234+V233+W232+X231+Y230),"")</f>
        <v>0</v>
      </c>
      <c r="AR235" s="160">
        <f t="shared" si="75"/>
        <v>3</v>
      </c>
      <c r="AS235" s="38"/>
      <c r="AT235" s="11"/>
      <c r="AU235" s="86">
        <f t="shared" si="69"/>
        <v>2013</v>
      </c>
      <c r="AV235" s="38"/>
      <c r="AW235" s="11"/>
      <c r="AX235" s="11"/>
      <c r="AY235" s="11"/>
      <c r="AZ235" s="11"/>
    </row>
    <row r="236" spans="1:52">
      <c r="A236" s="139"/>
      <c r="B236" s="86">
        <f>B237-1</f>
        <v>2014</v>
      </c>
      <c r="C236" s="2"/>
      <c r="D236" s="2"/>
      <c r="E236" s="121"/>
      <c r="F236" s="2"/>
      <c r="G236" s="2"/>
      <c r="H236" s="2"/>
      <c r="I236" s="2"/>
      <c r="J236" s="127"/>
      <c r="K236" s="121"/>
      <c r="L236" s="2"/>
      <c r="M236" s="14"/>
      <c r="N236" s="14"/>
      <c r="O236" s="14"/>
      <c r="P236" s="14"/>
      <c r="Q236" s="14"/>
      <c r="R236" s="14"/>
      <c r="S236" s="14"/>
      <c r="T236" s="12"/>
      <c r="U236" s="121"/>
      <c r="V236" s="2"/>
      <c r="W236" s="14"/>
      <c r="X236" s="14"/>
      <c r="Y236" s="14"/>
      <c r="Z236" s="14"/>
      <c r="AA236" s="14"/>
      <c r="AB236" s="14"/>
      <c r="AC236" s="14"/>
      <c r="AD236" s="12"/>
      <c r="AE236" s="121" t="s">
        <v>39</v>
      </c>
      <c r="AF236" s="2" t="s">
        <v>39</v>
      </c>
      <c r="AG236" s="4" t="str">
        <f t="shared" si="62"/>
        <v>No</v>
      </c>
      <c r="AH236" s="122" t="str">
        <f t="shared" si="64"/>
        <v/>
      </c>
      <c r="AI236" s="171" t="str">
        <f t="shared" si="65"/>
        <v/>
      </c>
      <c r="AJ236" s="171" t="str">
        <f t="shared" si="66"/>
        <v/>
      </c>
      <c r="AK236" s="165"/>
      <c r="AL236" s="165"/>
      <c r="AM236" s="86">
        <f t="shared" si="67"/>
        <v>2014</v>
      </c>
      <c r="AN236" s="11"/>
      <c r="AO236" s="11"/>
      <c r="AP236" s="132">
        <f>IFERROR(U235+V234+W233+X232+Y231-(K235+L234+M233+N232+O231),"")</f>
        <v>0</v>
      </c>
      <c r="AQ236" s="136">
        <f>IFERROR(V235+W234+X233+Y232+Z231-(U235+V234+W233+X232+Y231),"")</f>
        <v>0</v>
      </c>
      <c r="AR236" s="160">
        <f t="shared" si="75"/>
        <v>2</v>
      </c>
      <c r="AS236" s="38"/>
      <c r="AT236" s="11"/>
      <c r="AU236" s="86">
        <f t="shared" si="69"/>
        <v>2014</v>
      </c>
      <c r="AV236" s="38"/>
      <c r="AW236" s="11"/>
      <c r="AX236" s="11"/>
      <c r="AY236" s="11"/>
      <c r="AZ236" s="11"/>
    </row>
    <row r="237" spans="1:52">
      <c r="A237" s="140"/>
      <c r="B237" s="87">
        <v>2015</v>
      </c>
      <c r="C237" s="3"/>
      <c r="D237" s="3"/>
      <c r="E237" s="123"/>
      <c r="F237" s="3"/>
      <c r="G237" s="3"/>
      <c r="H237" s="3"/>
      <c r="I237" s="3"/>
      <c r="J237" s="128"/>
      <c r="K237" s="123"/>
      <c r="L237" s="15"/>
      <c r="M237" s="15"/>
      <c r="N237" s="15"/>
      <c r="O237" s="15"/>
      <c r="P237" s="15"/>
      <c r="Q237" s="15"/>
      <c r="R237" s="15"/>
      <c r="S237" s="15"/>
      <c r="T237" s="13"/>
      <c r="U237" s="123"/>
      <c r="V237" s="15"/>
      <c r="W237" s="15"/>
      <c r="X237" s="15"/>
      <c r="Y237" s="15"/>
      <c r="Z237" s="15"/>
      <c r="AA237" s="15"/>
      <c r="AB237" s="15"/>
      <c r="AC237" s="15"/>
      <c r="AD237" s="13"/>
      <c r="AE237" s="123" t="s">
        <v>39</v>
      </c>
      <c r="AF237" s="3" t="s">
        <v>39</v>
      </c>
      <c r="AG237" s="5" t="str">
        <f t="shared" si="62"/>
        <v>No</v>
      </c>
      <c r="AH237" s="124" t="str">
        <f t="shared" si="64"/>
        <v/>
      </c>
      <c r="AI237" s="172" t="str">
        <f t="shared" si="65"/>
        <v/>
      </c>
      <c r="AJ237" s="172" t="str">
        <f t="shared" si="66"/>
        <v/>
      </c>
      <c r="AK237" s="166"/>
      <c r="AL237" s="166"/>
      <c r="AM237" s="87">
        <f t="shared" si="67"/>
        <v>2015</v>
      </c>
      <c r="AN237" s="20"/>
      <c r="AO237" s="20"/>
      <c r="AP237" s="133">
        <f>IFERROR(U236+V235+W234+X233+Y232-(K236+L235+M234+N233+O232),"")</f>
        <v>0</v>
      </c>
      <c r="AQ237" s="137">
        <f>IFERROR(V236+W235+X234+Y233+Z232-(U236+V235+W234+X233+Y232),"")</f>
        <v>0</v>
      </c>
      <c r="AR237" s="161">
        <f t="shared" si="75"/>
        <v>1</v>
      </c>
      <c r="AS237" s="39"/>
      <c r="AT237" s="20"/>
      <c r="AU237" s="87">
        <f t="shared" si="69"/>
        <v>2015</v>
      </c>
      <c r="AV237" s="39"/>
      <c r="AW237" s="20"/>
      <c r="AX237" s="20"/>
      <c r="AY237" s="20"/>
      <c r="AZ237" s="20"/>
    </row>
    <row r="238" spans="1:52">
      <c r="A238" s="138"/>
      <c r="B238" s="85">
        <f t="shared" ref="B238:B245" si="76">B239-1</f>
        <v>2006</v>
      </c>
      <c r="C238" s="23"/>
      <c r="D238" s="23"/>
      <c r="E238" s="119"/>
      <c r="F238" s="23"/>
      <c r="G238" s="23"/>
      <c r="H238" s="23"/>
      <c r="I238" s="23"/>
      <c r="J238" s="68"/>
      <c r="K238" s="119"/>
      <c r="L238" s="23"/>
      <c r="M238" s="23"/>
      <c r="N238" s="23"/>
      <c r="O238" s="23"/>
      <c r="P238" s="23"/>
      <c r="Q238" s="23"/>
      <c r="R238" s="23"/>
      <c r="S238" s="23"/>
      <c r="T238" s="68"/>
      <c r="U238" s="119"/>
      <c r="V238" s="23"/>
      <c r="W238" s="23"/>
      <c r="X238" s="23"/>
      <c r="Y238" s="23"/>
      <c r="Z238" s="23"/>
      <c r="AA238" s="23"/>
      <c r="AB238" s="23"/>
      <c r="AC238" s="23"/>
      <c r="AD238" s="68"/>
      <c r="AE238" s="119" t="s">
        <v>39</v>
      </c>
      <c r="AF238" s="23" t="s">
        <v>39</v>
      </c>
      <c r="AG238" s="22" t="str">
        <f t="shared" si="62"/>
        <v>No</v>
      </c>
      <c r="AH238" s="120" t="str">
        <f t="shared" si="64"/>
        <v/>
      </c>
      <c r="AI238" s="173" t="str">
        <f t="shared" si="65"/>
        <v/>
      </c>
      <c r="AJ238" s="173" t="str">
        <f t="shared" si="66"/>
        <v/>
      </c>
      <c r="AK238" s="165"/>
      <c r="AL238" s="165"/>
      <c r="AM238" s="85">
        <f t="shared" si="67"/>
        <v>2006</v>
      </c>
      <c r="AN238" s="11"/>
      <c r="AO238" s="11"/>
      <c r="AP238" s="131"/>
      <c r="AQ238" s="135"/>
      <c r="AR238" s="159">
        <v>10</v>
      </c>
      <c r="AS238" s="97">
        <v>1</v>
      </c>
      <c r="AT238" s="50"/>
      <c r="AU238" s="85">
        <f t="shared" si="69"/>
        <v>2006</v>
      </c>
      <c r="AV238" s="55"/>
      <c r="AW238" s="100"/>
      <c r="AX238" s="100"/>
      <c r="AY238" s="11"/>
      <c r="AZ238" s="11"/>
    </row>
    <row r="239" spans="1:52">
      <c r="A239" s="139"/>
      <c r="B239" s="86">
        <f t="shared" si="76"/>
        <v>2007</v>
      </c>
      <c r="C239" s="2"/>
      <c r="D239" s="2"/>
      <c r="E239" s="121"/>
      <c r="F239" s="2"/>
      <c r="G239" s="2"/>
      <c r="H239" s="2"/>
      <c r="I239" s="2"/>
      <c r="J239" s="127"/>
      <c r="K239" s="121"/>
      <c r="L239" s="2"/>
      <c r="M239" s="2"/>
      <c r="N239" s="2"/>
      <c r="O239" s="2"/>
      <c r="P239" s="2"/>
      <c r="Q239" s="2"/>
      <c r="R239" s="2"/>
      <c r="S239" s="2"/>
      <c r="T239" s="12"/>
      <c r="U239" s="121"/>
      <c r="V239" s="2"/>
      <c r="W239" s="2"/>
      <c r="X239" s="2"/>
      <c r="Y239" s="2"/>
      <c r="Z239" s="2"/>
      <c r="AA239" s="2"/>
      <c r="AB239" s="2"/>
      <c r="AC239" s="2"/>
      <c r="AD239" s="12"/>
      <c r="AE239" s="121" t="s">
        <v>39</v>
      </c>
      <c r="AF239" s="2" t="s">
        <v>39</v>
      </c>
      <c r="AG239" s="4" t="str">
        <f t="shared" si="62"/>
        <v>No</v>
      </c>
      <c r="AH239" s="122" t="str">
        <f t="shared" si="64"/>
        <v/>
      </c>
      <c r="AI239" s="171" t="str">
        <f t="shared" si="65"/>
        <v/>
      </c>
      <c r="AJ239" s="171" t="str">
        <f t="shared" si="66"/>
        <v/>
      </c>
      <c r="AK239" s="165"/>
      <c r="AL239" s="165"/>
      <c r="AM239" s="86">
        <f t="shared" si="67"/>
        <v>2007</v>
      </c>
      <c r="AN239" s="11"/>
      <c r="AO239" s="11"/>
      <c r="AP239" s="132"/>
      <c r="AQ239" s="136"/>
      <c r="AR239" s="160">
        <f>AR238-1</f>
        <v>9</v>
      </c>
      <c r="AS239" s="38"/>
      <c r="AT239" s="11"/>
      <c r="AU239" s="86">
        <f t="shared" si="69"/>
        <v>2007</v>
      </c>
      <c r="AV239" s="38"/>
      <c r="AW239" s="11"/>
      <c r="AX239" s="11"/>
      <c r="AY239" s="11"/>
      <c r="AZ239" s="11"/>
    </row>
    <row r="240" spans="1:52">
      <c r="A240" s="139"/>
      <c r="B240" s="86">
        <f t="shared" si="76"/>
        <v>2008</v>
      </c>
      <c r="C240" s="2"/>
      <c r="D240" s="2"/>
      <c r="E240" s="121"/>
      <c r="F240" s="2"/>
      <c r="G240" s="2"/>
      <c r="H240" s="2"/>
      <c r="I240" s="2"/>
      <c r="J240" s="127"/>
      <c r="K240" s="121"/>
      <c r="L240" s="2"/>
      <c r="M240" s="2"/>
      <c r="N240" s="2"/>
      <c r="O240" s="2"/>
      <c r="P240" s="2"/>
      <c r="Q240" s="2"/>
      <c r="R240" s="2"/>
      <c r="S240" s="14"/>
      <c r="T240" s="12"/>
      <c r="U240" s="121"/>
      <c r="V240" s="2"/>
      <c r="W240" s="2"/>
      <c r="X240" s="2"/>
      <c r="Y240" s="2"/>
      <c r="Z240" s="2"/>
      <c r="AA240" s="2"/>
      <c r="AB240" s="2"/>
      <c r="AC240" s="14"/>
      <c r="AD240" s="12"/>
      <c r="AE240" s="121" t="s">
        <v>39</v>
      </c>
      <c r="AF240" s="2" t="s">
        <v>39</v>
      </c>
      <c r="AG240" s="4" t="str">
        <f t="shared" si="62"/>
        <v>No</v>
      </c>
      <c r="AH240" s="122" t="str">
        <f t="shared" si="64"/>
        <v/>
      </c>
      <c r="AI240" s="171" t="str">
        <f t="shared" si="65"/>
        <v/>
      </c>
      <c r="AJ240" s="171" t="str">
        <f t="shared" si="66"/>
        <v/>
      </c>
      <c r="AK240" s="165"/>
      <c r="AL240" s="165"/>
      <c r="AM240" s="86">
        <f t="shared" si="67"/>
        <v>2008</v>
      </c>
      <c r="AN240" s="11"/>
      <c r="AO240" s="11"/>
      <c r="AP240" s="132"/>
      <c r="AQ240" s="136"/>
      <c r="AR240" s="160">
        <f t="shared" ref="AR240:AR247" si="77">AR239-1</f>
        <v>8</v>
      </c>
      <c r="AS240" s="38"/>
      <c r="AT240" s="11"/>
      <c r="AU240" s="86">
        <f t="shared" si="69"/>
        <v>2008</v>
      </c>
      <c r="AV240" s="38"/>
      <c r="AW240" s="11"/>
      <c r="AX240" s="11"/>
      <c r="AY240" s="11"/>
      <c r="AZ240" s="11"/>
    </row>
    <row r="241" spans="1:52">
      <c r="A241" s="139"/>
      <c r="B241" s="86">
        <f t="shared" si="76"/>
        <v>2009</v>
      </c>
      <c r="C241" s="2"/>
      <c r="D241" s="2"/>
      <c r="E241" s="121"/>
      <c r="F241" s="2"/>
      <c r="G241" s="2"/>
      <c r="H241" s="2"/>
      <c r="I241" s="2"/>
      <c r="J241" s="127"/>
      <c r="K241" s="121"/>
      <c r="L241" s="2"/>
      <c r="M241" s="2"/>
      <c r="N241" s="2"/>
      <c r="O241" s="2"/>
      <c r="P241" s="2"/>
      <c r="Q241" s="2"/>
      <c r="R241" s="14"/>
      <c r="S241" s="14"/>
      <c r="T241" s="12"/>
      <c r="U241" s="121"/>
      <c r="V241" s="2"/>
      <c r="W241" s="2"/>
      <c r="X241" s="2"/>
      <c r="Y241" s="2"/>
      <c r="Z241" s="2"/>
      <c r="AA241" s="2"/>
      <c r="AB241" s="14"/>
      <c r="AC241" s="14"/>
      <c r="AD241" s="12"/>
      <c r="AE241" s="121" t="s">
        <v>39</v>
      </c>
      <c r="AF241" s="2" t="s">
        <v>39</v>
      </c>
      <c r="AG241" s="4" t="str">
        <f t="shared" si="62"/>
        <v>No</v>
      </c>
      <c r="AH241" s="122" t="str">
        <f t="shared" si="64"/>
        <v/>
      </c>
      <c r="AI241" s="171" t="str">
        <f t="shared" si="65"/>
        <v/>
      </c>
      <c r="AJ241" s="171" t="str">
        <f t="shared" si="66"/>
        <v/>
      </c>
      <c r="AK241" s="165"/>
      <c r="AL241" s="165"/>
      <c r="AM241" s="86">
        <f t="shared" si="67"/>
        <v>2009</v>
      </c>
      <c r="AN241" s="11"/>
      <c r="AO241" s="11"/>
      <c r="AP241" s="132"/>
      <c r="AQ241" s="136"/>
      <c r="AR241" s="160">
        <f t="shared" si="77"/>
        <v>7</v>
      </c>
      <c r="AS241" s="38"/>
      <c r="AT241" s="11"/>
      <c r="AU241" s="86">
        <f t="shared" si="69"/>
        <v>2009</v>
      </c>
      <c r="AV241" s="38"/>
      <c r="AW241" s="11"/>
      <c r="AX241" s="11"/>
      <c r="AY241" s="11"/>
      <c r="AZ241" s="11"/>
    </row>
    <row r="242" spans="1:52">
      <c r="A242" s="139"/>
      <c r="B242" s="86">
        <f t="shared" si="76"/>
        <v>2010</v>
      </c>
      <c r="C242" s="2"/>
      <c r="D242" s="2"/>
      <c r="E242" s="121"/>
      <c r="F242" s="2"/>
      <c r="G242" s="2"/>
      <c r="H242" s="2"/>
      <c r="I242" s="2"/>
      <c r="J242" s="127"/>
      <c r="K242" s="121"/>
      <c r="L242" s="2"/>
      <c r="M242" s="2"/>
      <c r="N242" s="2"/>
      <c r="O242" s="2"/>
      <c r="P242" s="2"/>
      <c r="Q242" s="14"/>
      <c r="R242" s="14"/>
      <c r="S242" s="14"/>
      <c r="T242" s="12"/>
      <c r="U242" s="121"/>
      <c r="V242" s="2"/>
      <c r="W242" s="2"/>
      <c r="X242" s="2"/>
      <c r="Y242" s="2"/>
      <c r="Z242" s="2"/>
      <c r="AA242" s="14"/>
      <c r="AB242" s="14"/>
      <c r="AC242" s="14"/>
      <c r="AD242" s="12"/>
      <c r="AE242" s="121" t="s">
        <v>39</v>
      </c>
      <c r="AF242" s="2" t="s">
        <v>39</v>
      </c>
      <c r="AG242" s="4" t="str">
        <f t="shared" si="62"/>
        <v>No</v>
      </c>
      <c r="AH242" s="122" t="str">
        <f t="shared" si="64"/>
        <v/>
      </c>
      <c r="AI242" s="171" t="str">
        <f t="shared" si="65"/>
        <v/>
      </c>
      <c r="AJ242" s="171" t="str">
        <f t="shared" si="66"/>
        <v/>
      </c>
      <c r="AK242" s="165"/>
      <c r="AL242" s="165"/>
      <c r="AM242" s="86">
        <f t="shared" si="67"/>
        <v>2010</v>
      </c>
      <c r="AN242" s="11"/>
      <c r="AO242" s="11"/>
      <c r="AP242" s="132"/>
      <c r="AQ242" s="136"/>
      <c r="AR242" s="160">
        <f t="shared" si="77"/>
        <v>6</v>
      </c>
      <c r="AS242" s="38"/>
      <c r="AT242" s="11"/>
      <c r="AU242" s="86">
        <f t="shared" si="69"/>
        <v>2010</v>
      </c>
      <c r="AV242" s="38"/>
      <c r="AW242" s="11"/>
      <c r="AX242" s="11"/>
      <c r="AY242" s="11"/>
      <c r="AZ242" s="11"/>
    </row>
    <row r="243" spans="1:52">
      <c r="A243" s="139"/>
      <c r="B243" s="86">
        <f t="shared" si="76"/>
        <v>2011</v>
      </c>
      <c r="C243" s="2"/>
      <c r="D243" s="2"/>
      <c r="E243" s="121"/>
      <c r="F243" s="2"/>
      <c r="G243" s="2"/>
      <c r="H243" s="2"/>
      <c r="I243" s="2"/>
      <c r="J243" s="127"/>
      <c r="K243" s="121"/>
      <c r="L243" s="2"/>
      <c r="M243" s="2"/>
      <c r="N243" s="2"/>
      <c r="O243" s="2"/>
      <c r="P243" s="14"/>
      <c r="Q243" s="14"/>
      <c r="R243" s="14"/>
      <c r="S243" s="14"/>
      <c r="T243" s="12"/>
      <c r="U243" s="121"/>
      <c r="V243" s="2"/>
      <c r="W243" s="2"/>
      <c r="X243" s="2"/>
      <c r="Y243" s="2"/>
      <c r="Z243" s="14"/>
      <c r="AA243" s="14"/>
      <c r="AB243" s="14"/>
      <c r="AC243" s="14"/>
      <c r="AD243" s="12"/>
      <c r="AE243" s="121" t="s">
        <v>39</v>
      </c>
      <c r="AF243" s="2" t="s">
        <v>39</v>
      </c>
      <c r="AG243" s="4" t="str">
        <f t="shared" si="62"/>
        <v>No</v>
      </c>
      <c r="AH243" s="122" t="str">
        <f t="shared" si="64"/>
        <v/>
      </c>
      <c r="AI243" s="171" t="str">
        <f t="shared" si="65"/>
        <v/>
      </c>
      <c r="AJ243" s="171" t="str">
        <f t="shared" si="66"/>
        <v/>
      </c>
      <c r="AK243" s="165"/>
      <c r="AL243" s="165"/>
      <c r="AM243" s="86">
        <f t="shared" si="67"/>
        <v>2011</v>
      </c>
      <c r="AN243" s="11"/>
      <c r="AO243" s="11"/>
      <c r="AP243" s="132">
        <f>IFERROR(U242+V241+W240+X239+Y238-(K242+L241+M240+N239+O238),"")</f>
        <v>0</v>
      </c>
      <c r="AQ243" s="136">
        <f>IFERROR(V242+W241+X240+Y239+Z238-(U242+V241+W240+X239+Y238),"")</f>
        <v>0</v>
      </c>
      <c r="AR243" s="160">
        <f t="shared" si="77"/>
        <v>5</v>
      </c>
      <c r="AS243" s="38"/>
      <c r="AT243" s="11"/>
      <c r="AU243" s="86">
        <f t="shared" si="69"/>
        <v>2011</v>
      </c>
      <c r="AV243" s="38"/>
      <c r="AW243" s="11"/>
      <c r="AX243" s="11"/>
      <c r="AY243" s="11"/>
      <c r="AZ243" s="11"/>
    </row>
    <row r="244" spans="1:52">
      <c r="A244" s="139"/>
      <c r="B244" s="86">
        <f t="shared" si="76"/>
        <v>2012</v>
      </c>
      <c r="C244" s="2"/>
      <c r="D244" s="2"/>
      <c r="E244" s="121"/>
      <c r="F244" s="2"/>
      <c r="G244" s="2"/>
      <c r="H244" s="2"/>
      <c r="I244" s="2"/>
      <c r="J244" s="127"/>
      <c r="K244" s="121"/>
      <c r="L244" s="2"/>
      <c r="M244" s="2"/>
      <c r="N244" s="2"/>
      <c r="O244" s="14"/>
      <c r="P244" s="14"/>
      <c r="Q244" s="14"/>
      <c r="R244" s="14"/>
      <c r="S244" s="14"/>
      <c r="T244" s="12"/>
      <c r="U244" s="121"/>
      <c r="V244" s="2"/>
      <c r="W244" s="2"/>
      <c r="X244" s="2"/>
      <c r="Y244" s="14"/>
      <c r="Z244" s="14"/>
      <c r="AA244" s="14"/>
      <c r="AB244" s="14"/>
      <c r="AC244" s="14"/>
      <c r="AD244" s="12"/>
      <c r="AE244" s="121" t="s">
        <v>39</v>
      </c>
      <c r="AF244" s="2" t="s">
        <v>39</v>
      </c>
      <c r="AG244" s="4" t="str">
        <f t="shared" si="62"/>
        <v>No</v>
      </c>
      <c r="AH244" s="122" t="str">
        <f t="shared" si="64"/>
        <v/>
      </c>
      <c r="AI244" s="171" t="str">
        <f t="shared" si="65"/>
        <v/>
      </c>
      <c r="AJ244" s="171" t="str">
        <f t="shared" si="66"/>
        <v/>
      </c>
      <c r="AK244" s="165"/>
      <c r="AL244" s="165"/>
      <c r="AM244" s="86">
        <f t="shared" si="67"/>
        <v>2012</v>
      </c>
      <c r="AN244" s="11"/>
      <c r="AO244" s="11"/>
      <c r="AP244" s="132">
        <f>IFERROR(U243+V242+W241+X240+Y239-(K243+L242+M241+N240+O239),"")</f>
        <v>0</v>
      </c>
      <c r="AQ244" s="136">
        <f>IFERROR(V243+W242+X241+Y240+Z239-(U243+V242+W241+X240+Y239),"")</f>
        <v>0</v>
      </c>
      <c r="AR244" s="160">
        <f t="shared" si="77"/>
        <v>4</v>
      </c>
      <c r="AS244" s="38"/>
      <c r="AT244" s="11"/>
      <c r="AU244" s="86">
        <f t="shared" si="69"/>
        <v>2012</v>
      </c>
      <c r="AV244" s="38"/>
      <c r="AW244" s="11"/>
      <c r="AX244" s="11"/>
      <c r="AY244" s="11"/>
      <c r="AZ244" s="11"/>
    </row>
    <row r="245" spans="1:52">
      <c r="A245" s="139"/>
      <c r="B245" s="86">
        <f t="shared" si="76"/>
        <v>2013</v>
      </c>
      <c r="C245" s="2"/>
      <c r="D245" s="2"/>
      <c r="E245" s="121"/>
      <c r="F245" s="2"/>
      <c r="G245" s="2"/>
      <c r="H245" s="2"/>
      <c r="I245" s="2"/>
      <c r="J245" s="127"/>
      <c r="K245" s="121"/>
      <c r="L245" s="2"/>
      <c r="M245" s="2"/>
      <c r="N245" s="14"/>
      <c r="O245" s="14"/>
      <c r="P245" s="14"/>
      <c r="Q245" s="14"/>
      <c r="R245" s="14"/>
      <c r="S245" s="14"/>
      <c r="T245" s="12"/>
      <c r="U245" s="121"/>
      <c r="V245" s="2"/>
      <c r="W245" s="2"/>
      <c r="X245" s="14"/>
      <c r="Y245" s="14"/>
      <c r="Z245" s="14"/>
      <c r="AA245" s="14"/>
      <c r="AB245" s="14"/>
      <c r="AC245" s="14"/>
      <c r="AD245" s="12"/>
      <c r="AE245" s="121" t="s">
        <v>39</v>
      </c>
      <c r="AF245" s="2" t="s">
        <v>39</v>
      </c>
      <c r="AG245" s="4" t="str">
        <f t="shared" si="62"/>
        <v>No</v>
      </c>
      <c r="AH245" s="122" t="str">
        <f t="shared" si="64"/>
        <v/>
      </c>
      <c r="AI245" s="171" t="str">
        <f t="shared" si="65"/>
        <v/>
      </c>
      <c r="AJ245" s="171" t="str">
        <f t="shared" si="66"/>
        <v/>
      </c>
      <c r="AK245" s="165"/>
      <c r="AL245" s="165"/>
      <c r="AM245" s="86">
        <f t="shared" si="67"/>
        <v>2013</v>
      </c>
      <c r="AN245" s="11"/>
      <c r="AO245" s="11"/>
      <c r="AP245" s="132">
        <f>IFERROR(U244+V243+W242+X241+Y240-(K244+L243+M242+N241+O240),"")</f>
        <v>0</v>
      </c>
      <c r="AQ245" s="136">
        <f>IFERROR(V244+W243+X242+Y241+Z240-(U244+V243+W242+X241+Y240),"")</f>
        <v>0</v>
      </c>
      <c r="AR245" s="160">
        <f t="shared" si="77"/>
        <v>3</v>
      </c>
      <c r="AS245" s="38"/>
      <c r="AT245" s="11"/>
      <c r="AU245" s="86">
        <f t="shared" si="69"/>
        <v>2013</v>
      </c>
      <c r="AV245" s="38"/>
      <c r="AW245" s="11"/>
      <c r="AX245" s="11"/>
      <c r="AY245" s="11"/>
      <c r="AZ245" s="11"/>
    </row>
    <row r="246" spans="1:52">
      <c r="A246" s="139"/>
      <c r="B246" s="86">
        <f>B247-1</f>
        <v>2014</v>
      </c>
      <c r="C246" s="2"/>
      <c r="D246" s="2"/>
      <c r="E246" s="121"/>
      <c r="F246" s="2"/>
      <c r="G246" s="2"/>
      <c r="H246" s="2"/>
      <c r="I246" s="2"/>
      <c r="J246" s="127"/>
      <c r="K246" s="121"/>
      <c r="L246" s="2"/>
      <c r="M246" s="14"/>
      <c r="N246" s="14"/>
      <c r="O246" s="14"/>
      <c r="P246" s="14"/>
      <c r="Q246" s="14"/>
      <c r="R246" s="14"/>
      <c r="S246" s="14"/>
      <c r="T246" s="12"/>
      <c r="U246" s="121"/>
      <c r="V246" s="2"/>
      <c r="W246" s="14"/>
      <c r="X246" s="14"/>
      <c r="Y246" s="14"/>
      <c r="Z246" s="14"/>
      <c r="AA246" s="14"/>
      <c r="AB246" s="14"/>
      <c r="AC246" s="14"/>
      <c r="AD246" s="12"/>
      <c r="AE246" s="121" t="s">
        <v>39</v>
      </c>
      <c r="AF246" s="2" t="s">
        <v>39</v>
      </c>
      <c r="AG246" s="4" t="str">
        <f t="shared" si="62"/>
        <v>No</v>
      </c>
      <c r="AH246" s="122" t="str">
        <f t="shared" si="64"/>
        <v/>
      </c>
      <c r="AI246" s="171" t="str">
        <f t="shared" si="65"/>
        <v/>
      </c>
      <c r="AJ246" s="171" t="str">
        <f t="shared" si="66"/>
        <v/>
      </c>
      <c r="AK246" s="165"/>
      <c r="AL246" s="165"/>
      <c r="AM246" s="86">
        <f t="shared" si="67"/>
        <v>2014</v>
      </c>
      <c r="AN246" s="11"/>
      <c r="AO246" s="11"/>
      <c r="AP246" s="132">
        <f>IFERROR(U245+V244+W243+X242+Y241-(K245+L244+M243+N242+O241),"")</f>
        <v>0</v>
      </c>
      <c r="AQ246" s="136">
        <f>IFERROR(V245+W244+X243+Y242+Z241-(U245+V244+W243+X242+Y241),"")</f>
        <v>0</v>
      </c>
      <c r="AR246" s="160">
        <f t="shared" si="77"/>
        <v>2</v>
      </c>
      <c r="AS246" s="38"/>
      <c r="AT246" s="11"/>
      <c r="AU246" s="86">
        <f t="shared" si="69"/>
        <v>2014</v>
      </c>
      <c r="AV246" s="38"/>
      <c r="AW246" s="11"/>
      <c r="AX246" s="11"/>
      <c r="AY246" s="11"/>
      <c r="AZ246" s="11"/>
    </row>
    <row r="247" spans="1:52">
      <c r="A247" s="140"/>
      <c r="B247" s="87">
        <v>2015</v>
      </c>
      <c r="C247" s="3"/>
      <c r="D247" s="3"/>
      <c r="E247" s="123"/>
      <c r="F247" s="3"/>
      <c r="G247" s="3"/>
      <c r="H247" s="3"/>
      <c r="I247" s="3"/>
      <c r="J247" s="128"/>
      <c r="K247" s="123"/>
      <c r="L247" s="15"/>
      <c r="M247" s="15"/>
      <c r="N247" s="15"/>
      <c r="O247" s="15"/>
      <c r="P247" s="15"/>
      <c r="Q247" s="15"/>
      <c r="R247" s="15"/>
      <c r="S247" s="15"/>
      <c r="T247" s="13"/>
      <c r="U247" s="123"/>
      <c r="V247" s="15"/>
      <c r="W247" s="15"/>
      <c r="X247" s="15"/>
      <c r="Y247" s="15"/>
      <c r="Z247" s="15"/>
      <c r="AA247" s="15"/>
      <c r="AB247" s="15"/>
      <c r="AC247" s="15"/>
      <c r="AD247" s="13"/>
      <c r="AE247" s="123" t="s">
        <v>39</v>
      </c>
      <c r="AF247" s="3" t="s">
        <v>39</v>
      </c>
      <c r="AG247" s="5" t="str">
        <f t="shared" si="62"/>
        <v>No</v>
      </c>
      <c r="AH247" s="124" t="str">
        <f t="shared" si="64"/>
        <v/>
      </c>
      <c r="AI247" s="172" t="str">
        <f t="shared" si="65"/>
        <v/>
      </c>
      <c r="AJ247" s="172" t="str">
        <f t="shared" si="66"/>
        <v/>
      </c>
      <c r="AK247" s="166"/>
      <c r="AL247" s="166"/>
      <c r="AM247" s="87">
        <f t="shared" si="67"/>
        <v>2015</v>
      </c>
      <c r="AN247" s="20"/>
      <c r="AO247" s="20"/>
      <c r="AP247" s="133">
        <f>IFERROR(U246+V245+W244+X243+Y242-(K246+L245+M244+N243+O242),"")</f>
        <v>0</v>
      </c>
      <c r="AQ247" s="137">
        <f>IFERROR(V246+W245+X244+Y243+Z242-(U246+V245+W244+X243+Y242),"")</f>
        <v>0</v>
      </c>
      <c r="AR247" s="161">
        <f t="shared" si="77"/>
        <v>1</v>
      </c>
      <c r="AS247" s="39"/>
      <c r="AT247" s="20"/>
      <c r="AU247" s="87">
        <f t="shared" si="69"/>
        <v>2015</v>
      </c>
      <c r="AV247" s="39"/>
      <c r="AW247" s="20"/>
      <c r="AX247" s="20"/>
      <c r="AY247" s="20"/>
      <c r="AZ247" s="20"/>
    </row>
    <row r="248" spans="1:52">
      <c r="A248" s="138"/>
      <c r="B248" s="85">
        <f t="shared" ref="B248:B255" si="78">B249-1</f>
        <v>2006</v>
      </c>
      <c r="C248" s="23"/>
      <c r="D248" s="23"/>
      <c r="E248" s="119"/>
      <c r="F248" s="23"/>
      <c r="G248" s="23"/>
      <c r="H248" s="23"/>
      <c r="I248" s="23"/>
      <c r="J248" s="68"/>
      <c r="K248" s="119"/>
      <c r="L248" s="23"/>
      <c r="M248" s="23"/>
      <c r="N248" s="23"/>
      <c r="O248" s="23"/>
      <c r="P248" s="23"/>
      <c r="Q248" s="23"/>
      <c r="R248" s="23"/>
      <c r="S248" s="23"/>
      <c r="T248" s="68"/>
      <c r="U248" s="119"/>
      <c r="V248" s="23"/>
      <c r="W248" s="23"/>
      <c r="X248" s="23"/>
      <c r="Y248" s="23"/>
      <c r="Z248" s="23"/>
      <c r="AA248" s="23"/>
      <c r="AB248" s="23"/>
      <c r="AC248" s="23"/>
      <c r="AD248" s="68"/>
      <c r="AE248" s="119" t="s">
        <v>39</v>
      </c>
      <c r="AF248" s="23" t="s">
        <v>39</v>
      </c>
      <c r="AG248" s="22" t="str">
        <f t="shared" si="62"/>
        <v>No</v>
      </c>
      <c r="AH248" s="120" t="str">
        <f t="shared" si="64"/>
        <v/>
      </c>
      <c r="AI248" s="173" t="str">
        <f t="shared" si="65"/>
        <v/>
      </c>
      <c r="AJ248" s="173" t="str">
        <f t="shared" si="66"/>
        <v/>
      </c>
      <c r="AK248" s="165"/>
      <c r="AL248" s="165"/>
      <c r="AM248" s="85">
        <f t="shared" si="67"/>
        <v>2006</v>
      </c>
      <c r="AN248" s="11"/>
      <c r="AO248" s="11"/>
      <c r="AP248" s="131"/>
      <c r="AQ248" s="135"/>
      <c r="AR248" s="159">
        <v>10</v>
      </c>
      <c r="AS248" s="97">
        <v>1</v>
      </c>
      <c r="AT248" s="50"/>
      <c r="AU248" s="85">
        <f t="shared" si="69"/>
        <v>2006</v>
      </c>
      <c r="AV248" s="55"/>
      <c r="AW248" s="100"/>
      <c r="AX248" s="100"/>
      <c r="AY248" s="11"/>
      <c r="AZ248" s="11"/>
    </row>
    <row r="249" spans="1:52">
      <c r="A249" s="139"/>
      <c r="B249" s="86">
        <f t="shared" si="78"/>
        <v>2007</v>
      </c>
      <c r="C249" s="2"/>
      <c r="D249" s="2"/>
      <c r="E249" s="121"/>
      <c r="F249" s="2"/>
      <c r="G249" s="2"/>
      <c r="H249" s="2"/>
      <c r="I249" s="2"/>
      <c r="J249" s="127"/>
      <c r="K249" s="121"/>
      <c r="L249" s="2"/>
      <c r="M249" s="2"/>
      <c r="N249" s="2"/>
      <c r="O249" s="2"/>
      <c r="P249" s="2"/>
      <c r="Q249" s="2"/>
      <c r="R249" s="2"/>
      <c r="S249" s="2"/>
      <c r="T249" s="12"/>
      <c r="U249" s="121"/>
      <c r="V249" s="2"/>
      <c r="W249" s="2"/>
      <c r="X249" s="2"/>
      <c r="Y249" s="2"/>
      <c r="Z249" s="2"/>
      <c r="AA249" s="2"/>
      <c r="AB249" s="2"/>
      <c r="AC249" s="2"/>
      <c r="AD249" s="12"/>
      <c r="AE249" s="121" t="s">
        <v>39</v>
      </c>
      <c r="AF249" s="2" t="s">
        <v>39</v>
      </c>
      <c r="AG249" s="4" t="str">
        <f t="shared" si="62"/>
        <v>No</v>
      </c>
      <c r="AH249" s="122" t="str">
        <f t="shared" si="64"/>
        <v/>
      </c>
      <c r="AI249" s="171" t="str">
        <f t="shared" si="65"/>
        <v/>
      </c>
      <c r="AJ249" s="171" t="str">
        <f t="shared" si="66"/>
        <v/>
      </c>
      <c r="AK249" s="165"/>
      <c r="AL249" s="165"/>
      <c r="AM249" s="86">
        <f t="shared" si="67"/>
        <v>2007</v>
      </c>
      <c r="AN249" s="11"/>
      <c r="AO249" s="11"/>
      <c r="AP249" s="132"/>
      <c r="AQ249" s="136"/>
      <c r="AR249" s="160">
        <f>AR248-1</f>
        <v>9</v>
      </c>
      <c r="AS249" s="38"/>
      <c r="AT249" s="11"/>
      <c r="AU249" s="86">
        <f t="shared" si="69"/>
        <v>2007</v>
      </c>
      <c r="AV249" s="38"/>
      <c r="AW249" s="11"/>
      <c r="AX249" s="11"/>
      <c r="AY249" s="11"/>
      <c r="AZ249" s="11"/>
    </row>
    <row r="250" spans="1:52">
      <c r="A250" s="139"/>
      <c r="B250" s="86">
        <f t="shared" si="78"/>
        <v>2008</v>
      </c>
      <c r="C250" s="2"/>
      <c r="D250" s="2"/>
      <c r="E250" s="121"/>
      <c r="F250" s="2"/>
      <c r="G250" s="2"/>
      <c r="H250" s="2"/>
      <c r="I250" s="2"/>
      <c r="J250" s="127"/>
      <c r="K250" s="121"/>
      <c r="L250" s="2"/>
      <c r="M250" s="2"/>
      <c r="N250" s="2"/>
      <c r="O250" s="2"/>
      <c r="P250" s="2"/>
      <c r="Q250" s="2"/>
      <c r="R250" s="2"/>
      <c r="S250" s="14"/>
      <c r="T250" s="12"/>
      <c r="U250" s="121"/>
      <c r="V250" s="2"/>
      <c r="W250" s="2"/>
      <c r="X250" s="2"/>
      <c r="Y250" s="2"/>
      <c r="Z250" s="2"/>
      <c r="AA250" s="2"/>
      <c r="AB250" s="2"/>
      <c r="AC250" s="14"/>
      <c r="AD250" s="12"/>
      <c r="AE250" s="121" t="s">
        <v>39</v>
      </c>
      <c r="AF250" s="2" t="s">
        <v>39</v>
      </c>
      <c r="AG250" s="4" t="str">
        <f t="shared" si="62"/>
        <v>No</v>
      </c>
      <c r="AH250" s="122" t="str">
        <f t="shared" si="64"/>
        <v/>
      </c>
      <c r="AI250" s="171" t="str">
        <f t="shared" si="65"/>
        <v/>
      </c>
      <c r="AJ250" s="171" t="str">
        <f t="shared" si="66"/>
        <v/>
      </c>
      <c r="AK250" s="165"/>
      <c r="AL250" s="165"/>
      <c r="AM250" s="86">
        <f t="shared" si="67"/>
        <v>2008</v>
      </c>
      <c r="AN250" s="11"/>
      <c r="AO250" s="11"/>
      <c r="AP250" s="132"/>
      <c r="AQ250" s="136"/>
      <c r="AR250" s="160">
        <f t="shared" ref="AR250:AR257" si="79">AR249-1</f>
        <v>8</v>
      </c>
      <c r="AS250" s="38"/>
      <c r="AT250" s="11"/>
      <c r="AU250" s="86">
        <f t="shared" si="69"/>
        <v>2008</v>
      </c>
      <c r="AV250" s="38"/>
      <c r="AW250" s="11"/>
      <c r="AX250" s="11"/>
      <c r="AY250" s="11"/>
      <c r="AZ250" s="11"/>
    </row>
    <row r="251" spans="1:52">
      <c r="A251" s="139"/>
      <c r="B251" s="86">
        <f t="shared" si="78"/>
        <v>2009</v>
      </c>
      <c r="C251" s="2"/>
      <c r="D251" s="2"/>
      <c r="E251" s="121"/>
      <c r="F251" s="2"/>
      <c r="G251" s="2"/>
      <c r="H251" s="2"/>
      <c r="I251" s="2"/>
      <c r="J251" s="127"/>
      <c r="K251" s="121"/>
      <c r="L251" s="2"/>
      <c r="M251" s="2"/>
      <c r="N251" s="2"/>
      <c r="O251" s="2"/>
      <c r="P251" s="2"/>
      <c r="Q251" s="2"/>
      <c r="R251" s="14"/>
      <c r="S251" s="14"/>
      <c r="T251" s="12"/>
      <c r="U251" s="121"/>
      <c r="V251" s="2"/>
      <c r="W251" s="2"/>
      <c r="X251" s="2"/>
      <c r="Y251" s="2"/>
      <c r="Z251" s="2"/>
      <c r="AA251" s="2"/>
      <c r="AB251" s="14"/>
      <c r="AC251" s="14"/>
      <c r="AD251" s="12"/>
      <c r="AE251" s="121" t="s">
        <v>39</v>
      </c>
      <c r="AF251" s="2" t="s">
        <v>39</v>
      </c>
      <c r="AG251" s="4" t="str">
        <f t="shared" si="62"/>
        <v>No</v>
      </c>
      <c r="AH251" s="122" t="str">
        <f t="shared" si="64"/>
        <v/>
      </c>
      <c r="AI251" s="171" t="str">
        <f t="shared" si="65"/>
        <v/>
      </c>
      <c r="AJ251" s="171" t="str">
        <f t="shared" si="66"/>
        <v/>
      </c>
      <c r="AK251" s="165"/>
      <c r="AL251" s="165"/>
      <c r="AM251" s="86">
        <f t="shared" si="67"/>
        <v>2009</v>
      </c>
      <c r="AN251" s="11"/>
      <c r="AO251" s="11"/>
      <c r="AP251" s="132"/>
      <c r="AQ251" s="136"/>
      <c r="AR251" s="160">
        <f t="shared" si="79"/>
        <v>7</v>
      </c>
      <c r="AS251" s="38"/>
      <c r="AT251" s="11"/>
      <c r="AU251" s="86">
        <f t="shared" si="69"/>
        <v>2009</v>
      </c>
      <c r="AV251" s="38"/>
      <c r="AW251" s="11"/>
      <c r="AX251" s="11"/>
      <c r="AY251" s="11"/>
      <c r="AZ251" s="11"/>
    </row>
    <row r="252" spans="1:52">
      <c r="A252" s="139"/>
      <c r="B252" s="86">
        <f t="shared" si="78"/>
        <v>2010</v>
      </c>
      <c r="C252" s="2"/>
      <c r="D252" s="2"/>
      <c r="E252" s="121"/>
      <c r="F252" s="2"/>
      <c r="G252" s="2"/>
      <c r="H252" s="2"/>
      <c r="I252" s="2"/>
      <c r="J252" s="127"/>
      <c r="K252" s="121"/>
      <c r="L252" s="2"/>
      <c r="M252" s="2"/>
      <c r="N252" s="2"/>
      <c r="O252" s="2"/>
      <c r="P252" s="2"/>
      <c r="Q252" s="14"/>
      <c r="R252" s="14"/>
      <c r="S252" s="14"/>
      <c r="T252" s="12"/>
      <c r="U252" s="121"/>
      <c r="V252" s="2"/>
      <c r="W252" s="2"/>
      <c r="X252" s="2"/>
      <c r="Y252" s="2"/>
      <c r="Z252" s="2"/>
      <c r="AA252" s="14"/>
      <c r="AB252" s="14"/>
      <c r="AC252" s="14"/>
      <c r="AD252" s="12"/>
      <c r="AE252" s="121" t="s">
        <v>39</v>
      </c>
      <c r="AF252" s="2" t="s">
        <v>39</v>
      </c>
      <c r="AG252" s="4" t="str">
        <f t="shared" si="62"/>
        <v>No</v>
      </c>
      <c r="AH252" s="122" t="str">
        <f t="shared" si="64"/>
        <v/>
      </c>
      <c r="AI252" s="171" t="str">
        <f t="shared" si="65"/>
        <v/>
      </c>
      <c r="AJ252" s="171" t="str">
        <f t="shared" si="66"/>
        <v/>
      </c>
      <c r="AK252" s="165"/>
      <c r="AL252" s="165"/>
      <c r="AM252" s="86">
        <f t="shared" si="67"/>
        <v>2010</v>
      </c>
      <c r="AN252" s="11"/>
      <c r="AO252" s="11"/>
      <c r="AP252" s="132"/>
      <c r="AQ252" s="136"/>
      <c r="AR252" s="160">
        <f t="shared" si="79"/>
        <v>6</v>
      </c>
      <c r="AS252" s="38"/>
      <c r="AT252" s="11"/>
      <c r="AU252" s="86">
        <f t="shared" si="69"/>
        <v>2010</v>
      </c>
      <c r="AV252" s="38"/>
      <c r="AW252" s="11"/>
      <c r="AX252" s="11"/>
      <c r="AY252" s="11"/>
      <c r="AZ252" s="11"/>
    </row>
    <row r="253" spans="1:52">
      <c r="A253" s="139"/>
      <c r="B253" s="86">
        <f t="shared" si="78"/>
        <v>2011</v>
      </c>
      <c r="C253" s="2"/>
      <c r="D253" s="2"/>
      <c r="E253" s="121"/>
      <c r="F253" s="2"/>
      <c r="G253" s="2"/>
      <c r="H253" s="2"/>
      <c r="I253" s="2"/>
      <c r="J253" s="127"/>
      <c r="K253" s="121"/>
      <c r="L253" s="2"/>
      <c r="M253" s="2"/>
      <c r="N253" s="2"/>
      <c r="O253" s="2"/>
      <c r="P253" s="14"/>
      <c r="Q253" s="14"/>
      <c r="R253" s="14"/>
      <c r="S253" s="14"/>
      <c r="T253" s="12"/>
      <c r="U253" s="121"/>
      <c r="V253" s="2"/>
      <c r="W253" s="2"/>
      <c r="X253" s="2"/>
      <c r="Y253" s="2"/>
      <c r="Z253" s="14"/>
      <c r="AA253" s="14"/>
      <c r="AB253" s="14"/>
      <c r="AC253" s="14"/>
      <c r="AD253" s="12"/>
      <c r="AE253" s="121" t="s">
        <v>39</v>
      </c>
      <c r="AF253" s="2" t="s">
        <v>39</v>
      </c>
      <c r="AG253" s="4" t="str">
        <f t="shared" si="62"/>
        <v>No</v>
      </c>
      <c r="AH253" s="122" t="str">
        <f t="shared" si="64"/>
        <v/>
      </c>
      <c r="AI253" s="171" t="str">
        <f t="shared" si="65"/>
        <v/>
      </c>
      <c r="AJ253" s="171" t="str">
        <f t="shared" si="66"/>
        <v/>
      </c>
      <c r="AK253" s="165"/>
      <c r="AL253" s="165"/>
      <c r="AM253" s="86">
        <f t="shared" si="67"/>
        <v>2011</v>
      </c>
      <c r="AN253" s="11"/>
      <c r="AO253" s="11"/>
      <c r="AP253" s="132">
        <f>IFERROR(U252+V251+W250+X249+Y248-(K252+L251+M250+N249+O248),"")</f>
        <v>0</v>
      </c>
      <c r="AQ253" s="136">
        <f>IFERROR(V252+W251+X250+Y249+Z248-(U252+V251+W250+X249+Y248),"")</f>
        <v>0</v>
      </c>
      <c r="AR253" s="160">
        <f t="shared" si="79"/>
        <v>5</v>
      </c>
      <c r="AS253" s="38"/>
      <c r="AT253" s="11"/>
      <c r="AU253" s="86">
        <f t="shared" si="69"/>
        <v>2011</v>
      </c>
      <c r="AV253" s="38"/>
      <c r="AW253" s="11"/>
      <c r="AX253" s="11"/>
      <c r="AY253" s="11"/>
      <c r="AZ253" s="11"/>
    </row>
    <row r="254" spans="1:52">
      <c r="A254" s="139"/>
      <c r="B254" s="86">
        <f t="shared" si="78"/>
        <v>2012</v>
      </c>
      <c r="C254" s="2"/>
      <c r="D254" s="2"/>
      <c r="E254" s="121"/>
      <c r="F254" s="2"/>
      <c r="G254" s="2"/>
      <c r="H254" s="2"/>
      <c r="I254" s="2"/>
      <c r="J254" s="127"/>
      <c r="K254" s="121"/>
      <c r="L254" s="2"/>
      <c r="M254" s="2"/>
      <c r="N254" s="2"/>
      <c r="O254" s="14"/>
      <c r="P254" s="14"/>
      <c r="Q254" s="14"/>
      <c r="R254" s="14"/>
      <c r="S254" s="14"/>
      <c r="T254" s="12"/>
      <c r="U254" s="121"/>
      <c r="V254" s="2"/>
      <c r="W254" s="2"/>
      <c r="X254" s="2"/>
      <c r="Y254" s="14"/>
      <c r="Z254" s="14"/>
      <c r="AA254" s="14"/>
      <c r="AB254" s="14"/>
      <c r="AC254" s="14"/>
      <c r="AD254" s="12"/>
      <c r="AE254" s="121" t="s">
        <v>39</v>
      </c>
      <c r="AF254" s="2" t="s">
        <v>39</v>
      </c>
      <c r="AG254" s="4" t="str">
        <f t="shared" si="62"/>
        <v>No</v>
      </c>
      <c r="AH254" s="122" t="str">
        <f t="shared" si="64"/>
        <v/>
      </c>
      <c r="AI254" s="171" t="str">
        <f t="shared" si="65"/>
        <v/>
      </c>
      <c r="AJ254" s="171" t="str">
        <f t="shared" si="66"/>
        <v/>
      </c>
      <c r="AK254" s="165"/>
      <c r="AL254" s="165"/>
      <c r="AM254" s="86">
        <f t="shared" si="67"/>
        <v>2012</v>
      </c>
      <c r="AN254" s="11"/>
      <c r="AO254" s="11"/>
      <c r="AP254" s="132">
        <f>IFERROR(U253+V252+W251+X250+Y249-(K253+L252+M251+N250+O249),"")</f>
        <v>0</v>
      </c>
      <c r="AQ254" s="136">
        <f>IFERROR(V253+W252+X251+Y250+Z249-(U253+V252+W251+X250+Y249),"")</f>
        <v>0</v>
      </c>
      <c r="AR254" s="160">
        <f t="shared" si="79"/>
        <v>4</v>
      </c>
      <c r="AS254" s="38"/>
      <c r="AT254" s="11"/>
      <c r="AU254" s="86">
        <f t="shared" si="69"/>
        <v>2012</v>
      </c>
      <c r="AV254" s="38"/>
      <c r="AW254" s="11"/>
      <c r="AX254" s="11"/>
      <c r="AY254" s="11"/>
      <c r="AZ254" s="11"/>
    </row>
    <row r="255" spans="1:52">
      <c r="A255" s="139"/>
      <c r="B255" s="86">
        <f t="shared" si="78"/>
        <v>2013</v>
      </c>
      <c r="C255" s="2"/>
      <c r="D255" s="2"/>
      <c r="E255" s="121"/>
      <c r="F255" s="2"/>
      <c r="G255" s="2"/>
      <c r="H255" s="2"/>
      <c r="I255" s="2"/>
      <c r="J255" s="127"/>
      <c r="K255" s="121"/>
      <c r="L255" s="2"/>
      <c r="M255" s="2"/>
      <c r="N255" s="14"/>
      <c r="O255" s="14"/>
      <c r="P255" s="14"/>
      <c r="Q255" s="14"/>
      <c r="R255" s="14"/>
      <c r="S255" s="14"/>
      <c r="T255" s="12"/>
      <c r="U255" s="121"/>
      <c r="V255" s="2"/>
      <c r="W255" s="2"/>
      <c r="X255" s="14"/>
      <c r="Y255" s="14"/>
      <c r="Z255" s="14"/>
      <c r="AA255" s="14"/>
      <c r="AB255" s="14"/>
      <c r="AC255" s="14"/>
      <c r="AD255" s="12"/>
      <c r="AE255" s="121" t="s">
        <v>39</v>
      </c>
      <c r="AF255" s="2" t="s">
        <v>39</v>
      </c>
      <c r="AG255" s="4" t="str">
        <f t="shared" si="62"/>
        <v>No</v>
      </c>
      <c r="AH255" s="122" t="str">
        <f t="shared" si="64"/>
        <v/>
      </c>
      <c r="AI255" s="171" t="str">
        <f t="shared" si="65"/>
        <v/>
      </c>
      <c r="AJ255" s="171" t="str">
        <f t="shared" si="66"/>
        <v/>
      </c>
      <c r="AK255" s="165"/>
      <c r="AL255" s="165"/>
      <c r="AM255" s="86">
        <f t="shared" si="67"/>
        <v>2013</v>
      </c>
      <c r="AN255" s="11"/>
      <c r="AO255" s="11"/>
      <c r="AP255" s="132">
        <f>IFERROR(U254+V253+W252+X251+Y250-(K254+L253+M252+N251+O250),"")</f>
        <v>0</v>
      </c>
      <c r="AQ255" s="136">
        <f>IFERROR(V254+W253+X252+Y251+Z250-(U254+V253+W252+X251+Y250),"")</f>
        <v>0</v>
      </c>
      <c r="AR255" s="160">
        <f t="shared" si="79"/>
        <v>3</v>
      </c>
      <c r="AS255" s="38"/>
      <c r="AT255" s="11"/>
      <c r="AU255" s="86">
        <f t="shared" si="69"/>
        <v>2013</v>
      </c>
      <c r="AV255" s="38"/>
      <c r="AW255" s="11"/>
      <c r="AX255" s="11"/>
      <c r="AY255" s="11"/>
      <c r="AZ255" s="11"/>
    </row>
    <row r="256" spans="1:52">
      <c r="A256" s="139"/>
      <c r="B256" s="86">
        <f>B257-1</f>
        <v>2014</v>
      </c>
      <c r="C256" s="2"/>
      <c r="D256" s="2"/>
      <c r="E256" s="121"/>
      <c r="F256" s="2"/>
      <c r="G256" s="2"/>
      <c r="H256" s="2"/>
      <c r="I256" s="2"/>
      <c r="J256" s="127"/>
      <c r="K256" s="121"/>
      <c r="L256" s="2"/>
      <c r="M256" s="14"/>
      <c r="N256" s="14"/>
      <c r="O256" s="14"/>
      <c r="P256" s="14"/>
      <c r="Q256" s="14"/>
      <c r="R256" s="14"/>
      <c r="S256" s="14"/>
      <c r="T256" s="12"/>
      <c r="U256" s="121"/>
      <c r="V256" s="2"/>
      <c r="W256" s="14"/>
      <c r="X256" s="14"/>
      <c r="Y256" s="14"/>
      <c r="Z256" s="14"/>
      <c r="AA256" s="14"/>
      <c r="AB256" s="14"/>
      <c r="AC256" s="14"/>
      <c r="AD256" s="12"/>
      <c r="AE256" s="121" t="s">
        <v>39</v>
      </c>
      <c r="AF256" s="2" t="s">
        <v>39</v>
      </c>
      <c r="AG256" s="4" t="str">
        <f t="shared" si="62"/>
        <v>No</v>
      </c>
      <c r="AH256" s="122" t="str">
        <f t="shared" si="64"/>
        <v/>
      </c>
      <c r="AI256" s="171" t="str">
        <f t="shared" si="65"/>
        <v/>
      </c>
      <c r="AJ256" s="171" t="str">
        <f t="shared" si="66"/>
        <v/>
      </c>
      <c r="AK256" s="165"/>
      <c r="AL256" s="165"/>
      <c r="AM256" s="86">
        <f t="shared" si="67"/>
        <v>2014</v>
      </c>
      <c r="AN256" s="11"/>
      <c r="AO256" s="11"/>
      <c r="AP256" s="132">
        <f>IFERROR(U255+V254+W253+X252+Y251-(K255+L254+M253+N252+O251),"")</f>
        <v>0</v>
      </c>
      <c r="AQ256" s="136">
        <f>IFERROR(V255+W254+X253+Y252+Z251-(U255+V254+W253+X252+Y251),"")</f>
        <v>0</v>
      </c>
      <c r="AR256" s="160">
        <f t="shared" si="79"/>
        <v>2</v>
      </c>
      <c r="AS256" s="38"/>
      <c r="AT256" s="11"/>
      <c r="AU256" s="86">
        <f t="shared" si="69"/>
        <v>2014</v>
      </c>
      <c r="AV256" s="38"/>
      <c r="AW256" s="11"/>
      <c r="AX256" s="11"/>
      <c r="AY256" s="11"/>
      <c r="AZ256" s="11"/>
    </row>
    <row r="257" spans="1:52">
      <c r="A257" s="140"/>
      <c r="B257" s="87">
        <v>2015</v>
      </c>
      <c r="C257" s="3"/>
      <c r="D257" s="3"/>
      <c r="E257" s="123"/>
      <c r="F257" s="3"/>
      <c r="G257" s="3"/>
      <c r="H257" s="3"/>
      <c r="I257" s="3"/>
      <c r="J257" s="128"/>
      <c r="K257" s="123"/>
      <c r="L257" s="15"/>
      <c r="M257" s="15"/>
      <c r="N257" s="15"/>
      <c r="O257" s="15"/>
      <c r="P257" s="15"/>
      <c r="Q257" s="15"/>
      <c r="R257" s="15"/>
      <c r="S257" s="15"/>
      <c r="T257" s="13"/>
      <c r="U257" s="123"/>
      <c r="V257" s="15"/>
      <c r="W257" s="15"/>
      <c r="X257" s="15"/>
      <c r="Y257" s="15"/>
      <c r="Z257" s="15"/>
      <c r="AA257" s="15"/>
      <c r="AB257" s="15"/>
      <c r="AC257" s="15"/>
      <c r="AD257" s="13"/>
      <c r="AE257" s="123" t="s">
        <v>39</v>
      </c>
      <c r="AF257" s="3" t="s">
        <v>39</v>
      </c>
      <c r="AG257" s="5" t="str">
        <f t="shared" si="62"/>
        <v>No</v>
      </c>
      <c r="AH257" s="124" t="str">
        <f t="shared" si="64"/>
        <v/>
      </c>
      <c r="AI257" s="172" t="str">
        <f t="shared" si="65"/>
        <v/>
      </c>
      <c r="AJ257" s="172" t="str">
        <f t="shared" si="66"/>
        <v/>
      </c>
      <c r="AK257" s="166"/>
      <c r="AL257" s="166"/>
      <c r="AM257" s="87">
        <f t="shared" si="67"/>
        <v>2015</v>
      </c>
      <c r="AN257" s="20"/>
      <c r="AO257" s="20"/>
      <c r="AP257" s="133">
        <f>IFERROR(U256+V255+W254+X253+Y252-(K256+L255+M254+N253+O252),"")</f>
        <v>0</v>
      </c>
      <c r="AQ257" s="137">
        <f>IFERROR(V256+W255+X254+Y253+Z252-(U256+V255+W254+X253+Y252),"")</f>
        <v>0</v>
      </c>
      <c r="AR257" s="161">
        <f t="shared" si="79"/>
        <v>1</v>
      </c>
      <c r="AS257" s="39"/>
      <c r="AT257" s="20"/>
      <c r="AU257" s="87">
        <f t="shared" si="69"/>
        <v>2015</v>
      </c>
      <c r="AV257" s="39"/>
      <c r="AW257" s="20"/>
      <c r="AX257" s="20"/>
      <c r="AY257" s="20"/>
      <c r="AZ257" s="20"/>
    </row>
    <row r="258" spans="1:52">
      <c r="A258" s="138"/>
      <c r="B258" s="85">
        <f t="shared" ref="B258:B265" si="80">B259-1</f>
        <v>2006</v>
      </c>
      <c r="C258" s="23"/>
      <c r="D258" s="23"/>
      <c r="E258" s="119"/>
      <c r="F258" s="23"/>
      <c r="G258" s="23"/>
      <c r="H258" s="23"/>
      <c r="I258" s="23"/>
      <c r="J258" s="68"/>
      <c r="K258" s="119"/>
      <c r="L258" s="23"/>
      <c r="M258" s="23"/>
      <c r="N258" s="23"/>
      <c r="O258" s="23"/>
      <c r="P258" s="23"/>
      <c r="Q258" s="23"/>
      <c r="R258" s="23"/>
      <c r="S258" s="23"/>
      <c r="T258" s="68"/>
      <c r="U258" s="119"/>
      <c r="V258" s="23"/>
      <c r="W258" s="23"/>
      <c r="X258" s="23"/>
      <c r="Y258" s="23"/>
      <c r="Z258" s="23"/>
      <c r="AA258" s="23"/>
      <c r="AB258" s="23"/>
      <c r="AC258" s="23"/>
      <c r="AD258" s="68"/>
      <c r="AE258" s="119" t="s">
        <v>39</v>
      </c>
      <c r="AF258" s="23" t="s">
        <v>39</v>
      </c>
      <c r="AG258" s="22" t="str">
        <f t="shared" si="62"/>
        <v>No</v>
      </c>
      <c r="AH258" s="120" t="str">
        <f t="shared" si="64"/>
        <v/>
      </c>
      <c r="AI258" s="173" t="str">
        <f t="shared" si="65"/>
        <v/>
      </c>
      <c r="AJ258" s="173" t="str">
        <f t="shared" si="66"/>
        <v/>
      </c>
      <c r="AK258" s="165"/>
      <c r="AL258" s="165"/>
      <c r="AM258" s="85">
        <f t="shared" si="67"/>
        <v>2006</v>
      </c>
      <c r="AN258" s="11"/>
      <c r="AO258" s="11"/>
      <c r="AP258" s="131"/>
      <c r="AQ258" s="135"/>
      <c r="AR258" s="159">
        <v>10</v>
      </c>
      <c r="AS258" s="97">
        <v>1</v>
      </c>
      <c r="AT258" s="50"/>
      <c r="AU258" s="85">
        <f t="shared" si="69"/>
        <v>2006</v>
      </c>
      <c r="AV258" s="55"/>
      <c r="AW258" s="100"/>
      <c r="AX258" s="100"/>
      <c r="AY258" s="11"/>
      <c r="AZ258" s="11"/>
    </row>
    <row r="259" spans="1:52">
      <c r="A259" s="139"/>
      <c r="B259" s="86">
        <f t="shared" si="80"/>
        <v>2007</v>
      </c>
      <c r="C259" s="2"/>
      <c r="D259" s="2"/>
      <c r="E259" s="121"/>
      <c r="F259" s="2"/>
      <c r="G259" s="2"/>
      <c r="H259" s="2"/>
      <c r="I259" s="2"/>
      <c r="J259" s="127"/>
      <c r="K259" s="121"/>
      <c r="L259" s="2"/>
      <c r="M259" s="2"/>
      <c r="N259" s="2"/>
      <c r="O259" s="2"/>
      <c r="P259" s="2"/>
      <c r="Q259" s="2"/>
      <c r="R259" s="2"/>
      <c r="S259" s="2"/>
      <c r="T259" s="12"/>
      <c r="U259" s="121"/>
      <c r="V259" s="2"/>
      <c r="W259" s="2"/>
      <c r="X259" s="2"/>
      <c r="Y259" s="2"/>
      <c r="Z259" s="2"/>
      <c r="AA259" s="2"/>
      <c r="AB259" s="2"/>
      <c r="AC259" s="2"/>
      <c r="AD259" s="12"/>
      <c r="AE259" s="121" t="s">
        <v>39</v>
      </c>
      <c r="AF259" s="2" t="s">
        <v>39</v>
      </c>
      <c r="AG259" s="4" t="str">
        <f t="shared" si="62"/>
        <v>No</v>
      </c>
      <c r="AH259" s="122" t="str">
        <f t="shared" si="64"/>
        <v/>
      </c>
      <c r="AI259" s="171" t="str">
        <f t="shared" si="65"/>
        <v/>
      </c>
      <c r="AJ259" s="171" t="str">
        <f t="shared" si="66"/>
        <v/>
      </c>
      <c r="AK259" s="165"/>
      <c r="AL259" s="165"/>
      <c r="AM259" s="86">
        <f t="shared" si="67"/>
        <v>2007</v>
      </c>
      <c r="AN259" s="11"/>
      <c r="AO259" s="11"/>
      <c r="AP259" s="132"/>
      <c r="AQ259" s="136"/>
      <c r="AR259" s="160">
        <f>AR258-1</f>
        <v>9</v>
      </c>
      <c r="AS259" s="38"/>
      <c r="AT259" s="11"/>
      <c r="AU259" s="86">
        <f t="shared" si="69"/>
        <v>2007</v>
      </c>
      <c r="AV259" s="38"/>
      <c r="AW259" s="11"/>
      <c r="AX259" s="11"/>
      <c r="AY259" s="11"/>
      <c r="AZ259" s="11"/>
    </row>
    <row r="260" spans="1:52">
      <c r="A260" s="139"/>
      <c r="B260" s="86">
        <f t="shared" si="80"/>
        <v>2008</v>
      </c>
      <c r="C260" s="2"/>
      <c r="D260" s="2"/>
      <c r="E260" s="121"/>
      <c r="F260" s="2"/>
      <c r="G260" s="2"/>
      <c r="H260" s="2"/>
      <c r="I260" s="2"/>
      <c r="J260" s="127"/>
      <c r="K260" s="121"/>
      <c r="L260" s="2"/>
      <c r="M260" s="2"/>
      <c r="N260" s="2"/>
      <c r="O260" s="2"/>
      <c r="P260" s="2"/>
      <c r="Q260" s="2"/>
      <c r="R260" s="2"/>
      <c r="S260" s="14"/>
      <c r="T260" s="12"/>
      <c r="U260" s="121"/>
      <c r="V260" s="2"/>
      <c r="W260" s="2"/>
      <c r="X260" s="2"/>
      <c r="Y260" s="2"/>
      <c r="Z260" s="2"/>
      <c r="AA260" s="2"/>
      <c r="AB260" s="2"/>
      <c r="AC260" s="14"/>
      <c r="AD260" s="12"/>
      <c r="AE260" s="121" t="s">
        <v>39</v>
      </c>
      <c r="AF260" s="2" t="s">
        <v>39</v>
      </c>
      <c r="AG260" s="4" t="str">
        <f t="shared" ref="AG260:AG323" si="81">IF(OR(AE260="Not Available",AF260="Not Available"),"No",IF(OR(AE260="&lt;Please fill in&gt;",AF260="&lt;Please Fill In&gt;"),"","Yes"))</f>
        <v>No</v>
      </c>
      <c r="AH260" s="122" t="str">
        <f t="shared" si="64"/>
        <v/>
      </c>
      <c r="AI260" s="171" t="str">
        <f t="shared" si="65"/>
        <v/>
      </c>
      <c r="AJ260" s="171" t="str">
        <f t="shared" si="66"/>
        <v/>
      </c>
      <c r="AK260" s="165"/>
      <c r="AL260" s="165"/>
      <c r="AM260" s="86">
        <f t="shared" si="67"/>
        <v>2008</v>
      </c>
      <c r="AN260" s="11"/>
      <c r="AO260" s="11"/>
      <c r="AP260" s="132"/>
      <c r="AQ260" s="136"/>
      <c r="AR260" s="160">
        <f t="shared" ref="AR260:AR267" si="82">AR259-1</f>
        <v>8</v>
      </c>
      <c r="AS260" s="38"/>
      <c r="AT260" s="11"/>
      <c r="AU260" s="86">
        <f t="shared" si="69"/>
        <v>2008</v>
      </c>
      <c r="AV260" s="38"/>
      <c r="AW260" s="11"/>
      <c r="AX260" s="11"/>
      <c r="AY260" s="11"/>
      <c r="AZ260" s="11"/>
    </row>
    <row r="261" spans="1:52">
      <c r="A261" s="139"/>
      <c r="B261" s="86">
        <f t="shared" si="80"/>
        <v>2009</v>
      </c>
      <c r="C261" s="2"/>
      <c r="D261" s="2"/>
      <c r="E261" s="121"/>
      <c r="F261" s="2"/>
      <c r="G261" s="2"/>
      <c r="H261" s="2"/>
      <c r="I261" s="2"/>
      <c r="J261" s="127"/>
      <c r="K261" s="121"/>
      <c r="L261" s="2"/>
      <c r="M261" s="2"/>
      <c r="N261" s="2"/>
      <c r="O261" s="2"/>
      <c r="P261" s="2"/>
      <c r="Q261" s="2"/>
      <c r="R261" s="14"/>
      <c r="S261" s="14"/>
      <c r="T261" s="12"/>
      <c r="U261" s="121"/>
      <c r="V261" s="2"/>
      <c r="W261" s="2"/>
      <c r="X261" s="2"/>
      <c r="Y261" s="2"/>
      <c r="Z261" s="2"/>
      <c r="AA261" s="2"/>
      <c r="AB261" s="14"/>
      <c r="AC261" s="14"/>
      <c r="AD261" s="12"/>
      <c r="AE261" s="121" t="s">
        <v>39</v>
      </c>
      <c r="AF261" s="2" t="s">
        <v>39</v>
      </c>
      <c r="AG261" s="4" t="str">
        <f t="shared" si="81"/>
        <v>No</v>
      </c>
      <c r="AH261" s="122" t="str">
        <f t="shared" si="64"/>
        <v/>
      </c>
      <c r="AI261" s="171" t="str">
        <f t="shared" si="65"/>
        <v/>
      </c>
      <c r="AJ261" s="171" t="str">
        <f t="shared" si="66"/>
        <v/>
      </c>
      <c r="AK261" s="165"/>
      <c r="AL261" s="165"/>
      <c r="AM261" s="86">
        <f t="shared" si="67"/>
        <v>2009</v>
      </c>
      <c r="AN261" s="11"/>
      <c r="AO261" s="11"/>
      <c r="AP261" s="132"/>
      <c r="AQ261" s="136"/>
      <c r="AR261" s="160">
        <f t="shared" si="82"/>
        <v>7</v>
      </c>
      <c r="AS261" s="38"/>
      <c r="AT261" s="11"/>
      <c r="AU261" s="86">
        <f t="shared" si="69"/>
        <v>2009</v>
      </c>
      <c r="AV261" s="38"/>
      <c r="AW261" s="11"/>
      <c r="AX261" s="11"/>
      <c r="AY261" s="11"/>
      <c r="AZ261" s="11"/>
    </row>
    <row r="262" spans="1:52">
      <c r="A262" s="139"/>
      <c r="B262" s="86">
        <f t="shared" si="80"/>
        <v>2010</v>
      </c>
      <c r="C262" s="2"/>
      <c r="D262" s="2"/>
      <c r="E262" s="121"/>
      <c r="F262" s="2"/>
      <c r="G262" s="2"/>
      <c r="H262" s="2"/>
      <c r="I262" s="2"/>
      <c r="J262" s="127"/>
      <c r="K262" s="121"/>
      <c r="L262" s="2"/>
      <c r="M262" s="2"/>
      <c r="N262" s="2"/>
      <c r="O262" s="2"/>
      <c r="P262" s="2"/>
      <c r="Q262" s="14"/>
      <c r="R262" s="14"/>
      <c r="S262" s="14"/>
      <c r="T262" s="12"/>
      <c r="U262" s="121"/>
      <c r="V262" s="2"/>
      <c r="W262" s="2"/>
      <c r="X262" s="2"/>
      <c r="Y262" s="2"/>
      <c r="Z262" s="2"/>
      <c r="AA262" s="14"/>
      <c r="AB262" s="14"/>
      <c r="AC262" s="14"/>
      <c r="AD262" s="12"/>
      <c r="AE262" s="121" t="s">
        <v>39</v>
      </c>
      <c r="AF262" s="2" t="s">
        <v>39</v>
      </c>
      <c r="AG262" s="4" t="str">
        <f t="shared" si="81"/>
        <v>No</v>
      </c>
      <c r="AH262" s="122" t="str">
        <f t="shared" si="64"/>
        <v/>
      </c>
      <c r="AI262" s="171" t="str">
        <f t="shared" si="65"/>
        <v/>
      </c>
      <c r="AJ262" s="171" t="str">
        <f t="shared" si="66"/>
        <v/>
      </c>
      <c r="AK262" s="165"/>
      <c r="AL262" s="165"/>
      <c r="AM262" s="86">
        <f t="shared" si="67"/>
        <v>2010</v>
      </c>
      <c r="AN262" s="11"/>
      <c r="AO262" s="11"/>
      <c r="AP262" s="132"/>
      <c r="AQ262" s="136"/>
      <c r="AR262" s="160">
        <f t="shared" si="82"/>
        <v>6</v>
      </c>
      <c r="AS262" s="38"/>
      <c r="AT262" s="11"/>
      <c r="AU262" s="86">
        <f t="shared" si="69"/>
        <v>2010</v>
      </c>
      <c r="AV262" s="38"/>
      <c r="AW262" s="11"/>
      <c r="AX262" s="11"/>
      <c r="AY262" s="11"/>
      <c r="AZ262" s="11"/>
    </row>
    <row r="263" spans="1:52">
      <c r="A263" s="139"/>
      <c r="B263" s="86">
        <f t="shared" si="80"/>
        <v>2011</v>
      </c>
      <c r="C263" s="2"/>
      <c r="D263" s="2"/>
      <c r="E263" s="121"/>
      <c r="F263" s="2"/>
      <c r="G263" s="2"/>
      <c r="H263" s="2"/>
      <c r="I263" s="2"/>
      <c r="J263" s="127"/>
      <c r="K263" s="121"/>
      <c r="L263" s="2"/>
      <c r="M263" s="2"/>
      <c r="N263" s="2"/>
      <c r="O263" s="2"/>
      <c r="P263" s="14"/>
      <c r="Q263" s="14"/>
      <c r="R263" s="14"/>
      <c r="S263" s="14"/>
      <c r="T263" s="12"/>
      <c r="U263" s="121"/>
      <c r="V263" s="2"/>
      <c r="W263" s="2"/>
      <c r="X263" s="2"/>
      <c r="Y263" s="2"/>
      <c r="Z263" s="14"/>
      <c r="AA263" s="14"/>
      <c r="AB263" s="14"/>
      <c r="AC263" s="14"/>
      <c r="AD263" s="12"/>
      <c r="AE263" s="121" t="s">
        <v>39</v>
      </c>
      <c r="AF263" s="2" t="s">
        <v>39</v>
      </c>
      <c r="AG263" s="4" t="str">
        <f t="shared" si="81"/>
        <v>No</v>
      </c>
      <c r="AH263" s="122" t="str">
        <f t="shared" si="64"/>
        <v/>
      </c>
      <c r="AI263" s="171" t="str">
        <f t="shared" si="65"/>
        <v/>
      </c>
      <c r="AJ263" s="171" t="str">
        <f t="shared" si="66"/>
        <v/>
      </c>
      <c r="AK263" s="165"/>
      <c r="AL263" s="165"/>
      <c r="AM263" s="86">
        <f t="shared" si="67"/>
        <v>2011</v>
      </c>
      <c r="AN263" s="11"/>
      <c r="AO263" s="11"/>
      <c r="AP263" s="132">
        <f>IFERROR(U262+V261+W260+X259+Y258-(K262+L261+M260+N259+O258),"")</f>
        <v>0</v>
      </c>
      <c r="AQ263" s="136">
        <f>IFERROR(V262+W261+X260+Y259+Z258-(U262+V261+W260+X259+Y258),"")</f>
        <v>0</v>
      </c>
      <c r="AR263" s="160">
        <f t="shared" si="82"/>
        <v>5</v>
      </c>
      <c r="AS263" s="38"/>
      <c r="AT263" s="11"/>
      <c r="AU263" s="86">
        <f t="shared" si="69"/>
        <v>2011</v>
      </c>
      <c r="AV263" s="38"/>
      <c r="AW263" s="11"/>
      <c r="AX263" s="11"/>
      <c r="AY263" s="11"/>
      <c r="AZ263" s="11"/>
    </row>
    <row r="264" spans="1:52">
      <c r="A264" s="139"/>
      <c r="B264" s="86">
        <f t="shared" si="80"/>
        <v>2012</v>
      </c>
      <c r="C264" s="2"/>
      <c r="D264" s="2"/>
      <c r="E264" s="121"/>
      <c r="F264" s="2"/>
      <c r="G264" s="2"/>
      <c r="H264" s="2"/>
      <c r="I264" s="2"/>
      <c r="J264" s="127"/>
      <c r="K264" s="121"/>
      <c r="L264" s="2"/>
      <c r="M264" s="2"/>
      <c r="N264" s="2"/>
      <c r="O264" s="14"/>
      <c r="P264" s="14"/>
      <c r="Q264" s="14"/>
      <c r="R264" s="14"/>
      <c r="S264" s="14"/>
      <c r="T264" s="12"/>
      <c r="U264" s="121"/>
      <c r="V264" s="2"/>
      <c r="W264" s="2"/>
      <c r="X264" s="2"/>
      <c r="Y264" s="14"/>
      <c r="Z264" s="14"/>
      <c r="AA264" s="14"/>
      <c r="AB264" s="14"/>
      <c r="AC264" s="14"/>
      <c r="AD264" s="12"/>
      <c r="AE264" s="121" t="s">
        <v>39</v>
      </c>
      <c r="AF264" s="2" t="s">
        <v>39</v>
      </c>
      <c r="AG264" s="4" t="str">
        <f t="shared" si="81"/>
        <v>No</v>
      </c>
      <c r="AH264" s="122" t="str">
        <f t="shared" ref="AH264:AH327" si="83">IF(AG264="Yes",J264-IF(ISNUMBER(AE264),AE264,0)-IF(ISNUMBER(AE264),0,AF264),"")</f>
        <v/>
      </c>
      <c r="AI264" s="171" t="str">
        <f t="shared" ref="AI264:AI327" si="84">IFERROR(U264/G264,"")</f>
        <v/>
      </c>
      <c r="AJ264" s="171" t="str">
        <f t="shared" ref="AJ264:AJ327" si="85">IFERROR(J264/G264,"")</f>
        <v/>
      </c>
      <c r="AK264" s="165"/>
      <c r="AL264" s="165"/>
      <c r="AM264" s="86">
        <f t="shared" ref="AM264:AM327" si="86">B264</f>
        <v>2012</v>
      </c>
      <c r="AN264" s="11"/>
      <c r="AO264" s="11"/>
      <c r="AP264" s="132">
        <f>IFERROR(U263+V262+W261+X260+Y259-(K263+L262+M261+N260+O259),"")</f>
        <v>0</v>
      </c>
      <c r="AQ264" s="136">
        <f>IFERROR(V263+W262+X261+Y260+Z259-(U263+V262+W261+X260+Y259),"")</f>
        <v>0</v>
      </c>
      <c r="AR264" s="160">
        <f t="shared" si="82"/>
        <v>4</v>
      </c>
      <c r="AS264" s="38"/>
      <c r="AT264" s="11"/>
      <c r="AU264" s="86">
        <f t="shared" si="69"/>
        <v>2012</v>
      </c>
      <c r="AV264" s="38"/>
      <c r="AW264" s="11"/>
      <c r="AX264" s="11"/>
      <c r="AY264" s="11"/>
      <c r="AZ264" s="11"/>
    </row>
    <row r="265" spans="1:52">
      <c r="A265" s="139"/>
      <c r="B265" s="86">
        <f t="shared" si="80"/>
        <v>2013</v>
      </c>
      <c r="C265" s="2"/>
      <c r="D265" s="2"/>
      <c r="E265" s="121"/>
      <c r="F265" s="2"/>
      <c r="G265" s="2"/>
      <c r="H265" s="2"/>
      <c r="I265" s="2"/>
      <c r="J265" s="127"/>
      <c r="K265" s="121"/>
      <c r="L265" s="2"/>
      <c r="M265" s="2"/>
      <c r="N265" s="14"/>
      <c r="O265" s="14"/>
      <c r="P265" s="14"/>
      <c r="Q265" s="14"/>
      <c r="R265" s="14"/>
      <c r="S265" s="14"/>
      <c r="T265" s="12"/>
      <c r="U265" s="121"/>
      <c r="V265" s="2"/>
      <c r="W265" s="2"/>
      <c r="X265" s="14"/>
      <c r="Y265" s="14"/>
      <c r="Z265" s="14"/>
      <c r="AA265" s="14"/>
      <c r="AB265" s="14"/>
      <c r="AC265" s="14"/>
      <c r="AD265" s="12"/>
      <c r="AE265" s="121" t="s">
        <v>39</v>
      </c>
      <c r="AF265" s="2" t="s">
        <v>39</v>
      </c>
      <c r="AG265" s="4" t="str">
        <f t="shared" si="81"/>
        <v>No</v>
      </c>
      <c r="AH265" s="122" t="str">
        <f t="shared" si="83"/>
        <v/>
      </c>
      <c r="AI265" s="171" t="str">
        <f t="shared" si="84"/>
        <v/>
      </c>
      <c r="AJ265" s="171" t="str">
        <f t="shared" si="85"/>
        <v/>
      </c>
      <c r="AK265" s="165"/>
      <c r="AL265" s="165"/>
      <c r="AM265" s="86">
        <f t="shared" si="86"/>
        <v>2013</v>
      </c>
      <c r="AN265" s="11"/>
      <c r="AO265" s="11"/>
      <c r="AP265" s="132">
        <f>IFERROR(U264+V263+W262+X261+Y260-(K264+L263+M262+N261+O260),"")</f>
        <v>0</v>
      </c>
      <c r="AQ265" s="136">
        <f>IFERROR(V264+W263+X262+Y261+Z260-(U264+V263+W262+X261+Y260),"")</f>
        <v>0</v>
      </c>
      <c r="AR265" s="160">
        <f t="shared" si="82"/>
        <v>3</v>
      </c>
      <c r="AS265" s="38"/>
      <c r="AT265" s="11"/>
      <c r="AU265" s="86">
        <f t="shared" ref="AU265:AU328" si="87">$B265</f>
        <v>2013</v>
      </c>
      <c r="AV265" s="38"/>
      <c r="AW265" s="11"/>
      <c r="AX265" s="11"/>
      <c r="AY265" s="11"/>
      <c r="AZ265" s="11"/>
    </row>
    <row r="266" spans="1:52">
      <c r="A266" s="139"/>
      <c r="B266" s="86">
        <f>B267-1</f>
        <v>2014</v>
      </c>
      <c r="C266" s="2"/>
      <c r="D266" s="2"/>
      <c r="E266" s="121"/>
      <c r="F266" s="2"/>
      <c r="G266" s="2"/>
      <c r="H266" s="2"/>
      <c r="I266" s="2"/>
      <c r="J266" s="127"/>
      <c r="K266" s="121"/>
      <c r="L266" s="2"/>
      <c r="M266" s="14"/>
      <c r="N266" s="14"/>
      <c r="O266" s="14"/>
      <c r="P266" s="14"/>
      <c r="Q266" s="14"/>
      <c r="R266" s="14"/>
      <c r="S266" s="14"/>
      <c r="T266" s="12"/>
      <c r="U266" s="121"/>
      <c r="V266" s="2"/>
      <c r="W266" s="14"/>
      <c r="X266" s="14"/>
      <c r="Y266" s="14"/>
      <c r="Z266" s="14"/>
      <c r="AA266" s="14"/>
      <c r="AB266" s="14"/>
      <c r="AC266" s="14"/>
      <c r="AD266" s="12"/>
      <c r="AE266" s="121" t="s">
        <v>39</v>
      </c>
      <c r="AF266" s="2" t="s">
        <v>39</v>
      </c>
      <c r="AG266" s="4" t="str">
        <f t="shared" si="81"/>
        <v>No</v>
      </c>
      <c r="AH266" s="122" t="str">
        <f t="shared" si="83"/>
        <v/>
      </c>
      <c r="AI266" s="171" t="str">
        <f t="shared" si="84"/>
        <v/>
      </c>
      <c r="AJ266" s="171" t="str">
        <f t="shared" si="85"/>
        <v/>
      </c>
      <c r="AK266" s="165"/>
      <c r="AL266" s="165"/>
      <c r="AM266" s="86">
        <f t="shared" si="86"/>
        <v>2014</v>
      </c>
      <c r="AN266" s="11"/>
      <c r="AO266" s="11"/>
      <c r="AP266" s="132">
        <f>IFERROR(U265+V264+W263+X262+Y261-(K265+L264+M263+N262+O261),"")</f>
        <v>0</v>
      </c>
      <c r="AQ266" s="136">
        <f>IFERROR(V265+W264+X263+Y262+Z261-(U265+V264+W263+X262+Y261),"")</f>
        <v>0</v>
      </c>
      <c r="AR266" s="160">
        <f t="shared" si="82"/>
        <v>2</v>
      </c>
      <c r="AS266" s="38"/>
      <c r="AT266" s="11"/>
      <c r="AU266" s="86">
        <f t="shared" si="87"/>
        <v>2014</v>
      </c>
      <c r="AV266" s="38"/>
      <c r="AW266" s="11"/>
      <c r="AX266" s="11"/>
      <c r="AY266" s="11"/>
      <c r="AZ266" s="11"/>
    </row>
    <row r="267" spans="1:52">
      <c r="A267" s="140"/>
      <c r="B267" s="87">
        <v>2015</v>
      </c>
      <c r="C267" s="3"/>
      <c r="D267" s="3"/>
      <c r="E267" s="123"/>
      <c r="F267" s="3"/>
      <c r="G267" s="3"/>
      <c r="H267" s="3"/>
      <c r="I267" s="3"/>
      <c r="J267" s="128"/>
      <c r="K267" s="123"/>
      <c r="L267" s="15"/>
      <c r="M267" s="15"/>
      <c r="N267" s="15"/>
      <c r="O267" s="15"/>
      <c r="P267" s="15"/>
      <c r="Q267" s="15"/>
      <c r="R267" s="15"/>
      <c r="S267" s="15"/>
      <c r="T267" s="13"/>
      <c r="U267" s="123"/>
      <c r="V267" s="15"/>
      <c r="W267" s="15"/>
      <c r="X267" s="15"/>
      <c r="Y267" s="15"/>
      <c r="Z267" s="15"/>
      <c r="AA267" s="15"/>
      <c r="AB267" s="15"/>
      <c r="AC267" s="15"/>
      <c r="AD267" s="13"/>
      <c r="AE267" s="123" t="s">
        <v>39</v>
      </c>
      <c r="AF267" s="3" t="s">
        <v>39</v>
      </c>
      <c r="AG267" s="5" t="str">
        <f t="shared" si="81"/>
        <v>No</v>
      </c>
      <c r="AH267" s="124" t="str">
        <f t="shared" si="83"/>
        <v/>
      </c>
      <c r="AI267" s="172" t="str">
        <f t="shared" si="84"/>
        <v/>
      </c>
      <c r="AJ267" s="172" t="str">
        <f t="shared" si="85"/>
        <v/>
      </c>
      <c r="AK267" s="166"/>
      <c r="AL267" s="166"/>
      <c r="AM267" s="87">
        <f t="shared" si="86"/>
        <v>2015</v>
      </c>
      <c r="AN267" s="20"/>
      <c r="AO267" s="20"/>
      <c r="AP267" s="133">
        <f>IFERROR(U266+V265+W264+X263+Y262-(K266+L265+M264+N263+O262),"")</f>
        <v>0</v>
      </c>
      <c r="AQ267" s="137">
        <f>IFERROR(V266+W265+X264+Y263+Z262-(U266+V265+W264+X263+Y262),"")</f>
        <v>0</v>
      </c>
      <c r="AR267" s="161">
        <f t="shared" si="82"/>
        <v>1</v>
      </c>
      <c r="AS267" s="39"/>
      <c r="AT267" s="20"/>
      <c r="AU267" s="87">
        <f t="shared" si="87"/>
        <v>2015</v>
      </c>
      <c r="AV267" s="39"/>
      <c r="AW267" s="20"/>
      <c r="AX267" s="20"/>
      <c r="AY267" s="20"/>
      <c r="AZ267" s="20"/>
    </row>
    <row r="268" spans="1:52">
      <c r="A268" s="138"/>
      <c r="B268" s="85">
        <f t="shared" ref="B268:B275" si="88">B269-1</f>
        <v>2006</v>
      </c>
      <c r="C268" s="23"/>
      <c r="D268" s="23"/>
      <c r="E268" s="119"/>
      <c r="F268" s="23"/>
      <c r="G268" s="23"/>
      <c r="H268" s="23"/>
      <c r="I268" s="23"/>
      <c r="J268" s="68"/>
      <c r="K268" s="119"/>
      <c r="L268" s="23"/>
      <c r="M268" s="23"/>
      <c r="N268" s="23"/>
      <c r="O268" s="23"/>
      <c r="P268" s="23"/>
      <c r="Q268" s="23"/>
      <c r="R268" s="23"/>
      <c r="S268" s="23"/>
      <c r="T268" s="68"/>
      <c r="U268" s="119"/>
      <c r="V268" s="23"/>
      <c r="W268" s="23"/>
      <c r="X268" s="23"/>
      <c r="Y268" s="23"/>
      <c r="Z268" s="23"/>
      <c r="AA268" s="23"/>
      <c r="AB268" s="23"/>
      <c r="AC268" s="23"/>
      <c r="AD268" s="68"/>
      <c r="AE268" s="119" t="s">
        <v>39</v>
      </c>
      <c r="AF268" s="23" t="s">
        <v>39</v>
      </c>
      <c r="AG268" s="22" t="str">
        <f t="shared" si="81"/>
        <v>No</v>
      </c>
      <c r="AH268" s="120" t="str">
        <f t="shared" si="83"/>
        <v/>
      </c>
      <c r="AI268" s="173" t="str">
        <f t="shared" si="84"/>
        <v/>
      </c>
      <c r="AJ268" s="173" t="str">
        <f t="shared" si="85"/>
        <v/>
      </c>
      <c r="AK268" s="165"/>
      <c r="AL268" s="165"/>
      <c r="AM268" s="85">
        <f t="shared" si="86"/>
        <v>2006</v>
      </c>
      <c r="AN268" s="11"/>
      <c r="AO268" s="11"/>
      <c r="AP268" s="131"/>
      <c r="AQ268" s="135"/>
      <c r="AR268" s="159">
        <v>10</v>
      </c>
      <c r="AS268" s="97">
        <v>1</v>
      </c>
      <c r="AT268" s="50"/>
      <c r="AU268" s="85">
        <f t="shared" si="87"/>
        <v>2006</v>
      </c>
      <c r="AV268" s="55"/>
      <c r="AW268" s="100"/>
      <c r="AX268" s="100"/>
      <c r="AY268" s="11"/>
      <c r="AZ268" s="11"/>
    </row>
    <row r="269" spans="1:52">
      <c r="A269" s="139"/>
      <c r="B269" s="86">
        <f t="shared" si="88"/>
        <v>2007</v>
      </c>
      <c r="C269" s="2"/>
      <c r="D269" s="2"/>
      <c r="E269" s="121"/>
      <c r="F269" s="2"/>
      <c r="G269" s="2"/>
      <c r="H269" s="2"/>
      <c r="I269" s="2"/>
      <c r="J269" s="127"/>
      <c r="K269" s="121"/>
      <c r="L269" s="2"/>
      <c r="M269" s="2"/>
      <c r="N269" s="2"/>
      <c r="O269" s="2"/>
      <c r="P269" s="2"/>
      <c r="Q269" s="2"/>
      <c r="R269" s="2"/>
      <c r="S269" s="2"/>
      <c r="T269" s="12"/>
      <c r="U269" s="121"/>
      <c r="V269" s="2"/>
      <c r="W269" s="2"/>
      <c r="X269" s="2"/>
      <c r="Y269" s="2"/>
      <c r="Z269" s="2"/>
      <c r="AA269" s="2"/>
      <c r="AB269" s="2"/>
      <c r="AC269" s="2"/>
      <c r="AD269" s="12"/>
      <c r="AE269" s="121" t="s">
        <v>39</v>
      </c>
      <c r="AF269" s="2" t="s">
        <v>39</v>
      </c>
      <c r="AG269" s="4" t="str">
        <f t="shared" si="81"/>
        <v>No</v>
      </c>
      <c r="AH269" s="122" t="str">
        <f t="shared" si="83"/>
        <v/>
      </c>
      <c r="AI269" s="171" t="str">
        <f t="shared" si="84"/>
        <v/>
      </c>
      <c r="AJ269" s="171" t="str">
        <f t="shared" si="85"/>
        <v/>
      </c>
      <c r="AK269" s="165"/>
      <c r="AL269" s="165"/>
      <c r="AM269" s="86">
        <f t="shared" si="86"/>
        <v>2007</v>
      </c>
      <c r="AN269" s="11"/>
      <c r="AO269" s="11"/>
      <c r="AP269" s="132"/>
      <c r="AQ269" s="136"/>
      <c r="AR269" s="160">
        <f>AR268-1</f>
        <v>9</v>
      </c>
      <c r="AS269" s="38"/>
      <c r="AT269" s="11"/>
      <c r="AU269" s="86">
        <f t="shared" si="87"/>
        <v>2007</v>
      </c>
      <c r="AV269" s="38"/>
      <c r="AW269" s="11"/>
      <c r="AX269" s="11"/>
      <c r="AY269" s="11"/>
      <c r="AZ269" s="11"/>
    </row>
    <row r="270" spans="1:52">
      <c r="A270" s="139"/>
      <c r="B270" s="86">
        <f t="shared" si="88"/>
        <v>2008</v>
      </c>
      <c r="C270" s="2"/>
      <c r="D270" s="2"/>
      <c r="E270" s="121"/>
      <c r="F270" s="2"/>
      <c r="G270" s="2"/>
      <c r="H270" s="2"/>
      <c r="I270" s="2"/>
      <c r="J270" s="127"/>
      <c r="K270" s="121"/>
      <c r="L270" s="2"/>
      <c r="M270" s="2"/>
      <c r="N270" s="2"/>
      <c r="O270" s="2"/>
      <c r="P270" s="2"/>
      <c r="Q270" s="2"/>
      <c r="R270" s="2"/>
      <c r="S270" s="14"/>
      <c r="T270" s="12"/>
      <c r="U270" s="121"/>
      <c r="V270" s="2"/>
      <c r="W270" s="2"/>
      <c r="X270" s="2"/>
      <c r="Y270" s="2"/>
      <c r="Z270" s="2"/>
      <c r="AA270" s="2"/>
      <c r="AB270" s="2"/>
      <c r="AC270" s="14"/>
      <c r="AD270" s="12"/>
      <c r="AE270" s="121" t="s">
        <v>39</v>
      </c>
      <c r="AF270" s="2" t="s">
        <v>39</v>
      </c>
      <c r="AG270" s="4" t="str">
        <f t="shared" si="81"/>
        <v>No</v>
      </c>
      <c r="AH270" s="122" t="str">
        <f t="shared" si="83"/>
        <v/>
      </c>
      <c r="AI270" s="171" t="str">
        <f t="shared" si="84"/>
        <v/>
      </c>
      <c r="AJ270" s="171" t="str">
        <f t="shared" si="85"/>
        <v/>
      </c>
      <c r="AK270" s="165"/>
      <c r="AL270" s="165"/>
      <c r="AM270" s="86">
        <f t="shared" si="86"/>
        <v>2008</v>
      </c>
      <c r="AN270" s="11"/>
      <c r="AO270" s="11"/>
      <c r="AP270" s="132"/>
      <c r="AQ270" s="136"/>
      <c r="AR270" s="160">
        <f t="shared" ref="AR270:AR277" si="89">AR269-1</f>
        <v>8</v>
      </c>
      <c r="AS270" s="38"/>
      <c r="AT270" s="11"/>
      <c r="AU270" s="86">
        <f t="shared" si="87"/>
        <v>2008</v>
      </c>
      <c r="AV270" s="38"/>
      <c r="AW270" s="11"/>
      <c r="AX270" s="11"/>
      <c r="AY270" s="11"/>
      <c r="AZ270" s="11"/>
    </row>
    <row r="271" spans="1:52">
      <c r="A271" s="139"/>
      <c r="B271" s="86">
        <f t="shared" si="88"/>
        <v>2009</v>
      </c>
      <c r="C271" s="2"/>
      <c r="D271" s="2"/>
      <c r="E271" s="121"/>
      <c r="F271" s="2"/>
      <c r="G271" s="2"/>
      <c r="H271" s="2"/>
      <c r="I271" s="2"/>
      <c r="J271" s="127"/>
      <c r="K271" s="121"/>
      <c r="L271" s="2"/>
      <c r="M271" s="2"/>
      <c r="N271" s="2"/>
      <c r="O271" s="2"/>
      <c r="P271" s="2"/>
      <c r="Q271" s="2"/>
      <c r="R271" s="14"/>
      <c r="S271" s="14"/>
      <c r="T271" s="12"/>
      <c r="U271" s="121"/>
      <c r="V271" s="2"/>
      <c r="W271" s="2"/>
      <c r="X271" s="2"/>
      <c r="Y271" s="2"/>
      <c r="Z271" s="2"/>
      <c r="AA271" s="2"/>
      <c r="AB271" s="14"/>
      <c r="AC271" s="14"/>
      <c r="AD271" s="12"/>
      <c r="AE271" s="121" t="s">
        <v>39</v>
      </c>
      <c r="AF271" s="2" t="s">
        <v>39</v>
      </c>
      <c r="AG271" s="4" t="str">
        <f t="shared" si="81"/>
        <v>No</v>
      </c>
      <c r="AH271" s="122" t="str">
        <f t="shared" si="83"/>
        <v/>
      </c>
      <c r="AI271" s="171" t="str">
        <f t="shared" si="84"/>
        <v/>
      </c>
      <c r="AJ271" s="171" t="str">
        <f t="shared" si="85"/>
        <v/>
      </c>
      <c r="AK271" s="165"/>
      <c r="AL271" s="165"/>
      <c r="AM271" s="86">
        <f t="shared" si="86"/>
        <v>2009</v>
      </c>
      <c r="AN271" s="11"/>
      <c r="AO271" s="11"/>
      <c r="AP271" s="132"/>
      <c r="AQ271" s="136"/>
      <c r="AR271" s="160">
        <f t="shared" si="89"/>
        <v>7</v>
      </c>
      <c r="AS271" s="38"/>
      <c r="AT271" s="11"/>
      <c r="AU271" s="86">
        <f t="shared" si="87"/>
        <v>2009</v>
      </c>
      <c r="AV271" s="38"/>
      <c r="AW271" s="11"/>
      <c r="AX271" s="11"/>
      <c r="AY271" s="11"/>
      <c r="AZ271" s="11"/>
    </row>
    <row r="272" spans="1:52">
      <c r="A272" s="139"/>
      <c r="B272" s="86">
        <f t="shared" si="88"/>
        <v>2010</v>
      </c>
      <c r="C272" s="2"/>
      <c r="D272" s="2"/>
      <c r="E272" s="121"/>
      <c r="F272" s="2"/>
      <c r="G272" s="2"/>
      <c r="H272" s="2"/>
      <c r="I272" s="2"/>
      <c r="J272" s="127"/>
      <c r="K272" s="121"/>
      <c r="L272" s="2"/>
      <c r="M272" s="2"/>
      <c r="N272" s="2"/>
      <c r="O272" s="2"/>
      <c r="P272" s="2"/>
      <c r="Q272" s="14"/>
      <c r="R272" s="14"/>
      <c r="S272" s="14"/>
      <c r="T272" s="12"/>
      <c r="U272" s="121"/>
      <c r="V272" s="2"/>
      <c r="W272" s="2"/>
      <c r="X272" s="2"/>
      <c r="Y272" s="2"/>
      <c r="Z272" s="2"/>
      <c r="AA272" s="14"/>
      <c r="AB272" s="14"/>
      <c r="AC272" s="14"/>
      <c r="AD272" s="12"/>
      <c r="AE272" s="121" t="s">
        <v>39</v>
      </c>
      <c r="AF272" s="2" t="s">
        <v>39</v>
      </c>
      <c r="AG272" s="4" t="str">
        <f t="shared" si="81"/>
        <v>No</v>
      </c>
      <c r="AH272" s="122" t="str">
        <f t="shared" si="83"/>
        <v/>
      </c>
      <c r="AI272" s="171" t="str">
        <f t="shared" si="84"/>
        <v/>
      </c>
      <c r="AJ272" s="171" t="str">
        <f t="shared" si="85"/>
        <v/>
      </c>
      <c r="AK272" s="165"/>
      <c r="AL272" s="165"/>
      <c r="AM272" s="86">
        <f t="shared" si="86"/>
        <v>2010</v>
      </c>
      <c r="AN272" s="11"/>
      <c r="AO272" s="11"/>
      <c r="AP272" s="132"/>
      <c r="AQ272" s="136"/>
      <c r="AR272" s="160">
        <f t="shared" si="89"/>
        <v>6</v>
      </c>
      <c r="AS272" s="38"/>
      <c r="AT272" s="11"/>
      <c r="AU272" s="86">
        <f t="shared" si="87"/>
        <v>2010</v>
      </c>
      <c r="AV272" s="38"/>
      <c r="AW272" s="11"/>
      <c r="AX272" s="11"/>
      <c r="AY272" s="11"/>
      <c r="AZ272" s="11"/>
    </row>
    <row r="273" spans="1:52">
      <c r="A273" s="139"/>
      <c r="B273" s="86">
        <f t="shared" si="88"/>
        <v>2011</v>
      </c>
      <c r="C273" s="2"/>
      <c r="D273" s="2"/>
      <c r="E273" s="121"/>
      <c r="F273" s="2"/>
      <c r="G273" s="2"/>
      <c r="H273" s="2"/>
      <c r="I273" s="2"/>
      <c r="J273" s="127"/>
      <c r="K273" s="121"/>
      <c r="L273" s="2"/>
      <c r="M273" s="2"/>
      <c r="N273" s="2"/>
      <c r="O273" s="2"/>
      <c r="P273" s="14"/>
      <c r="Q273" s="14"/>
      <c r="R273" s="14"/>
      <c r="S273" s="14"/>
      <c r="T273" s="12"/>
      <c r="U273" s="121"/>
      <c r="V273" s="2"/>
      <c r="W273" s="2"/>
      <c r="X273" s="2"/>
      <c r="Y273" s="2"/>
      <c r="Z273" s="14"/>
      <c r="AA273" s="14"/>
      <c r="AB273" s="14"/>
      <c r="AC273" s="14"/>
      <c r="AD273" s="12"/>
      <c r="AE273" s="121" t="s">
        <v>39</v>
      </c>
      <c r="AF273" s="2" t="s">
        <v>39</v>
      </c>
      <c r="AG273" s="4" t="str">
        <f t="shared" si="81"/>
        <v>No</v>
      </c>
      <c r="AH273" s="122" t="str">
        <f t="shared" si="83"/>
        <v/>
      </c>
      <c r="AI273" s="171" t="str">
        <f t="shared" si="84"/>
        <v/>
      </c>
      <c r="AJ273" s="171" t="str">
        <f t="shared" si="85"/>
        <v/>
      </c>
      <c r="AK273" s="165"/>
      <c r="AL273" s="165"/>
      <c r="AM273" s="86">
        <f t="shared" si="86"/>
        <v>2011</v>
      </c>
      <c r="AN273" s="11"/>
      <c r="AO273" s="11"/>
      <c r="AP273" s="132">
        <f>IFERROR(U272+V271+W270+X269+Y268-(K272+L271+M270+N269+O268),"")</f>
        <v>0</v>
      </c>
      <c r="AQ273" s="136">
        <f>IFERROR(V272+W271+X270+Y269+Z268-(U272+V271+W270+X269+Y268),"")</f>
        <v>0</v>
      </c>
      <c r="AR273" s="160">
        <f t="shared" si="89"/>
        <v>5</v>
      </c>
      <c r="AS273" s="38"/>
      <c r="AT273" s="11"/>
      <c r="AU273" s="86">
        <f t="shared" si="87"/>
        <v>2011</v>
      </c>
      <c r="AV273" s="38"/>
      <c r="AW273" s="11"/>
      <c r="AX273" s="11"/>
      <c r="AY273" s="11"/>
      <c r="AZ273" s="11"/>
    </row>
    <row r="274" spans="1:52">
      <c r="A274" s="139"/>
      <c r="B274" s="86">
        <f t="shared" si="88"/>
        <v>2012</v>
      </c>
      <c r="C274" s="2"/>
      <c r="D274" s="2"/>
      <c r="E274" s="121"/>
      <c r="F274" s="2"/>
      <c r="G274" s="2"/>
      <c r="H274" s="2"/>
      <c r="I274" s="2"/>
      <c r="J274" s="127"/>
      <c r="K274" s="121"/>
      <c r="L274" s="2"/>
      <c r="M274" s="2"/>
      <c r="N274" s="2"/>
      <c r="O274" s="14"/>
      <c r="P274" s="14"/>
      <c r="Q274" s="14"/>
      <c r="R274" s="14"/>
      <c r="S274" s="14"/>
      <c r="T274" s="12"/>
      <c r="U274" s="121"/>
      <c r="V274" s="2"/>
      <c r="W274" s="2"/>
      <c r="X274" s="2"/>
      <c r="Y274" s="14"/>
      <c r="Z274" s="14"/>
      <c r="AA274" s="14"/>
      <c r="AB274" s="14"/>
      <c r="AC274" s="14"/>
      <c r="AD274" s="12"/>
      <c r="AE274" s="121" t="s">
        <v>39</v>
      </c>
      <c r="AF274" s="2" t="s">
        <v>39</v>
      </c>
      <c r="AG274" s="4" t="str">
        <f t="shared" si="81"/>
        <v>No</v>
      </c>
      <c r="AH274" s="122" t="str">
        <f t="shared" si="83"/>
        <v/>
      </c>
      <c r="AI274" s="171" t="str">
        <f t="shared" si="84"/>
        <v/>
      </c>
      <c r="AJ274" s="171" t="str">
        <f t="shared" si="85"/>
        <v/>
      </c>
      <c r="AK274" s="165"/>
      <c r="AL274" s="165"/>
      <c r="AM274" s="86">
        <f t="shared" si="86"/>
        <v>2012</v>
      </c>
      <c r="AN274" s="11"/>
      <c r="AO274" s="11"/>
      <c r="AP274" s="132">
        <f>IFERROR(U273+V272+W271+X270+Y269-(K273+L272+M271+N270+O269),"")</f>
        <v>0</v>
      </c>
      <c r="AQ274" s="136">
        <f>IFERROR(V273+W272+X271+Y270+Z269-(U273+V272+W271+X270+Y269),"")</f>
        <v>0</v>
      </c>
      <c r="AR274" s="160">
        <f t="shared" si="89"/>
        <v>4</v>
      </c>
      <c r="AS274" s="38"/>
      <c r="AT274" s="11"/>
      <c r="AU274" s="86">
        <f t="shared" si="87"/>
        <v>2012</v>
      </c>
      <c r="AV274" s="38"/>
      <c r="AW274" s="11"/>
      <c r="AX274" s="11"/>
      <c r="AY274" s="11"/>
      <c r="AZ274" s="11"/>
    </row>
    <row r="275" spans="1:52">
      <c r="A275" s="139"/>
      <c r="B275" s="86">
        <f t="shared" si="88"/>
        <v>2013</v>
      </c>
      <c r="C275" s="2"/>
      <c r="D275" s="2"/>
      <c r="E275" s="121"/>
      <c r="F275" s="2"/>
      <c r="G275" s="2"/>
      <c r="H275" s="2"/>
      <c r="I275" s="2"/>
      <c r="J275" s="127"/>
      <c r="K275" s="121"/>
      <c r="L275" s="2"/>
      <c r="M275" s="2"/>
      <c r="N275" s="14"/>
      <c r="O275" s="14"/>
      <c r="P275" s="14"/>
      <c r="Q275" s="14"/>
      <c r="R275" s="14"/>
      <c r="S275" s="14"/>
      <c r="T275" s="12"/>
      <c r="U275" s="121"/>
      <c r="V275" s="2"/>
      <c r="W275" s="2"/>
      <c r="X275" s="14"/>
      <c r="Y275" s="14"/>
      <c r="Z275" s="14"/>
      <c r="AA275" s="14"/>
      <c r="AB275" s="14"/>
      <c r="AC275" s="14"/>
      <c r="AD275" s="12"/>
      <c r="AE275" s="121" t="s">
        <v>39</v>
      </c>
      <c r="AF275" s="2" t="s">
        <v>39</v>
      </c>
      <c r="AG275" s="4" t="str">
        <f t="shared" si="81"/>
        <v>No</v>
      </c>
      <c r="AH275" s="122" t="str">
        <f t="shared" si="83"/>
        <v/>
      </c>
      <c r="AI275" s="171" t="str">
        <f t="shared" si="84"/>
        <v/>
      </c>
      <c r="AJ275" s="171" t="str">
        <f t="shared" si="85"/>
        <v/>
      </c>
      <c r="AK275" s="165"/>
      <c r="AL275" s="165"/>
      <c r="AM275" s="86">
        <f t="shared" si="86"/>
        <v>2013</v>
      </c>
      <c r="AN275" s="11"/>
      <c r="AO275" s="11"/>
      <c r="AP275" s="132">
        <f>IFERROR(U274+V273+W272+X271+Y270-(K274+L273+M272+N271+O270),"")</f>
        <v>0</v>
      </c>
      <c r="AQ275" s="136">
        <f>IFERROR(V274+W273+X272+Y271+Z270-(U274+V273+W272+X271+Y270),"")</f>
        <v>0</v>
      </c>
      <c r="AR275" s="160">
        <f t="shared" si="89"/>
        <v>3</v>
      </c>
      <c r="AS275" s="38"/>
      <c r="AT275" s="11"/>
      <c r="AU275" s="86">
        <f t="shared" si="87"/>
        <v>2013</v>
      </c>
      <c r="AV275" s="38"/>
      <c r="AW275" s="11"/>
      <c r="AX275" s="11"/>
      <c r="AY275" s="11"/>
      <c r="AZ275" s="11"/>
    </row>
    <row r="276" spans="1:52">
      <c r="A276" s="139"/>
      <c r="B276" s="86">
        <f>B277-1</f>
        <v>2014</v>
      </c>
      <c r="C276" s="2"/>
      <c r="D276" s="2"/>
      <c r="E276" s="121"/>
      <c r="F276" s="2"/>
      <c r="G276" s="2"/>
      <c r="H276" s="2"/>
      <c r="I276" s="2"/>
      <c r="J276" s="127"/>
      <c r="K276" s="121"/>
      <c r="L276" s="2"/>
      <c r="M276" s="14"/>
      <c r="N276" s="14"/>
      <c r="O276" s="14"/>
      <c r="P276" s="14"/>
      <c r="Q276" s="14"/>
      <c r="R276" s="14"/>
      <c r="S276" s="14"/>
      <c r="T276" s="12"/>
      <c r="U276" s="121"/>
      <c r="V276" s="2"/>
      <c r="W276" s="14"/>
      <c r="X276" s="14"/>
      <c r="Y276" s="14"/>
      <c r="Z276" s="14"/>
      <c r="AA276" s="14"/>
      <c r="AB276" s="14"/>
      <c r="AC276" s="14"/>
      <c r="AD276" s="12"/>
      <c r="AE276" s="121" t="s">
        <v>39</v>
      </c>
      <c r="AF276" s="2" t="s">
        <v>39</v>
      </c>
      <c r="AG276" s="4" t="str">
        <f t="shared" si="81"/>
        <v>No</v>
      </c>
      <c r="AH276" s="122" t="str">
        <f t="shared" si="83"/>
        <v/>
      </c>
      <c r="AI276" s="171" t="str">
        <f t="shared" si="84"/>
        <v/>
      </c>
      <c r="AJ276" s="171" t="str">
        <f t="shared" si="85"/>
        <v/>
      </c>
      <c r="AK276" s="165"/>
      <c r="AL276" s="165"/>
      <c r="AM276" s="86">
        <f t="shared" si="86"/>
        <v>2014</v>
      </c>
      <c r="AN276" s="11"/>
      <c r="AO276" s="11"/>
      <c r="AP276" s="132">
        <f>IFERROR(U275+V274+W273+X272+Y271-(K275+L274+M273+N272+O271),"")</f>
        <v>0</v>
      </c>
      <c r="AQ276" s="136">
        <f>IFERROR(V275+W274+X273+Y272+Z271-(U275+V274+W273+X272+Y271),"")</f>
        <v>0</v>
      </c>
      <c r="AR276" s="160">
        <f t="shared" si="89"/>
        <v>2</v>
      </c>
      <c r="AS276" s="38"/>
      <c r="AT276" s="11"/>
      <c r="AU276" s="86">
        <f t="shared" si="87"/>
        <v>2014</v>
      </c>
      <c r="AV276" s="38"/>
      <c r="AW276" s="11"/>
      <c r="AX276" s="11"/>
      <c r="AY276" s="11"/>
      <c r="AZ276" s="11"/>
    </row>
    <row r="277" spans="1:52">
      <c r="A277" s="140"/>
      <c r="B277" s="87">
        <v>2015</v>
      </c>
      <c r="C277" s="3"/>
      <c r="D277" s="3"/>
      <c r="E277" s="123"/>
      <c r="F277" s="3"/>
      <c r="G277" s="3"/>
      <c r="H277" s="3"/>
      <c r="I277" s="3"/>
      <c r="J277" s="128"/>
      <c r="K277" s="123"/>
      <c r="L277" s="15"/>
      <c r="M277" s="15"/>
      <c r="N277" s="15"/>
      <c r="O277" s="15"/>
      <c r="P277" s="15"/>
      <c r="Q277" s="15"/>
      <c r="R277" s="15"/>
      <c r="S277" s="15"/>
      <c r="T277" s="13"/>
      <c r="U277" s="123"/>
      <c r="V277" s="15"/>
      <c r="W277" s="15"/>
      <c r="X277" s="15"/>
      <c r="Y277" s="15"/>
      <c r="Z277" s="15"/>
      <c r="AA277" s="15"/>
      <c r="AB277" s="15"/>
      <c r="AC277" s="15"/>
      <c r="AD277" s="13"/>
      <c r="AE277" s="123" t="s">
        <v>39</v>
      </c>
      <c r="AF277" s="3" t="s">
        <v>39</v>
      </c>
      <c r="AG277" s="5" t="str">
        <f t="shared" si="81"/>
        <v>No</v>
      </c>
      <c r="AH277" s="124" t="str">
        <f t="shared" si="83"/>
        <v/>
      </c>
      <c r="AI277" s="172" t="str">
        <f t="shared" si="84"/>
        <v/>
      </c>
      <c r="AJ277" s="172" t="str">
        <f t="shared" si="85"/>
        <v/>
      </c>
      <c r="AK277" s="166"/>
      <c r="AL277" s="166"/>
      <c r="AM277" s="87">
        <f t="shared" si="86"/>
        <v>2015</v>
      </c>
      <c r="AN277" s="20"/>
      <c r="AO277" s="20"/>
      <c r="AP277" s="133">
        <f>IFERROR(U276+V275+W274+X273+Y272-(K276+L275+M274+N273+O272),"")</f>
        <v>0</v>
      </c>
      <c r="AQ277" s="137">
        <f>IFERROR(V276+W275+X274+Y273+Z272-(U276+V275+W274+X273+Y272),"")</f>
        <v>0</v>
      </c>
      <c r="AR277" s="161">
        <f t="shared" si="89"/>
        <v>1</v>
      </c>
      <c r="AS277" s="39"/>
      <c r="AT277" s="20"/>
      <c r="AU277" s="87">
        <f t="shared" si="87"/>
        <v>2015</v>
      </c>
      <c r="AV277" s="39"/>
      <c r="AW277" s="20"/>
      <c r="AX277" s="20"/>
      <c r="AY277" s="20"/>
      <c r="AZ277" s="20"/>
    </row>
    <row r="278" spans="1:52">
      <c r="A278" s="138"/>
      <c r="B278" s="85">
        <f t="shared" ref="B278:B285" si="90">B279-1</f>
        <v>2006</v>
      </c>
      <c r="C278" s="23"/>
      <c r="D278" s="23"/>
      <c r="E278" s="119"/>
      <c r="F278" s="23"/>
      <c r="G278" s="23"/>
      <c r="H278" s="23"/>
      <c r="I278" s="23"/>
      <c r="J278" s="68"/>
      <c r="K278" s="119"/>
      <c r="L278" s="23"/>
      <c r="M278" s="23"/>
      <c r="N278" s="23"/>
      <c r="O278" s="23"/>
      <c r="P278" s="23"/>
      <c r="Q278" s="23"/>
      <c r="R278" s="23"/>
      <c r="S278" s="23"/>
      <c r="T278" s="68"/>
      <c r="U278" s="119"/>
      <c r="V278" s="23"/>
      <c r="W278" s="23"/>
      <c r="X278" s="23"/>
      <c r="Y278" s="23"/>
      <c r="Z278" s="23"/>
      <c r="AA278" s="23"/>
      <c r="AB278" s="23"/>
      <c r="AC278" s="23"/>
      <c r="AD278" s="68"/>
      <c r="AE278" s="119" t="s">
        <v>39</v>
      </c>
      <c r="AF278" s="23" t="s">
        <v>39</v>
      </c>
      <c r="AG278" s="22" t="str">
        <f t="shared" si="81"/>
        <v>No</v>
      </c>
      <c r="AH278" s="120" t="str">
        <f t="shared" si="83"/>
        <v/>
      </c>
      <c r="AI278" s="173" t="str">
        <f t="shared" si="84"/>
        <v/>
      </c>
      <c r="AJ278" s="173" t="str">
        <f t="shared" si="85"/>
        <v/>
      </c>
      <c r="AK278" s="165"/>
      <c r="AL278" s="165"/>
      <c r="AM278" s="85">
        <f t="shared" si="86"/>
        <v>2006</v>
      </c>
      <c r="AN278" s="11"/>
      <c r="AO278" s="11"/>
      <c r="AP278" s="131"/>
      <c r="AQ278" s="135"/>
      <c r="AR278" s="159">
        <v>10</v>
      </c>
      <c r="AS278" s="97">
        <v>1</v>
      </c>
      <c r="AT278" s="50"/>
      <c r="AU278" s="85">
        <f t="shared" si="87"/>
        <v>2006</v>
      </c>
      <c r="AV278" s="55"/>
      <c r="AW278" s="100"/>
      <c r="AX278" s="100"/>
      <c r="AY278" s="11"/>
      <c r="AZ278" s="11"/>
    </row>
    <row r="279" spans="1:52">
      <c r="A279" s="139"/>
      <c r="B279" s="86">
        <f t="shared" si="90"/>
        <v>2007</v>
      </c>
      <c r="C279" s="2"/>
      <c r="D279" s="2"/>
      <c r="E279" s="121"/>
      <c r="F279" s="2"/>
      <c r="G279" s="2"/>
      <c r="H279" s="2"/>
      <c r="I279" s="2"/>
      <c r="J279" s="127"/>
      <c r="K279" s="121"/>
      <c r="L279" s="2"/>
      <c r="M279" s="2"/>
      <c r="N279" s="2"/>
      <c r="O279" s="2"/>
      <c r="P279" s="2"/>
      <c r="Q279" s="2"/>
      <c r="R279" s="2"/>
      <c r="S279" s="2"/>
      <c r="T279" s="12"/>
      <c r="U279" s="121"/>
      <c r="V279" s="2"/>
      <c r="W279" s="2"/>
      <c r="X279" s="2"/>
      <c r="Y279" s="2"/>
      <c r="Z279" s="2"/>
      <c r="AA279" s="2"/>
      <c r="AB279" s="2"/>
      <c r="AC279" s="2"/>
      <c r="AD279" s="12"/>
      <c r="AE279" s="121" t="s">
        <v>39</v>
      </c>
      <c r="AF279" s="2" t="s">
        <v>39</v>
      </c>
      <c r="AG279" s="4" t="str">
        <f t="shared" si="81"/>
        <v>No</v>
      </c>
      <c r="AH279" s="122" t="str">
        <f t="shared" si="83"/>
        <v/>
      </c>
      <c r="AI279" s="171" t="str">
        <f t="shared" si="84"/>
        <v/>
      </c>
      <c r="AJ279" s="171" t="str">
        <f t="shared" si="85"/>
        <v/>
      </c>
      <c r="AK279" s="165"/>
      <c r="AL279" s="165"/>
      <c r="AM279" s="86">
        <f t="shared" si="86"/>
        <v>2007</v>
      </c>
      <c r="AN279" s="11"/>
      <c r="AO279" s="11"/>
      <c r="AP279" s="132"/>
      <c r="AQ279" s="136"/>
      <c r="AR279" s="160">
        <f>AR278-1</f>
        <v>9</v>
      </c>
      <c r="AS279" s="38"/>
      <c r="AT279" s="11"/>
      <c r="AU279" s="86">
        <f t="shared" si="87"/>
        <v>2007</v>
      </c>
      <c r="AV279" s="38"/>
      <c r="AW279" s="11"/>
      <c r="AX279" s="11"/>
      <c r="AY279" s="11"/>
      <c r="AZ279" s="11"/>
    </row>
    <row r="280" spans="1:52">
      <c r="A280" s="139"/>
      <c r="B280" s="86">
        <f t="shared" si="90"/>
        <v>2008</v>
      </c>
      <c r="C280" s="2"/>
      <c r="D280" s="2"/>
      <c r="E280" s="121"/>
      <c r="F280" s="2"/>
      <c r="G280" s="2"/>
      <c r="H280" s="2"/>
      <c r="I280" s="2"/>
      <c r="J280" s="127"/>
      <c r="K280" s="121"/>
      <c r="L280" s="2"/>
      <c r="M280" s="2"/>
      <c r="N280" s="2"/>
      <c r="O280" s="2"/>
      <c r="P280" s="2"/>
      <c r="Q280" s="2"/>
      <c r="R280" s="2"/>
      <c r="S280" s="14"/>
      <c r="T280" s="12"/>
      <c r="U280" s="121"/>
      <c r="V280" s="2"/>
      <c r="W280" s="2"/>
      <c r="X280" s="2"/>
      <c r="Y280" s="2"/>
      <c r="Z280" s="2"/>
      <c r="AA280" s="2"/>
      <c r="AB280" s="2"/>
      <c r="AC280" s="14"/>
      <c r="AD280" s="12"/>
      <c r="AE280" s="121" t="s">
        <v>39</v>
      </c>
      <c r="AF280" s="2" t="s">
        <v>39</v>
      </c>
      <c r="AG280" s="4" t="str">
        <f t="shared" si="81"/>
        <v>No</v>
      </c>
      <c r="AH280" s="122" t="str">
        <f t="shared" si="83"/>
        <v/>
      </c>
      <c r="AI280" s="171" t="str">
        <f t="shared" si="84"/>
        <v/>
      </c>
      <c r="AJ280" s="171" t="str">
        <f t="shared" si="85"/>
        <v/>
      </c>
      <c r="AK280" s="165"/>
      <c r="AL280" s="165"/>
      <c r="AM280" s="86">
        <f t="shared" si="86"/>
        <v>2008</v>
      </c>
      <c r="AN280" s="11"/>
      <c r="AO280" s="11"/>
      <c r="AP280" s="132"/>
      <c r="AQ280" s="136"/>
      <c r="AR280" s="160">
        <f t="shared" ref="AR280:AR287" si="91">AR279-1</f>
        <v>8</v>
      </c>
      <c r="AS280" s="38"/>
      <c r="AT280" s="11"/>
      <c r="AU280" s="86">
        <f t="shared" si="87"/>
        <v>2008</v>
      </c>
      <c r="AV280" s="38"/>
      <c r="AW280" s="11"/>
      <c r="AX280" s="11"/>
      <c r="AY280" s="11"/>
      <c r="AZ280" s="11"/>
    </row>
    <row r="281" spans="1:52">
      <c r="A281" s="139"/>
      <c r="B281" s="86">
        <f t="shared" si="90"/>
        <v>2009</v>
      </c>
      <c r="C281" s="2"/>
      <c r="D281" s="2"/>
      <c r="E281" s="121"/>
      <c r="F281" s="2"/>
      <c r="G281" s="2"/>
      <c r="H281" s="2"/>
      <c r="I281" s="2"/>
      <c r="J281" s="127"/>
      <c r="K281" s="121"/>
      <c r="L281" s="2"/>
      <c r="M281" s="2"/>
      <c r="N281" s="2"/>
      <c r="O281" s="2"/>
      <c r="P281" s="2"/>
      <c r="Q281" s="2"/>
      <c r="R281" s="14"/>
      <c r="S281" s="14"/>
      <c r="T281" s="12"/>
      <c r="U281" s="121"/>
      <c r="V281" s="2"/>
      <c r="W281" s="2"/>
      <c r="X281" s="2"/>
      <c r="Y281" s="2"/>
      <c r="Z281" s="2"/>
      <c r="AA281" s="2"/>
      <c r="AB281" s="14"/>
      <c r="AC281" s="14"/>
      <c r="AD281" s="12"/>
      <c r="AE281" s="121" t="s">
        <v>39</v>
      </c>
      <c r="AF281" s="2" t="s">
        <v>39</v>
      </c>
      <c r="AG281" s="4" t="str">
        <f t="shared" si="81"/>
        <v>No</v>
      </c>
      <c r="AH281" s="122" t="str">
        <f t="shared" si="83"/>
        <v/>
      </c>
      <c r="AI281" s="171" t="str">
        <f t="shared" si="84"/>
        <v/>
      </c>
      <c r="AJ281" s="171" t="str">
        <f t="shared" si="85"/>
        <v/>
      </c>
      <c r="AK281" s="165"/>
      <c r="AL281" s="165"/>
      <c r="AM281" s="86">
        <f t="shared" si="86"/>
        <v>2009</v>
      </c>
      <c r="AN281" s="11"/>
      <c r="AO281" s="11"/>
      <c r="AP281" s="132"/>
      <c r="AQ281" s="136"/>
      <c r="AR281" s="160">
        <f t="shared" si="91"/>
        <v>7</v>
      </c>
      <c r="AS281" s="38"/>
      <c r="AT281" s="11"/>
      <c r="AU281" s="86">
        <f t="shared" si="87"/>
        <v>2009</v>
      </c>
      <c r="AV281" s="38"/>
      <c r="AW281" s="11"/>
      <c r="AX281" s="11"/>
      <c r="AY281" s="11"/>
      <c r="AZ281" s="11"/>
    </row>
    <row r="282" spans="1:52">
      <c r="A282" s="139"/>
      <c r="B282" s="86">
        <f t="shared" si="90"/>
        <v>2010</v>
      </c>
      <c r="C282" s="2"/>
      <c r="D282" s="2"/>
      <c r="E282" s="121"/>
      <c r="F282" s="2"/>
      <c r="G282" s="2"/>
      <c r="H282" s="2"/>
      <c r="I282" s="2"/>
      <c r="J282" s="127"/>
      <c r="K282" s="121"/>
      <c r="L282" s="2"/>
      <c r="M282" s="2"/>
      <c r="N282" s="2"/>
      <c r="O282" s="2"/>
      <c r="P282" s="2"/>
      <c r="Q282" s="14"/>
      <c r="R282" s="14"/>
      <c r="S282" s="14"/>
      <c r="T282" s="12"/>
      <c r="U282" s="121"/>
      <c r="V282" s="2"/>
      <c r="W282" s="2"/>
      <c r="X282" s="2"/>
      <c r="Y282" s="2"/>
      <c r="Z282" s="2"/>
      <c r="AA282" s="14"/>
      <c r="AB282" s="14"/>
      <c r="AC282" s="14"/>
      <c r="AD282" s="12"/>
      <c r="AE282" s="121" t="s">
        <v>39</v>
      </c>
      <c r="AF282" s="2" t="s">
        <v>39</v>
      </c>
      <c r="AG282" s="4" t="str">
        <f t="shared" si="81"/>
        <v>No</v>
      </c>
      <c r="AH282" s="122" t="str">
        <f t="shared" si="83"/>
        <v/>
      </c>
      <c r="AI282" s="171" t="str">
        <f t="shared" si="84"/>
        <v/>
      </c>
      <c r="AJ282" s="171" t="str">
        <f t="shared" si="85"/>
        <v/>
      </c>
      <c r="AK282" s="165"/>
      <c r="AL282" s="165"/>
      <c r="AM282" s="86">
        <f t="shared" si="86"/>
        <v>2010</v>
      </c>
      <c r="AN282" s="11"/>
      <c r="AO282" s="11"/>
      <c r="AP282" s="132"/>
      <c r="AQ282" s="136"/>
      <c r="AR282" s="160">
        <f t="shared" si="91"/>
        <v>6</v>
      </c>
      <c r="AS282" s="38"/>
      <c r="AT282" s="11"/>
      <c r="AU282" s="86">
        <f t="shared" si="87"/>
        <v>2010</v>
      </c>
      <c r="AV282" s="38"/>
      <c r="AW282" s="11"/>
      <c r="AX282" s="11"/>
      <c r="AY282" s="11"/>
      <c r="AZ282" s="11"/>
    </row>
    <row r="283" spans="1:52">
      <c r="A283" s="139"/>
      <c r="B283" s="86">
        <f t="shared" si="90"/>
        <v>2011</v>
      </c>
      <c r="C283" s="2"/>
      <c r="D283" s="2"/>
      <c r="E283" s="121"/>
      <c r="F283" s="2"/>
      <c r="G283" s="2"/>
      <c r="H283" s="2"/>
      <c r="I283" s="2"/>
      <c r="J283" s="127"/>
      <c r="K283" s="121"/>
      <c r="L283" s="2"/>
      <c r="M283" s="2"/>
      <c r="N283" s="2"/>
      <c r="O283" s="2"/>
      <c r="P283" s="14"/>
      <c r="Q283" s="14"/>
      <c r="R283" s="14"/>
      <c r="S283" s="14"/>
      <c r="T283" s="12"/>
      <c r="U283" s="121"/>
      <c r="V283" s="2"/>
      <c r="W283" s="2"/>
      <c r="X283" s="2"/>
      <c r="Y283" s="2"/>
      <c r="Z283" s="14"/>
      <c r="AA283" s="14"/>
      <c r="AB283" s="14"/>
      <c r="AC283" s="14"/>
      <c r="AD283" s="12"/>
      <c r="AE283" s="121" t="s">
        <v>39</v>
      </c>
      <c r="AF283" s="2" t="s">
        <v>39</v>
      </c>
      <c r="AG283" s="4" t="str">
        <f t="shared" si="81"/>
        <v>No</v>
      </c>
      <c r="AH283" s="122" t="str">
        <f t="shared" si="83"/>
        <v/>
      </c>
      <c r="AI283" s="171" t="str">
        <f t="shared" si="84"/>
        <v/>
      </c>
      <c r="AJ283" s="171" t="str">
        <f t="shared" si="85"/>
        <v/>
      </c>
      <c r="AK283" s="165"/>
      <c r="AL283" s="165"/>
      <c r="AM283" s="86">
        <f t="shared" si="86"/>
        <v>2011</v>
      </c>
      <c r="AN283" s="11"/>
      <c r="AO283" s="11"/>
      <c r="AP283" s="132">
        <f>IFERROR(U282+V281+W280+X279+Y278-(K282+L281+M280+N279+O278),"")</f>
        <v>0</v>
      </c>
      <c r="AQ283" s="136">
        <f>IFERROR(V282+W281+X280+Y279+Z278-(U282+V281+W280+X279+Y278),"")</f>
        <v>0</v>
      </c>
      <c r="AR283" s="160">
        <f t="shared" si="91"/>
        <v>5</v>
      </c>
      <c r="AS283" s="38"/>
      <c r="AT283" s="11"/>
      <c r="AU283" s="86">
        <f t="shared" si="87"/>
        <v>2011</v>
      </c>
      <c r="AV283" s="38"/>
      <c r="AW283" s="11"/>
      <c r="AX283" s="11"/>
      <c r="AY283" s="11"/>
      <c r="AZ283" s="11"/>
    </row>
    <row r="284" spans="1:52">
      <c r="A284" s="139"/>
      <c r="B284" s="86">
        <f t="shared" si="90"/>
        <v>2012</v>
      </c>
      <c r="C284" s="2"/>
      <c r="D284" s="2"/>
      <c r="E284" s="121"/>
      <c r="F284" s="2"/>
      <c r="G284" s="2"/>
      <c r="H284" s="2"/>
      <c r="I284" s="2"/>
      <c r="J284" s="127"/>
      <c r="K284" s="121"/>
      <c r="L284" s="2"/>
      <c r="M284" s="2"/>
      <c r="N284" s="2"/>
      <c r="O284" s="14"/>
      <c r="P284" s="14"/>
      <c r="Q284" s="14"/>
      <c r="R284" s="14"/>
      <c r="S284" s="14"/>
      <c r="T284" s="12"/>
      <c r="U284" s="121"/>
      <c r="V284" s="2"/>
      <c r="W284" s="2"/>
      <c r="X284" s="2"/>
      <c r="Y284" s="14"/>
      <c r="Z284" s="14"/>
      <c r="AA284" s="14"/>
      <c r="AB284" s="14"/>
      <c r="AC284" s="14"/>
      <c r="AD284" s="12"/>
      <c r="AE284" s="121" t="s">
        <v>39</v>
      </c>
      <c r="AF284" s="2" t="s">
        <v>39</v>
      </c>
      <c r="AG284" s="4" t="str">
        <f t="shared" si="81"/>
        <v>No</v>
      </c>
      <c r="AH284" s="122" t="str">
        <f t="shared" si="83"/>
        <v/>
      </c>
      <c r="AI284" s="171" t="str">
        <f t="shared" si="84"/>
        <v/>
      </c>
      <c r="AJ284" s="171" t="str">
        <f t="shared" si="85"/>
        <v/>
      </c>
      <c r="AK284" s="165"/>
      <c r="AL284" s="165"/>
      <c r="AM284" s="86">
        <f t="shared" si="86"/>
        <v>2012</v>
      </c>
      <c r="AN284" s="11"/>
      <c r="AO284" s="11"/>
      <c r="AP284" s="132">
        <f>IFERROR(U283+V282+W281+X280+Y279-(K283+L282+M281+N280+O279),"")</f>
        <v>0</v>
      </c>
      <c r="AQ284" s="136">
        <f>IFERROR(V283+W282+X281+Y280+Z279-(U283+V282+W281+X280+Y279),"")</f>
        <v>0</v>
      </c>
      <c r="AR284" s="160">
        <f t="shared" si="91"/>
        <v>4</v>
      </c>
      <c r="AS284" s="38"/>
      <c r="AT284" s="11"/>
      <c r="AU284" s="86">
        <f t="shared" si="87"/>
        <v>2012</v>
      </c>
      <c r="AV284" s="38"/>
      <c r="AW284" s="11"/>
      <c r="AX284" s="11"/>
      <c r="AY284" s="11"/>
      <c r="AZ284" s="11"/>
    </row>
    <row r="285" spans="1:52">
      <c r="A285" s="139"/>
      <c r="B285" s="86">
        <f t="shared" si="90"/>
        <v>2013</v>
      </c>
      <c r="C285" s="2"/>
      <c r="D285" s="2"/>
      <c r="E285" s="121"/>
      <c r="F285" s="2"/>
      <c r="G285" s="2"/>
      <c r="H285" s="2"/>
      <c r="I285" s="2"/>
      <c r="J285" s="127"/>
      <c r="K285" s="121"/>
      <c r="L285" s="2"/>
      <c r="M285" s="2"/>
      <c r="N285" s="14"/>
      <c r="O285" s="14"/>
      <c r="P285" s="14"/>
      <c r="Q285" s="14"/>
      <c r="R285" s="14"/>
      <c r="S285" s="14"/>
      <c r="T285" s="12"/>
      <c r="U285" s="121"/>
      <c r="V285" s="2"/>
      <c r="W285" s="2"/>
      <c r="X285" s="14"/>
      <c r="Y285" s="14"/>
      <c r="Z285" s="14"/>
      <c r="AA285" s="14"/>
      <c r="AB285" s="14"/>
      <c r="AC285" s="14"/>
      <c r="AD285" s="12"/>
      <c r="AE285" s="121" t="s">
        <v>39</v>
      </c>
      <c r="AF285" s="2" t="s">
        <v>39</v>
      </c>
      <c r="AG285" s="4" t="str">
        <f t="shared" si="81"/>
        <v>No</v>
      </c>
      <c r="AH285" s="122" t="str">
        <f t="shared" si="83"/>
        <v/>
      </c>
      <c r="AI285" s="171" t="str">
        <f t="shared" si="84"/>
        <v/>
      </c>
      <c r="AJ285" s="171" t="str">
        <f t="shared" si="85"/>
        <v/>
      </c>
      <c r="AK285" s="165"/>
      <c r="AL285" s="165"/>
      <c r="AM285" s="86">
        <f t="shared" si="86"/>
        <v>2013</v>
      </c>
      <c r="AN285" s="11"/>
      <c r="AO285" s="11"/>
      <c r="AP285" s="132">
        <f>IFERROR(U284+V283+W282+X281+Y280-(K284+L283+M282+N281+O280),"")</f>
        <v>0</v>
      </c>
      <c r="AQ285" s="136">
        <f>IFERROR(V284+W283+X282+Y281+Z280-(U284+V283+W282+X281+Y280),"")</f>
        <v>0</v>
      </c>
      <c r="AR285" s="160">
        <f t="shared" si="91"/>
        <v>3</v>
      </c>
      <c r="AS285" s="38"/>
      <c r="AT285" s="11"/>
      <c r="AU285" s="86">
        <f t="shared" si="87"/>
        <v>2013</v>
      </c>
      <c r="AV285" s="38"/>
      <c r="AW285" s="11"/>
      <c r="AX285" s="11"/>
      <c r="AY285" s="11"/>
      <c r="AZ285" s="11"/>
    </row>
    <row r="286" spans="1:52">
      <c r="A286" s="139"/>
      <c r="B286" s="86">
        <f>B287-1</f>
        <v>2014</v>
      </c>
      <c r="C286" s="2"/>
      <c r="D286" s="2"/>
      <c r="E286" s="121"/>
      <c r="F286" s="2"/>
      <c r="G286" s="2"/>
      <c r="H286" s="2"/>
      <c r="I286" s="2"/>
      <c r="J286" s="127"/>
      <c r="K286" s="121"/>
      <c r="L286" s="2"/>
      <c r="M286" s="14"/>
      <c r="N286" s="14"/>
      <c r="O286" s="14"/>
      <c r="P286" s="14"/>
      <c r="Q286" s="14"/>
      <c r="R286" s="14"/>
      <c r="S286" s="14"/>
      <c r="T286" s="12"/>
      <c r="U286" s="121"/>
      <c r="V286" s="2"/>
      <c r="W286" s="14"/>
      <c r="X286" s="14"/>
      <c r="Y286" s="14"/>
      <c r="Z286" s="14"/>
      <c r="AA286" s="14"/>
      <c r="AB286" s="14"/>
      <c r="AC286" s="14"/>
      <c r="AD286" s="12"/>
      <c r="AE286" s="121" t="s">
        <v>39</v>
      </c>
      <c r="AF286" s="2" t="s">
        <v>39</v>
      </c>
      <c r="AG286" s="4" t="str">
        <f t="shared" si="81"/>
        <v>No</v>
      </c>
      <c r="AH286" s="122" t="str">
        <f t="shared" si="83"/>
        <v/>
      </c>
      <c r="AI286" s="171" t="str">
        <f t="shared" si="84"/>
        <v/>
      </c>
      <c r="AJ286" s="171" t="str">
        <f t="shared" si="85"/>
        <v/>
      </c>
      <c r="AK286" s="165"/>
      <c r="AL286" s="165"/>
      <c r="AM286" s="86">
        <f t="shared" si="86"/>
        <v>2014</v>
      </c>
      <c r="AN286" s="11"/>
      <c r="AO286" s="11"/>
      <c r="AP286" s="132">
        <f>IFERROR(U285+V284+W283+X282+Y281-(K285+L284+M283+N282+O281),"")</f>
        <v>0</v>
      </c>
      <c r="AQ286" s="136">
        <f>IFERROR(V285+W284+X283+Y282+Z281-(U285+V284+W283+X282+Y281),"")</f>
        <v>0</v>
      </c>
      <c r="AR286" s="160">
        <f t="shared" si="91"/>
        <v>2</v>
      </c>
      <c r="AS286" s="38"/>
      <c r="AT286" s="11"/>
      <c r="AU286" s="86">
        <f t="shared" si="87"/>
        <v>2014</v>
      </c>
      <c r="AV286" s="38"/>
      <c r="AW286" s="11"/>
      <c r="AX286" s="11"/>
      <c r="AY286" s="11"/>
      <c r="AZ286" s="11"/>
    </row>
    <row r="287" spans="1:52">
      <c r="A287" s="140"/>
      <c r="B287" s="87">
        <v>2015</v>
      </c>
      <c r="C287" s="3"/>
      <c r="D287" s="3"/>
      <c r="E287" s="123"/>
      <c r="F287" s="3"/>
      <c r="G287" s="3"/>
      <c r="H287" s="3"/>
      <c r="I287" s="3"/>
      <c r="J287" s="128"/>
      <c r="K287" s="123"/>
      <c r="L287" s="15"/>
      <c r="M287" s="15"/>
      <c r="N287" s="15"/>
      <c r="O287" s="15"/>
      <c r="P287" s="15"/>
      <c r="Q287" s="15"/>
      <c r="R287" s="15"/>
      <c r="S287" s="15"/>
      <c r="T287" s="13"/>
      <c r="U287" s="123"/>
      <c r="V287" s="15"/>
      <c r="W287" s="15"/>
      <c r="X287" s="15"/>
      <c r="Y287" s="15"/>
      <c r="Z287" s="15"/>
      <c r="AA287" s="15"/>
      <c r="AB287" s="15"/>
      <c r="AC287" s="15"/>
      <c r="AD287" s="13"/>
      <c r="AE287" s="123" t="s">
        <v>39</v>
      </c>
      <c r="AF287" s="3" t="s">
        <v>39</v>
      </c>
      <c r="AG287" s="5" t="str">
        <f t="shared" si="81"/>
        <v>No</v>
      </c>
      <c r="AH287" s="124" t="str">
        <f t="shared" si="83"/>
        <v/>
      </c>
      <c r="AI287" s="172" t="str">
        <f t="shared" si="84"/>
        <v/>
      </c>
      <c r="AJ287" s="172" t="str">
        <f t="shared" si="85"/>
        <v/>
      </c>
      <c r="AK287" s="166"/>
      <c r="AL287" s="166"/>
      <c r="AM287" s="87">
        <f t="shared" si="86"/>
        <v>2015</v>
      </c>
      <c r="AN287" s="20"/>
      <c r="AO287" s="20"/>
      <c r="AP287" s="133">
        <f>IFERROR(U286+V285+W284+X283+Y282-(K286+L285+M284+N283+O282),"")</f>
        <v>0</v>
      </c>
      <c r="AQ287" s="137">
        <f>IFERROR(V286+W285+X284+Y283+Z282-(U286+V285+W284+X283+Y282),"")</f>
        <v>0</v>
      </c>
      <c r="AR287" s="161">
        <f t="shared" si="91"/>
        <v>1</v>
      </c>
      <c r="AS287" s="39"/>
      <c r="AT287" s="20"/>
      <c r="AU287" s="87">
        <f t="shared" si="87"/>
        <v>2015</v>
      </c>
      <c r="AV287" s="39"/>
      <c r="AW287" s="20"/>
      <c r="AX287" s="20"/>
      <c r="AY287" s="20"/>
      <c r="AZ287" s="20"/>
    </row>
    <row r="288" spans="1:52">
      <c r="A288" s="138"/>
      <c r="B288" s="85">
        <f t="shared" ref="B288:B295" si="92">B289-1</f>
        <v>2006</v>
      </c>
      <c r="C288" s="23"/>
      <c r="D288" s="23"/>
      <c r="E288" s="119"/>
      <c r="F288" s="23"/>
      <c r="G288" s="23"/>
      <c r="H288" s="23"/>
      <c r="I288" s="23"/>
      <c r="J288" s="68"/>
      <c r="K288" s="119"/>
      <c r="L288" s="23"/>
      <c r="M288" s="23"/>
      <c r="N288" s="23"/>
      <c r="O288" s="23"/>
      <c r="P288" s="23"/>
      <c r="Q288" s="23"/>
      <c r="R288" s="23"/>
      <c r="S288" s="23"/>
      <c r="T288" s="68"/>
      <c r="U288" s="119"/>
      <c r="V288" s="23"/>
      <c r="W288" s="23"/>
      <c r="X288" s="23"/>
      <c r="Y288" s="23"/>
      <c r="Z288" s="23"/>
      <c r="AA288" s="23"/>
      <c r="AB288" s="23"/>
      <c r="AC288" s="23"/>
      <c r="AD288" s="68"/>
      <c r="AE288" s="119" t="s">
        <v>39</v>
      </c>
      <c r="AF288" s="23" t="s">
        <v>39</v>
      </c>
      <c r="AG288" s="22" t="str">
        <f t="shared" si="81"/>
        <v>No</v>
      </c>
      <c r="AH288" s="120" t="str">
        <f t="shared" si="83"/>
        <v/>
      </c>
      <c r="AI288" s="173" t="str">
        <f t="shared" si="84"/>
        <v/>
      </c>
      <c r="AJ288" s="173" t="str">
        <f t="shared" si="85"/>
        <v/>
      </c>
      <c r="AK288" s="165"/>
      <c r="AL288" s="165"/>
      <c r="AM288" s="85">
        <f t="shared" si="86"/>
        <v>2006</v>
      </c>
      <c r="AN288" s="11"/>
      <c r="AO288" s="11"/>
      <c r="AP288" s="131"/>
      <c r="AQ288" s="135"/>
      <c r="AR288" s="159">
        <v>10</v>
      </c>
      <c r="AS288" s="97">
        <v>1</v>
      </c>
      <c r="AT288" s="50"/>
      <c r="AU288" s="85">
        <f t="shared" si="87"/>
        <v>2006</v>
      </c>
      <c r="AV288" s="55"/>
      <c r="AW288" s="100"/>
      <c r="AX288" s="100"/>
      <c r="AY288" s="11"/>
      <c r="AZ288" s="11"/>
    </row>
    <row r="289" spans="1:52">
      <c r="A289" s="139"/>
      <c r="B289" s="86">
        <f t="shared" si="92"/>
        <v>2007</v>
      </c>
      <c r="C289" s="2"/>
      <c r="D289" s="2"/>
      <c r="E289" s="121"/>
      <c r="F289" s="2"/>
      <c r="G289" s="2"/>
      <c r="H289" s="2"/>
      <c r="I289" s="2"/>
      <c r="J289" s="127"/>
      <c r="K289" s="121"/>
      <c r="L289" s="2"/>
      <c r="M289" s="2"/>
      <c r="N289" s="2"/>
      <c r="O289" s="2"/>
      <c r="P289" s="2"/>
      <c r="Q289" s="2"/>
      <c r="R289" s="2"/>
      <c r="S289" s="2"/>
      <c r="T289" s="12"/>
      <c r="U289" s="121"/>
      <c r="V289" s="2"/>
      <c r="W289" s="2"/>
      <c r="X289" s="2"/>
      <c r="Y289" s="2"/>
      <c r="Z289" s="2"/>
      <c r="AA289" s="2"/>
      <c r="AB289" s="2"/>
      <c r="AC289" s="2"/>
      <c r="AD289" s="12"/>
      <c r="AE289" s="121" t="s">
        <v>39</v>
      </c>
      <c r="AF289" s="2" t="s">
        <v>39</v>
      </c>
      <c r="AG289" s="4" t="str">
        <f t="shared" si="81"/>
        <v>No</v>
      </c>
      <c r="AH289" s="122" t="str">
        <f t="shared" si="83"/>
        <v/>
      </c>
      <c r="AI289" s="171" t="str">
        <f t="shared" si="84"/>
        <v/>
      </c>
      <c r="AJ289" s="171" t="str">
        <f t="shared" si="85"/>
        <v/>
      </c>
      <c r="AK289" s="165"/>
      <c r="AL289" s="165"/>
      <c r="AM289" s="86">
        <f t="shared" si="86"/>
        <v>2007</v>
      </c>
      <c r="AN289" s="11"/>
      <c r="AO289" s="11"/>
      <c r="AP289" s="132"/>
      <c r="AQ289" s="136"/>
      <c r="AR289" s="160">
        <f>AR288-1</f>
        <v>9</v>
      </c>
      <c r="AS289" s="38"/>
      <c r="AT289" s="11"/>
      <c r="AU289" s="86">
        <f t="shared" si="87"/>
        <v>2007</v>
      </c>
      <c r="AV289" s="38"/>
      <c r="AW289" s="11"/>
      <c r="AX289" s="11"/>
      <c r="AY289" s="11"/>
      <c r="AZ289" s="11"/>
    </row>
    <row r="290" spans="1:52">
      <c r="A290" s="139"/>
      <c r="B290" s="86">
        <f t="shared" si="92"/>
        <v>2008</v>
      </c>
      <c r="C290" s="2"/>
      <c r="D290" s="2"/>
      <c r="E290" s="121"/>
      <c r="F290" s="2"/>
      <c r="G290" s="2"/>
      <c r="H290" s="2"/>
      <c r="I290" s="2"/>
      <c r="J290" s="127"/>
      <c r="K290" s="121"/>
      <c r="L290" s="2"/>
      <c r="M290" s="2"/>
      <c r="N290" s="2"/>
      <c r="O290" s="2"/>
      <c r="P290" s="2"/>
      <c r="Q290" s="2"/>
      <c r="R290" s="2"/>
      <c r="S290" s="14"/>
      <c r="T290" s="12"/>
      <c r="U290" s="121"/>
      <c r="V290" s="2"/>
      <c r="W290" s="2"/>
      <c r="X290" s="2"/>
      <c r="Y290" s="2"/>
      <c r="Z290" s="2"/>
      <c r="AA290" s="2"/>
      <c r="AB290" s="2"/>
      <c r="AC290" s="14"/>
      <c r="AD290" s="12"/>
      <c r="AE290" s="121" t="s">
        <v>39</v>
      </c>
      <c r="AF290" s="2" t="s">
        <v>39</v>
      </c>
      <c r="AG290" s="4" t="str">
        <f t="shared" si="81"/>
        <v>No</v>
      </c>
      <c r="AH290" s="122" t="str">
        <f t="shared" si="83"/>
        <v/>
      </c>
      <c r="AI290" s="171" t="str">
        <f t="shared" si="84"/>
        <v/>
      </c>
      <c r="AJ290" s="171" t="str">
        <f t="shared" si="85"/>
        <v/>
      </c>
      <c r="AK290" s="165"/>
      <c r="AL290" s="165"/>
      <c r="AM290" s="86">
        <f t="shared" si="86"/>
        <v>2008</v>
      </c>
      <c r="AN290" s="11"/>
      <c r="AO290" s="11"/>
      <c r="AP290" s="132"/>
      <c r="AQ290" s="136"/>
      <c r="AR290" s="160">
        <f t="shared" ref="AR290:AR297" si="93">AR289-1</f>
        <v>8</v>
      </c>
      <c r="AS290" s="38"/>
      <c r="AT290" s="11"/>
      <c r="AU290" s="86">
        <f t="shared" si="87"/>
        <v>2008</v>
      </c>
      <c r="AV290" s="38"/>
      <c r="AW290" s="11"/>
      <c r="AX290" s="11"/>
      <c r="AY290" s="11"/>
      <c r="AZ290" s="11"/>
    </row>
    <row r="291" spans="1:52">
      <c r="A291" s="139"/>
      <c r="B291" s="86">
        <f t="shared" si="92"/>
        <v>2009</v>
      </c>
      <c r="C291" s="2"/>
      <c r="D291" s="2"/>
      <c r="E291" s="121"/>
      <c r="F291" s="2"/>
      <c r="G291" s="2"/>
      <c r="H291" s="2"/>
      <c r="I291" s="2"/>
      <c r="J291" s="127"/>
      <c r="K291" s="121"/>
      <c r="L291" s="2"/>
      <c r="M291" s="2"/>
      <c r="N291" s="2"/>
      <c r="O291" s="2"/>
      <c r="P291" s="2"/>
      <c r="Q291" s="2"/>
      <c r="R291" s="14"/>
      <c r="S291" s="14"/>
      <c r="T291" s="12"/>
      <c r="U291" s="121"/>
      <c r="V291" s="2"/>
      <c r="W291" s="2"/>
      <c r="X291" s="2"/>
      <c r="Y291" s="2"/>
      <c r="Z291" s="2"/>
      <c r="AA291" s="2"/>
      <c r="AB291" s="14"/>
      <c r="AC291" s="14"/>
      <c r="AD291" s="12"/>
      <c r="AE291" s="121" t="s">
        <v>39</v>
      </c>
      <c r="AF291" s="2" t="s">
        <v>39</v>
      </c>
      <c r="AG291" s="4" t="str">
        <f t="shared" si="81"/>
        <v>No</v>
      </c>
      <c r="AH291" s="122" t="str">
        <f t="shared" si="83"/>
        <v/>
      </c>
      <c r="AI291" s="171" t="str">
        <f t="shared" si="84"/>
        <v/>
      </c>
      <c r="AJ291" s="171" t="str">
        <f t="shared" si="85"/>
        <v/>
      </c>
      <c r="AK291" s="165"/>
      <c r="AL291" s="165"/>
      <c r="AM291" s="86">
        <f t="shared" si="86"/>
        <v>2009</v>
      </c>
      <c r="AN291" s="11"/>
      <c r="AO291" s="11"/>
      <c r="AP291" s="132"/>
      <c r="AQ291" s="136"/>
      <c r="AR291" s="160">
        <f t="shared" si="93"/>
        <v>7</v>
      </c>
      <c r="AS291" s="38"/>
      <c r="AT291" s="11"/>
      <c r="AU291" s="86">
        <f t="shared" si="87"/>
        <v>2009</v>
      </c>
      <c r="AV291" s="38"/>
      <c r="AW291" s="11"/>
      <c r="AX291" s="11"/>
      <c r="AY291" s="11"/>
      <c r="AZ291" s="11"/>
    </row>
    <row r="292" spans="1:52">
      <c r="A292" s="139"/>
      <c r="B292" s="86">
        <f t="shared" si="92"/>
        <v>2010</v>
      </c>
      <c r="C292" s="2"/>
      <c r="D292" s="2"/>
      <c r="E292" s="121"/>
      <c r="F292" s="2"/>
      <c r="G292" s="2"/>
      <c r="H292" s="2"/>
      <c r="I292" s="2"/>
      <c r="J292" s="127"/>
      <c r="K292" s="121"/>
      <c r="L292" s="2"/>
      <c r="M292" s="2"/>
      <c r="N292" s="2"/>
      <c r="O292" s="2"/>
      <c r="P292" s="2"/>
      <c r="Q292" s="14"/>
      <c r="R292" s="14"/>
      <c r="S292" s="14"/>
      <c r="T292" s="12"/>
      <c r="U292" s="121"/>
      <c r="V292" s="2"/>
      <c r="W292" s="2"/>
      <c r="X292" s="2"/>
      <c r="Y292" s="2"/>
      <c r="Z292" s="2"/>
      <c r="AA292" s="14"/>
      <c r="AB292" s="14"/>
      <c r="AC292" s="14"/>
      <c r="AD292" s="12"/>
      <c r="AE292" s="121" t="s">
        <v>39</v>
      </c>
      <c r="AF292" s="2" t="s">
        <v>39</v>
      </c>
      <c r="AG292" s="4" t="str">
        <f t="shared" si="81"/>
        <v>No</v>
      </c>
      <c r="AH292" s="122" t="str">
        <f t="shared" si="83"/>
        <v/>
      </c>
      <c r="AI292" s="171" t="str">
        <f t="shared" si="84"/>
        <v/>
      </c>
      <c r="AJ292" s="171" t="str">
        <f t="shared" si="85"/>
        <v/>
      </c>
      <c r="AK292" s="165"/>
      <c r="AL292" s="165"/>
      <c r="AM292" s="86">
        <f t="shared" si="86"/>
        <v>2010</v>
      </c>
      <c r="AN292" s="11"/>
      <c r="AO292" s="11"/>
      <c r="AP292" s="132"/>
      <c r="AQ292" s="136"/>
      <c r="AR292" s="160">
        <f t="shared" si="93"/>
        <v>6</v>
      </c>
      <c r="AS292" s="38"/>
      <c r="AT292" s="11"/>
      <c r="AU292" s="86">
        <f t="shared" si="87"/>
        <v>2010</v>
      </c>
      <c r="AV292" s="38"/>
      <c r="AW292" s="11"/>
      <c r="AX292" s="11"/>
      <c r="AY292" s="11"/>
      <c r="AZ292" s="11"/>
    </row>
    <row r="293" spans="1:52">
      <c r="A293" s="139"/>
      <c r="B293" s="86">
        <f t="shared" si="92"/>
        <v>2011</v>
      </c>
      <c r="C293" s="2"/>
      <c r="D293" s="2"/>
      <c r="E293" s="121"/>
      <c r="F293" s="2"/>
      <c r="G293" s="2"/>
      <c r="H293" s="2"/>
      <c r="I293" s="2"/>
      <c r="J293" s="127"/>
      <c r="K293" s="121"/>
      <c r="L293" s="2"/>
      <c r="M293" s="2"/>
      <c r="N293" s="2"/>
      <c r="O293" s="2"/>
      <c r="P293" s="14"/>
      <c r="Q293" s="14"/>
      <c r="R293" s="14"/>
      <c r="S293" s="14"/>
      <c r="T293" s="12"/>
      <c r="U293" s="121"/>
      <c r="V293" s="2"/>
      <c r="W293" s="2"/>
      <c r="X293" s="2"/>
      <c r="Y293" s="2"/>
      <c r="Z293" s="14"/>
      <c r="AA293" s="14"/>
      <c r="AB293" s="14"/>
      <c r="AC293" s="14"/>
      <c r="AD293" s="12"/>
      <c r="AE293" s="121" t="s">
        <v>39</v>
      </c>
      <c r="AF293" s="2" t="s">
        <v>39</v>
      </c>
      <c r="AG293" s="4" t="str">
        <f t="shared" si="81"/>
        <v>No</v>
      </c>
      <c r="AH293" s="122" t="str">
        <f t="shared" si="83"/>
        <v/>
      </c>
      <c r="AI293" s="171" t="str">
        <f t="shared" si="84"/>
        <v/>
      </c>
      <c r="AJ293" s="171" t="str">
        <f t="shared" si="85"/>
        <v/>
      </c>
      <c r="AK293" s="165"/>
      <c r="AL293" s="165"/>
      <c r="AM293" s="86">
        <f t="shared" si="86"/>
        <v>2011</v>
      </c>
      <c r="AN293" s="11"/>
      <c r="AO293" s="11"/>
      <c r="AP293" s="132">
        <f>IFERROR(U292+V291+W290+X289+Y288-(K292+L291+M290+N289+O288),"")</f>
        <v>0</v>
      </c>
      <c r="AQ293" s="136">
        <f>IFERROR(V292+W291+X290+Y289+Z288-(U292+V291+W290+X289+Y288),"")</f>
        <v>0</v>
      </c>
      <c r="AR293" s="160">
        <f t="shared" si="93"/>
        <v>5</v>
      </c>
      <c r="AS293" s="38"/>
      <c r="AT293" s="11"/>
      <c r="AU293" s="86">
        <f t="shared" si="87"/>
        <v>2011</v>
      </c>
      <c r="AV293" s="38"/>
      <c r="AW293" s="11"/>
      <c r="AX293" s="11"/>
      <c r="AY293" s="11"/>
      <c r="AZ293" s="11"/>
    </row>
    <row r="294" spans="1:52">
      <c r="A294" s="139"/>
      <c r="B294" s="86">
        <f t="shared" si="92"/>
        <v>2012</v>
      </c>
      <c r="C294" s="2"/>
      <c r="D294" s="2"/>
      <c r="E294" s="121"/>
      <c r="F294" s="2"/>
      <c r="G294" s="2"/>
      <c r="H294" s="2"/>
      <c r="I294" s="2"/>
      <c r="J294" s="127"/>
      <c r="K294" s="121"/>
      <c r="L294" s="2"/>
      <c r="M294" s="2"/>
      <c r="N294" s="2"/>
      <c r="O294" s="14"/>
      <c r="P294" s="14"/>
      <c r="Q294" s="14"/>
      <c r="R294" s="14"/>
      <c r="S294" s="14"/>
      <c r="T294" s="12"/>
      <c r="U294" s="121"/>
      <c r="V294" s="2"/>
      <c r="W294" s="2"/>
      <c r="X294" s="2"/>
      <c r="Y294" s="14"/>
      <c r="Z294" s="14"/>
      <c r="AA294" s="14"/>
      <c r="AB294" s="14"/>
      <c r="AC294" s="14"/>
      <c r="AD294" s="12"/>
      <c r="AE294" s="121" t="s">
        <v>39</v>
      </c>
      <c r="AF294" s="2" t="s">
        <v>39</v>
      </c>
      <c r="AG294" s="4" t="str">
        <f t="shared" si="81"/>
        <v>No</v>
      </c>
      <c r="AH294" s="122" t="str">
        <f t="shared" si="83"/>
        <v/>
      </c>
      <c r="AI294" s="171" t="str">
        <f t="shared" si="84"/>
        <v/>
      </c>
      <c r="AJ294" s="171" t="str">
        <f t="shared" si="85"/>
        <v/>
      </c>
      <c r="AK294" s="165"/>
      <c r="AL294" s="165"/>
      <c r="AM294" s="86">
        <f t="shared" si="86"/>
        <v>2012</v>
      </c>
      <c r="AN294" s="11"/>
      <c r="AO294" s="11"/>
      <c r="AP294" s="132">
        <f>IFERROR(U293+V292+W291+X290+Y289-(K293+L292+M291+N290+O289),"")</f>
        <v>0</v>
      </c>
      <c r="AQ294" s="136">
        <f>IFERROR(V293+W292+X291+Y290+Z289-(U293+V292+W291+X290+Y289),"")</f>
        <v>0</v>
      </c>
      <c r="AR294" s="160">
        <f t="shared" si="93"/>
        <v>4</v>
      </c>
      <c r="AS294" s="38"/>
      <c r="AT294" s="11"/>
      <c r="AU294" s="86">
        <f t="shared" si="87"/>
        <v>2012</v>
      </c>
      <c r="AV294" s="38"/>
      <c r="AW294" s="11"/>
      <c r="AX294" s="11"/>
      <c r="AY294" s="11"/>
      <c r="AZ294" s="11"/>
    </row>
    <row r="295" spans="1:52">
      <c r="A295" s="139"/>
      <c r="B295" s="86">
        <f t="shared" si="92"/>
        <v>2013</v>
      </c>
      <c r="C295" s="2"/>
      <c r="D295" s="2"/>
      <c r="E295" s="121"/>
      <c r="F295" s="2"/>
      <c r="G295" s="2"/>
      <c r="H295" s="2"/>
      <c r="I295" s="2"/>
      <c r="J295" s="127"/>
      <c r="K295" s="121"/>
      <c r="L295" s="2"/>
      <c r="M295" s="2"/>
      <c r="N295" s="14"/>
      <c r="O295" s="14"/>
      <c r="P295" s="14"/>
      <c r="Q295" s="14"/>
      <c r="R295" s="14"/>
      <c r="S295" s="14"/>
      <c r="T295" s="12"/>
      <c r="U295" s="121"/>
      <c r="V295" s="2"/>
      <c r="W295" s="2"/>
      <c r="X295" s="14"/>
      <c r="Y295" s="14"/>
      <c r="Z295" s="14"/>
      <c r="AA295" s="14"/>
      <c r="AB295" s="14"/>
      <c r="AC295" s="14"/>
      <c r="AD295" s="12"/>
      <c r="AE295" s="121" t="s">
        <v>39</v>
      </c>
      <c r="AF295" s="2" t="s">
        <v>39</v>
      </c>
      <c r="AG295" s="4" t="str">
        <f t="shared" si="81"/>
        <v>No</v>
      </c>
      <c r="AH295" s="122" t="str">
        <f t="shared" si="83"/>
        <v/>
      </c>
      <c r="AI295" s="171" t="str">
        <f t="shared" si="84"/>
        <v/>
      </c>
      <c r="AJ295" s="171" t="str">
        <f t="shared" si="85"/>
        <v/>
      </c>
      <c r="AK295" s="165"/>
      <c r="AL295" s="165"/>
      <c r="AM295" s="86">
        <f t="shared" si="86"/>
        <v>2013</v>
      </c>
      <c r="AN295" s="11"/>
      <c r="AO295" s="11"/>
      <c r="AP295" s="132">
        <f>IFERROR(U294+V293+W292+X291+Y290-(K294+L293+M292+N291+O290),"")</f>
        <v>0</v>
      </c>
      <c r="AQ295" s="136">
        <f>IFERROR(V294+W293+X292+Y291+Z290-(U294+V293+W292+X291+Y290),"")</f>
        <v>0</v>
      </c>
      <c r="AR295" s="160">
        <f t="shared" si="93"/>
        <v>3</v>
      </c>
      <c r="AS295" s="38"/>
      <c r="AT295" s="11"/>
      <c r="AU295" s="86">
        <f t="shared" si="87"/>
        <v>2013</v>
      </c>
      <c r="AV295" s="38"/>
      <c r="AW295" s="11"/>
      <c r="AX295" s="11"/>
      <c r="AY295" s="11"/>
      <c r="AZ295" s="11"/>
    </row>
    <row r="296" spans="1:52">
      <c r="A296" s="139"/>
      <c r="B296" s="86">
        <f>B297-1</f>
        <v>2014</v>
      </c>
      <c r="C296" s="2"/>
      <c r="D296" s="2"/>
      <c r="E296" s="121"/>
      <c r="F296" s="2"/>
      <c r="G296" s="2"/>
      <c r="H296" s="2"/>
      <c r="I296" s="2"/>
      <c r="J296" s="127"/>
      <c r="K296" s="121"/>
      <c r="L296" s="2"/>
      <c r="M296" s="14"/>
      <c r="N296" s="14"/>
      <c r="O296" s="14"/>
      <c r="P296" s="14"/>
      <c r="Q296" s="14"/>
      <c r="R296" s="14"/>
      <c r="S296" s="14"/>
      <c r="T296" s="12"/>
      <c r="U296" s="121"/>
      <c r="V296" s="2"/>
      <c r="W296" s="14"/>
      <c r="X296" s="14"/>
      <c r="Y296" s="14"/>
      <c r="Z296" s="14"/>
      <c r="AA296" s="14"/>
      <c r="AB296" s="14"/>
      <c r="AC296" s="14"/>
      <c r="AD296" s="12"/>
      <c r="AE296" s="121" t="s">
        <v>39</v>
      </c>
      <c r="AF296" s="2" t="s">
        <v>39</v>
      </c>
      <c r="AG296" s="4" t="str">
        <f t="shared" si="81"/>
        <v>No</v>
      </c>
      <c r="AH296" s="122" t="str">
        <f t="shared" si="83"/>
        <v/>
      </c>
      <c r="AI296" s="171" t="str">
        <f t="shared" si="84"/>
        <v/>
      </c>
      <c r="AJ296" s="171" t="str">
        <f t="shared" si="85"/>
        <v/>
      </c>
      <c r="AK296" s="165"/>
      <c r="AL296" s="165"/>
      <c r="AM296" s="86">
        <f t="shared" si="86"/>
        <v>2014</v>
      </c>
      <c r="AN296" s="11"/>
      <c r="AO296" s="11"/>
      <c r="AP296" s="132">
        <f>IFERROR(U295+V294+W293+X292+Y291-(K295+L294+M293+N292+O291),"")</f>
        <v>0</v>
      </c>
      <c r="AQ296" s="136">
        <f>IFERROR(V295+W294+X293+Y292+Z291-(U295+V294+W293+X292+Y291),"")</f>
        <v>0</v>
      </c>
      <c r="AR296" s="160">
        <f t="shared" si="93"/>
        <v>2</v>
      </c>
      <c r="AS296" s="38"/>
      <c r="AT296" s="11"/>
      <c r="AU296" s="86">
        <f t="shared" si="87"/>
        <v>2014</v>
      </c>
      <c r="AV296" s="38"/>
      <c r="AW296" s="11"/>
      <c r="AX296" s="11"/>
      <c r="AY296" s="11"/>
      <c r="AZ296" s="11"/>
    </row>
    <row r="297" spans="1:52">
      <c r="A297" s="140"/>
      <c r="B297" s="87">
        <v>2015</v>
      </c>
      <c r="C297" s="3"/>
      <c r="D297" s="3"/>
      <c r="E297" s="123"/>
      <c r="F297" s="3"/>
      <c r="G297" s="3"/>
      <c r="H297" s="3"/>
      <c r="I297" s="3"/>
      <c r="J297" s="128"/>
      <c r="K297" s="123"/>
      <c r="L297" s="15"/>
      <c r="M297" s="15"/>
      <c r="N297" s="15"/>
      <c r="O297" s="15"/>
      <c r="P297" s="15"/>
      <c r="Q297" s="15"/>
      <c r="R297" s="15"/>
      <c r="S297" s="15"/>
      <c r="T297" s="13"/>
      <c r="U297" s="123"/>
      <c r="V297" s="15"/>
      <c r="W297" s="15"/>
      <c r="X297" s="15"/>
      <c r="Y297" s="15"/>
      <c r="Z297" s="15"/>
      <c r="AA297" s="15"/>
      <c r="AB297" s="15"/>
      <c r="AC297" s="15"/>
      <c r="AD297" s="13"/>
      <c r="AE297" s="123" t="s">
        <v>39</v>
      </c>
      <c r="AF297" s="3" t="s">
        <v>39</v>
      </c>
      <c r="AG297" s="5" t="str">
        <f t="shared" si="81"/>
        <v>No</v>
      </c>
      <c r="AH297" s="124" t="str">
        <f t="shared" si="83"/>
        <v/>
      </c>
      <c r="AI297" s="172" t="str">
        <f t="shared" si="84"/>
        <v/>
      </c>
      <c r="AJ297" s="172" t="str">
        <f t="shared" si="85"/>
        <v/>
      </c>
      <c r="AK297" s="166"/>
      <c r="AL297" s="166"/>
      <c r="AM297" s="87">
        <f t="shared" si="86"/>
        <v>2015</v>
      </c>
      <c r="AN297" s="20"/>
      <c r="AO297" s="20"/>
      <c r="AP297" s="133">
        <f>IFERROR(U296+V295+W294+X293+Y292-(K296+L295+M294+N293+O292),"")</f>
        <v>0</v>
      </c>
      <c r="AQ297" s="137">
        <f>IFERROR(V296+W295+X294+Y293+Z292-(U296+V295+W294+X293+Y292),"")</f>
        <v>0</v>
      </c>
      <c r="AR297" s="161">
        <f t="shared" si="93"/>
        <v>1</v>
      </c>
      <c r="AS297" s="39"/>
      <c r="AT297" s="20"/>
      <c r="AU297" s="87">
        <f t="shared" si="87"/>
        <v>2015</v>
      </c>
      <c r="AV297" s="39"/>
      <c r="AW297" s="20"/>
      <c r="AX297" s="20"/>
      <c r="AY297" s="20"/>
      <c r="AZ297" s="20"/>
    </row>
    <row r="298" spans="1:52">
      <c r="A298" s="138"/>
      <c r="B298" s="85">
        <f t="shared" ref="B298:B305" si="94">B299-1</f>
        <v>2006</v>
      </c>
      <c r="C298" s="23"/>
      <c r="D298" s="23"/>
      <c r="E298" s="119"/>
      <c r="F298" s="23"/>
      <c r="G298" s="23"/>
      <c r="H298" s="23"/>
      <c r="I298" s="23"/>
      <c r="J298" s="68"/>
      <c r="K298" s="119"/>
      <c r="L298" s="23"/>
      <c r="M298" s="23"/>
      <c r="N298" s="23"/>
      <c r="O298" s="23"/>
      <c r="P298" s="23"/>
      <c r="Q298" s="23"/>
      <c r="R298" s="23"/>
      <c r="S298" s="23"/>
      <c r="T298" s="68"/>
      <c r="U298" s="119"/>
      <c r="V298" s="23"/>
      <c r="W298" s="23"/>
      <c r="X298" s="23"/>
      <c r="Y298" s="23"/>
      <c r="Z298" s="23"/>
      <c r="AA298" s="23"/>
      <c r="AB298" s="23"/>
      <c r="AC298" s="23"/>
      <c r="AD298" s="68"/>
      <c r="AE298" s="119" t="s">
        <v>39</v>
      </c>
      <c r="AF298" s="23" t="s">
        <v>39</v>
      </c>
      <c r="AG298" s="22" t="str">
        <f t="shared" si="81"/>
        <v>No</v>
      </c>
      <c r="AH298" s="120" t="str">
        <f t="shared" si="83"/>
        <v/>
      </c>
      <c r="AI298" s="173" t="str">
        <f t="shared" si="84"/>
        <v/>
      </c>
      <c r="AJ298" s="173" t="str">
        <f t="shared" si="85"/>
        <v/>
      </c>
      <c r="AK298" s="165"/>
      <c r="AL298" s="165"/>
      <c r="AM298" s="85">
        <f t="shared" si="86"/>
        <v>2006</v>
      </c>
      <c r="AN298" s="11"/>
      <c r="AO298" s="11"/>
      <c r="AP298" s="131"/>
      <c r="AQ298" s="135"/>
      <c r="AR298" s="159">
        <v>10</v>
      </c>
      <c r="AS298" s="97">
        <v>1</v>
      </c>
      <c r="AT298" s="50"/>
      <c r="AU298" s="85">
        <f t="shared" si="87"/>
        <v>2006</v>
      </c>
      <c r="AV298" s="55"/>
      <c r="AW298" s="100"/>
      <c r="AX298" s="100"/>
      <c r="AY298" s="11"/>
      <c r="AZ298" s="11"/>
    </row>
    <row r="299" spans="1:52">
      <c r="A299" s="139"/>
      <c r="B299" s="86">
        <f t="shared" si="94"/>
        <v>2007</v>
      </c>
      <c r="C299" s="2"/>
      <c r="D299" s="2"/>
      <c r="E299" s="121"/>
      <c r="F299" s="2"/>
      <c r="G299" s="2"/>
      <c r="H299" s="2"/>
      <c r="I299" s="2"/>
      <c r="J299" s="127"/>
      <c r="K299" s="121"/>
      <c r="L299" s="2"/>
      <c r="M299" s="2"/>
      <c r="N299" s="2"/>
      <c r="O299" s="2"/>
      <c r="P299" s="2"/>
      <c r="Q299" s="2"/>
      <c r="R299" s="2"/>
      <c r="S299" s="2"/>
      <c r="T299" s="12"/>
      <c r="U299" s="121"/>
      <c r="V299" s="2"/>
      <c r="W299" s="2"/>
      <c r="X299" s="2"/>
      <c r="Y299" s="2"/>
      <c r="Z299" s="2"/>
      <c r="AA299" s="2"/>
      <c r="AB299" s="2"/>
      <c r="AC299" s="2"/>
      <c r="AD299" s="12"/>
      <c r="AE299" s="121" t="s">
        <v>39</v>
      </c>
      <c r="AF299" s="2" t="s">
        <v>39</v>
      </c>
      <c r="AG299" s="4" t="str">
        <f t="shared" si="81"/>
        <v>No</v>
      </c>
      <c r="AH299" s="122" t="str">
        <f t="shared" si="83"/>
        <v/>
      </c>
      <c r="AI299" s="171" t="str">
        <f t="shared" si="84"/>
        <v/>
      </c>
      <c r="AJ299" s="171" t="str">
        <f t="shared" si="85"/>
        <v/>
      </c>
      <c r="AK299" s="165"/>
      <c r="AL299" s="165"/>
      <c r="AM299" s="86">
        <f t="shared" si="86"/>
        <v>2007</v>
      </c>
      <c r="AN299" s="11"/>
      <c r="AO299" s="11"/>
      <c r="AP299" s="132"/>
      <c r="AQ299" s="136"/>
      <c r="AR299" s="160">
        <f>AR298-1</f>
        <v>9</v>
      </c>
      <c r="AS299" s="38"/>
      <c r="AT299" s="11"/>
      <c r="AU299" s="86">
        <f t="shared" si="87"/>
        <v>2007</v>
      </c>
      <c r="AV299" s="38"/>
      <c r="AW299" s="11"/>
      <c r="AX299" s="11"/>
      <c r="AY299" s="11"/>
      <c r="AZ299" s="11"/>
    </row>
    <row r="300" spans="1:52">
      <c r="A300" s="139"/>
      <c r="B300" s="86">
        <f t="shared" si="94"/>
        <v>2008</v>
      </c>
      <c r="C300" s="2"/>
      <c r="D300" s="2"/>
      <c r="E300" s="121"/>
      <c r="F300" s="2"/>
      <c r="G300" s="2"/>
      <c r="H300" s="2"/>
      <c r="I300" s="2"/>
      <c r="J300" s="127"/>
      <c r="K300" s="121"/>
      <c r="L300" s="2"/>
      <c r="M300" s="2"/>
      <c r="N300" s="2"/>
      <c r="O300" s="2"/>
      <c r="P300" s="2"/>
      <c r="Q300" s="2"/>
      <c r="R300" s="2"/>
      <c r="S300" s="14"/>
      <c r="T300" s="12"/>
      <c r="U300" s="121"/>
      <c r="V300" s="2"/>
      <c r="W300" s="2"/>
      <c r="X300" s="2"/>
      <c r="Y300" s="2"/>
      <c r="Z300" s="2"/>
      <c r="AA300" s="2"/>
      <c r="AB300" s="2"/>
      <c r="AC300" s="14"/>
      <c r="AD300" s="12"/>
      <c r="AE300" s="121" t="s">
        <v>39</v>
      </c>
      <c r="AF300" s="2" t="s">
        <v>39</v>
      </c>
      <c r="AG300" s="4" t="str">
        <f t="shared" si="81"/>
        <v>No</v>
      </c>
      <c r="AH300" s="122" t="str">
        <f t="shared" si="83"/>
        <v/>
      </c>
      <c r="AI300" s="171" t="str">
        <f t="shared" si="84"/>
        <v/>
      </c>
      <c r="AJ300" s="171" t="str">
        <f t="shared" si="85"/>
        <v/>
      </c>
      <c r="AK300" s="165"/>
      <c r="AL300" s="165"/>
      <c r="AM300" s="86">
        <f t="shared" si="86"/>
        <v>2008</v>
      </c>
      <c r="AN300" s="11"/>
      <c r="AO300" s="11"/>
      <c r="AP300" s="132"/>
      <c r="AQ300" s="136"/>
      <c r="AR300" s="160">
        <f t="shared" ref="AR300:AR307" si="95">AR299-1</f>
        <v>8</v>
      </c>
      <c r="AS300" s="38"/>
      <c r="AT300" s="11"/>
      <c r="AU300" s="86">
        <f t="shared" si="87"/>
        <v>2008</v>
      </c>
      <c r="AV300" s="38"/>
      <c r="AW300" s="11"/>
      <c r="AX300" s="11"/>
      <c r="AY300" s="11"/>
      <c r="AZ300" s="11"/>
    </row>
    <row r="301" spans="1:52">
      <c r="A301" s="139"/>
      <c r="B301" s="86">
        <f t="shared" si="94"/>
        <v>2009</v>
      </c>
      <c r="C301" s="2"/>
      <c r="D301" s="2"/>
      <c r="E301" s="121"/>
      <c r="F301" s="2"/>
      <c r="G301" s="2"/>
      <c r="H301" s="2"/>
      <c r="I301" s="2"/>
      <c r="J301" s="127"/>
      <c r="K301" s="121"/>
      <c r="L301" s="2"/>
      <c r="M301" s="2"/>
      <c r="N301" s="2"/>
      <c r="O301" s="2"/>
      <c r="P301" s="2"/>
      <c r="Q301" s="2"/>
      <c r="R301" s="14"/>
      <c r="S301" s="14"/>
      <c r="T301" s="12"/>
      <c r="U301" s="121"/>
      <c r="V301" s="2"/>
      <c r="W301" s="2"/>
      <c r="X301" s="2"/>
      <c r="Y301" s="2"/>
      <c r="Z301" s="2"/>
      <c r="AA301" s="2"/>
      <c r="AB301" s="14"/>
      <c r="AC301" s="14"/>
      <c r="AD301" s="12"/>
      <c r="AE301" s="121" t="s">
        <v>39</v>
      </c>
      <c r="AF301" s="2" t="s">
        <v>39</v>
      </c>
      <c r="AG301" s="4" t="str">
        <f t="shared" si="81"/>
        <v>No</v>
      </c>
      <c r="AH301" s="122" t="str">
        <f t="shared" si="83"/>
        <v/>
      </c>
      <c r="AI301" s="171" t="str">
        <f t="shared" si="84"/>
        <v/>
      </c>
      <c r="AJ301" s="171" t="str">
        <f t="shared" si="85"/>
        <v/>
      </c>
      <c r="AK301" s="165"/>
      <c r="AL301" s="165"/>
      <c r="AM301" s="86">
        <f t="shared" si="86"/>
        <v>2009</v>
      </c>
      <c r="AN301" s="11"/>
      <c r="AO301" s="11"/>
      <c r="AP301" s="132"/>
      <c r="AQ301" s="136"/>
      <c r="AR301" s="160">
        <f t="shared" si="95"/>
        <v>7</v>
      </c>
      <c r="AS301" s="38"/>
      <c r="AT301" s="11"/>
      <c r="AU301" s="86">
        <f t="shared" si="87"/>
        <v>2009</v>
      </c>
      <c r="AV301" s="38"/>
      <c r="AW301" s="11"/>
      <c r="AX301" s="11"/>
      <c r="AY301" s="11"/>
      <c r="AZ301" s="11"/>
    </row>
    <row r="302" spans="1:52">
      <c r="A302" s="139"/>
      <c r="B302" s="86">
        <f t="shared" si="94"/>
        <v>2010</v>
      </c>
      <c r="C302" s="2"/>
      <c r="D302" s="2"/>
      <c r="E302" s="121"/>
      <c r="F302" s="2"/>
      <c r="G302" s="2"/>
      <c r="H302" s="2"/>
      <c r="I302" s="2"/>
      <c r="J302" s="127"/>
      <c r="K302" s="121"/>
      <c r="L302" s="2"/>
      <c r="M302" s="2"/>
      <c r="N302" s="2"/>
      <c r="O302" s="2"/>
      <c r="P302" s="2"/>
      <c r="Q302" s="14"/>
      <c r="R302" s="14"/>
      <c r="S302" s="14"/>
      <c r="T302" s="12"/>
      <c r="U302" s="121"/>
      <c r="V302" s="2"/>
      <c r="W302" s="2"/>
      <c r="X302" s="2"/>
      <c r="Y302" s="2"/>
      <c r="Z302" s="2"/>
      <c r="AA302" s="14"/>
      <c r="AB302" s="14"/>
      <c r="AC302" s="14"/>
      <c r="AD302" s="12"/>
      <c r="AE302" s="121" t="s">
        <v>39</v>
      </c>
      <c r="AF302" s="2" t="s">
        <v>39</v>
      </c>
      <c r="AG302" s="4" t="str">
        <f t="shared" si="81"/>
        <v>No</v>
      </c>
      <c r="AH302" s="122" t="str">
        <f t="shared" si="83"/>
        <v/>
      </c>
      <c r="AI302" s="171" t="str">
        <f t="shared" si="84"/>
        <v/>
      </c>
      <c r="AJ302" s="171" t="str">
        <f t="shared" si="85"/>
        <v/>
      </c>
      <c r="AK302" s="165"/>
      <c r="AL302" s="165"/>
      <c r="AM302" s="86">
        <f t="shared" si="86"/>
        <v>2010</v>
      </c>
      <c r="AN302" s="11"/>
      <c r="AO302" s="11"/>
      <c r="AP302" s="132"/>
      <c r="AQ302" s="136"/>
      <c r="AR302" s="160">
        <f t="shared" si="95"/>
        <v>6</v>
      </c>
      <c r="AS302" s="38"/>
      <c r="AT302" s="11"/>
      <c r="AU302" s="86">
        <f t="shared" si="87"/>
        <v>2010</v>
      </c>
      <c r="AV302" s="38"/>
      <c r="AW302" s="11"/>
      <c r="AX302" s="11"/>
      <c r="AY302" s="11"/>
      <c r="AZ302" s="11"/>
    </row>
    <row r="303" spans="1:52">
      <c r="A303" s="139"/>
      <c r="B303" s="86">
        <f t="shared" si="94"/>
        <v>2011</v>
      </c>
      <c r="C303" s="2"/>
      <c r="D303" s="2"/>
      <c r="E303" s="121"/>
      <c r="F303" s="2"/>
      <c r="G303" s="2"/>
      <c r="H303" s="2"/>
      <c r="I303" s="2"/>
      <c r="J303" s="127"/>
      <c r="K303" s="121"/>
      <c r="L303" s="2"/>
      <c r="M303" s="2"/>
      <c r="N303" s="2"/>
      <c r="O303" s="2"/>
      <c r="P303" s="14"/>
      <c r="Q303" s="14"/>
      <c r="R303" s="14"/>
      <c r="S303" s="14"/>
      <c r="T303" s="12"/>
      <c r="U303" s="121"/>
      <c r="V303" s="2"/>
      <c r="W303" s="2"/>
      <c r="X303" s="2"/>
      <c r="Y303" s="2"/>
      <c r="Z303" s="14"/>
      <c r="AA303" s="14"/>
      <c r="AB303" s="14"/>
      <c r="AC303" s="14"/>
      <c r="AD303" s="12"/>
      <c r="AE303" s="121" t="s">
        <v>39</v>
      </c>
      <c r="AF303" s="2" t="s">
        <v>39</v>
      </c>
      <c r="AG303" s="4" t="str">
        <f t="shared" si="81"/>
        <v>No</v>
      </c>
      <c r="AH303" s="122" t="str">
        <f t="shared" si="83"/>
        <v/>
      </c>
      <c r="AI303" s="171" t="str">
        <f t="shared" si="84"/>
        <v/>
      </c>
      <c r="AJ303" s="171" t="str">
        <f t="shared" si="85"/>
        <v/>
      </c>
      <c r="AK303" s="165"/>
      <c r="AL303" s="165"/>
      <c r="AM303" s="86">
        <f t="shared" si="86"/>
        <v>2011</v>
      </c>
      <c r="AN303" s="11"/>
      <c r="AO303" s="11"/>
      <c r="AP303" s="132">
        <f>IFERROR(U302+V301+W300+X299+Y298-(K302+L301+M300+N299+O298),"")</f>
        <v>0</v>
      </c>
      <c r="AQ303" s="136">
        <f>IFERROR(V302+W301+X300+Y299+Z298-(U302+V301+W300+X299+Y298),"")</f>
        <v>0</v>
      </c>
      <c r="AR303" s="160">
        <f t="shared" si="95"/>
        <v>5</v>
      </c>
      <c r="AS303" s="38"/>
      <c r="AT303" s="11"/>
      <c r="AU303" s="86">
        <f t="shared" si="87"/>
        <v>2011</v>
      </c>
      <c r="AV303" s="38"/>
      <c r="AW303" s="11"/>
      <c r="AX303" s="11"/>
      <c r="AY303" s="11"/>
      <c r="AZ303" s="11"/>
    </row>
    <row r="304" spans="1:52">
      <c r="A304" s="139"/>
      <c r="B304" s="86">
        <f t="shared" si="94"/>
        <v>2012</v>
      </c>
      <c r="C304" s="2"/>
      <c r="D304" s="2"/>
      <c r="E304" s="121"/>
      <c r="F304" s="2"/>
      <c r="G304" s="2"/>
      <c r="H304" s="2"/>
      <c r="I304" s="2"/>
      <c r="J304" s="127"/>
      <c r="K304" s="121"/>
      <c r="L304" s="2"/>
      <c r="M304" s="2"/>
      <c r="N304" s="2"/>
      <c r="O304" s="14"/>
      <c r="P304" s="14"/>
      <c r="Q304" s="14"/>
      <c r="R304" s="14"/>
      <c r="S304" s="14"/>
      <c r="T304" s="12"/>
      <c r="U304" s="121"/>
      <c r="V304" s="2"/>
      <c r="W304" s="2"/>
      <c r="X304" s="2"/>
      <c r="Y304" s="14"/>
      <c r="Z304" s="14"/>
      <c r="AA304" s="14"/>
      <c r="AB304" s="14"/>
      <c r="AC304" s="14"/>
      <c r="AD304" s="12"/>
      <c r="AE304" s="121" t="s">
        <v>39</v>
      </c>
      <c r="AF304" s="2" t="s">
        <v>39</v>
      </c>
      <c r="AG304" s="4" t="str">
        <f t="shared" si="81"/>
        <v>No</v>
      </c>
      <c r="AH304" s="122" t="str">
        <f t="shared" si="83"/>
        <v/>
      </c>
      <c r="AI304" s="171" t="str">
        <f t="shared" si="84"/>
        <v/>
      </c>
      <c r="AJ304" s="171" t="str">
        <f t="shared" si="85"/>
        <v/>
      </c>
      <c r="AK304" s="165"/>
      <c r="AL304" s="165"/>
      <c r="AM304" s="86">
        <f t="shared" si="86"/>
        <v>2012</v>
      </c>
      <c r="AN304" s="11"/>
      <c r="AO304" s="11"/>
      <c r="AP304" s="132">
        <f>IFERROR(U303+V302+W301+X300+Y299-(K303+L302+M301+N300+O299),"")</f>
        <v>0</v>
      </c>
      <c r="AQ304" s="136">
        <f>IFERROR(V303+W302+X301+Y300+Z299-(U303+V302+W301+X300+Y299),"")</f>
        <v>0</v>
      </c>
      <c r="AR304" s="160">
        <f t="shared" si="95"/>
        <v>4</v>
      </c>
      <c r="AS304" s="38"/>
      <c r="AT304" s="11"/>
      <c r="AU304" s="86">
        <f t="shared" si="87"/>
        <v>2012</v>
      </c>
      <c r="AV304" s="38"/>
      <c r="AW304" s="11"/>
      <c r="AX304" s="11"/>
      <c r="AY304" s="11"/>
      <c r="AZ304" s="11"/>
    </row>
    <row r="305" spans="1:52">
      <c r="A305" s="139"/>
      <c r="B305" s="86">
        <f t="shared" si="94"/>
        <v>2013</v>
      </c>
      <c r="C305" s="2"/>
      <c r="D305" s="2"/>
      <c r="E305" s="121"/>
      <c r="F305" s="2"/>
      <c r="G305" s="2"/>
      <c r="H305" s="2"/>
      <c r="I305" s="2"/>
      <c r="J305" s="127"/>
      <c r="K305" s="121"/>
      <c r="L305" s="2"/>
      <c r="M305" s="2"/>
      <c r="N305" s="14"/>
      <c r="O305" s="14"/>
      <c r="P305" s="14"/>
      <c r="Q305" s="14"/>
      <c r="R305" s="14"/>
      <c r="S305" s="14"/>
      <c r="T305" s="12"/>
      <c r="U305" s="121"/>
      <c r="V305" s="2"/>
      <c r="W305" s="2"/>
      <c r="X305" s="14"/>
      <c r="Y305" s="14"/>
      <c r="Z305" s="14"/>
      <c r="AA305" s="14"/>
      <c r="AB305" s="14"/>
      <c r="AC305" s="14"/>
      <c r="AD305" s="12"/>
      <c r="AE305" s="121" t="s">
        <v>39</v>
      </c>
      <c r="AF305" s="2" t="s">
        <v>39</v>
      </c>
      <c r="AG305" s="4" t="str">
        <f t="shared" si="81"/>
        <v>No</v>
      </c>
      <c r="AH305" s="122" t="str">
        <f t="shared" si="83"/>
        <v/>
      </c>
      <c r="AI305" s="171" t="str">
        <f t="shared" si="84"/>
        <v/>
      </c>
      <c r="AJ305" s="171" t="str">
        <f t="shared" si="85"/>
        <v/>
      </c>
      <c r="AK305" s="165"/>
      <c r="AL305" s="165"/>
      <c r="AM305" s="86">
        <f t="shared" si="86"/>
        <v>2013</v>
      </c>
      <c r="AN305" s="11"/>
      <c r="AO305" s="11"/>
      <c r="AP305" s="132">
        <f>IFERROR(U304+V303+W302+X301+Y300-(K304+L303+M302+N301+O300),"")</f>
        <v>0</v>
      </c>
      <c r="AQ305" s="136">
        <f>IFERROR(V304+W303+X302+Y301+Z300-(U304+V303+W302+X301+Y300),"")</f>
        <v>0</v>
      </c>
      <c r="AR305" s="160">
        <f t="shared" si="95"/>
        <v>3</v>
      </c>
      <c r="AS305" s="38"/>
      <c r="AT305" s="11"/>
      <c r="AU305" s="86">
        <f t="shared" si="87"/>
        <v>2013</v>
      </c>
      <c r="AV305" s="38"/>
      <c r="AW305" s="11"/>
      <c r="AX305" s="11"/>
      <c r="AY305" s="11"/>
      <c r="AZ305" s="11"/>
    </row>
    <row r="306" spans="1:52">
      <c r="A306" s="139"/>
      <c r="B306" s="86">
        <f>B307-1</f>
        <v>2014</v>
      </c>
      <c r="C306" s="2"/>
      <c r="D306" s="2"/>
      <c r="E306" s="121"/>
      <c r="F306" s="2"/>
      <c r="G306" s="2"/>
      <c r="H306" s="2"/>
      <c r="I306" s="2"/>
      <c r="J306" s="127"/>
      <c r="K306" s="121"/>
      <c r="L306" s="2"/>
      <c r="M306" s="14"/>
      <c r="N306" s="14"/>
      <c r="O306" s="14"/>
      <c r="P306" s="14"/>
      <c r="Q306" s="14"/>
      <c r="R306" s="14"/>
      <c r="S306" s="14"/>
      <c r="T306" s="12"/>
      <c r="U306" s="121"/>
      <c r="V306" s="2"/>
      <c r="W306" s="14"/>
      <c r="X306" s="14"/>
      <c r="Y306" s="14"/>
      <c r="Z306" s="14"/>
      <c r="AA306" s="14"/>
      <c r="AB306" s="14"/>
      <c r="AC306" s="14"/>
      <c r="AD306" s="12"/>
      <c r="AE306" s="121" t="s">
        <v>39</v>
      </c>
      <c r="AF306" s="2" t="s">
        <v>39</v>
      </c>
      <c r="AG306" s="4" t="str">
        <f t="shared" si="81"/>
        <v>No</v>
      </c>
      <c r="AH306" s="122" t="str">
        <f t="shared" si="83"/>
        <v/>
      </c>
      <c r="AI306" s="171" t="str">
        <f t="shared" si="84"/>
        <v/>
      </c>
      <c r="AJ306" s="171" t="str">
        <f t="shared" si="85"/>
        <v/>
      </c>
      <c r="AK306" s="165"/>
      <c r="AL306" s="165"/>
      <c r="AM306" s="86">
        <f t="shared" si="86"/>
        <v>2014</v>
      </c>
      <c r="AN306" s="11"/>
      <c r="AO306" s="11"/>
      <c r="AP306" s="132">
        <f>IFERROR(U305+V304+W303+X302+Y301-(K305+L304+M303+N302+O301),"")</f>
        <v>0</v>
      </c>
      <c r="AQ306" s="136">
        <f>IFERROR(V305+W304+X303+Y302+Z301-(U305+V304+W303+X302+Y301),"")</f>
        <v>0</v>
      </c>
      <c r="AR306" s="160">
        <f t="shared" si="95"/>
        <v>2</v>
      </c>
      <c r="AS306" s="38"/>
      <c r="AT306" s="11"/>
      <c r="AU306" s="86">
        <f t="shared" si="87"/>
        <v>2014</v>
      </c>
      <c r="AV306" s="38"/>
      <c r="AW306" s="11"/>
      <c r="AX306" s="11"/>
      <c r="AY306" s="11"/>
      <c r="AZ306" s="11"/>
    </row>
    <row r="307" spans="1:52">
      <c r="A307" s="140"/>
      <c r="B307" s="87">
        <v>2015</v>
      </c>
      <c r="C307" s="3"/>
      <c r="D307" s="3"/>
      <c r="E307" s="123"/>
      <c r="F307" s="3"/>
      <c r="G307" s="3"/>
      <c r="H307" s="3"/>
      <c r="I307" s="3"/>
      <c r="J307" s="128"/>
      <c r="K307" s="123"/>
      <c r="L307" s="15"/>
      <c r="M307" s="15"/>
      <c r="N307" s="15"/>
      <c r="O307" s="15"/>
      <c r="P307" s="15"/>
      <c r="Q307" s="15"/>
      <c r="R307" s="15"/>
      <c r="S307" s="15"/>
      <c r="T307" s="13"/>
      <c r="U307" s="123"/>
      <c r="V307" s="15"/>
      <c r="W307" s="15"/>
      <c r="X307" s="15"/>
      <c r="Y307" s="15"/>
      <c r="Z307" s="15"/>
      <c r="AA307" s="15"/>
      <c r="AB307" s="15"/>
      <c r="AC307" s="15"/>
      <c r="AD307" s="13"/>
      <c r="AE307" s="123" t="s">
        <v>39</v>
      </c>
      <c r="AF307" s="3" t="s">
        <v>39</v>
      </c>
      <c r="AG307" s="5" t="str">
        <f t="shared" si="81"/>
        <v>No</v>
      </c>
      <c r="AH307" s="124" t="str">
        <f t="shared" si="83"/>
        <v/>
      </c>
      <c r="AI307" s="172" t="str">
        <f t="shared" si="84"/>
        <v/>
      </c>
      <c r="AJ307" s="172" t="str">
        <f t="shared" si="85"/>
        <v/>
      </c>
      <c r="AK307" s="166"/>
      <c r="AL307" s="166"/>
      <c r="AM307" s="87">
        <f t="shared" si="86"/>
        <v>2015</v>
      </c>
      <c r="AN307" s="20"/>
      <c r="AO307" s="20"/>
      <c r="AP307" s="133">
        <f>IFERROR(U306+V305+W304+X303+Y302-(K306+L305+M304+N303+O302),"")</f>
        <v>0</v>
      </c>
      <c r="AQ307" s="137">
        <f>IFERROR(V306+W305+X304+Y303+Z302-(U306+V305+W304+X303+Y302),"")</f>
        <v>0</v>
      </c>
      <c r="AR307" s="161">
        <f t="shared" si="95"/>
        <v>1</v>
      </c>
      <c r="AS307" s="39"/>
      <c r="AT307" s="20"/>
      <c r="AU307" s="87">
        <f t="shared" si="87"/>
        <v>2015</v>
      </c>
      <c r="AV307" s="39"/>
      <c r="AW307" s="20"/>
      <c r="AX307" s="20"/>
      <c r="AY307" s="20"/>
      <c r="AZ307" s="20"/>
    </row>
    <row r="308" spans="1:52">
      <c r="A308" s="138"/>
      <c r="B308" s="85">
        <f t="shared" ref="B308:B315" si="96">B309-1</f>
        <v>2006</v>
      </c>
      <c r="C308" s="23"/>
      <c r="D308" s="23"/>
      <c r="E308" s="119"/>
      <c r="F308" s="23"/>
      <c r="G308" s="23"/>
      <c r="H308" s="23"/>
      <c r="I308" s="23"/>
      <c r="J308" s="68"/>
      <c r="K308" s="119"/>
      <c r="L308" s="23"/>
      <c r="M308" s="23"/>
      <c r="N308" s="23"/>
      <c r="O308" s="23"/>
      <c r="P308" s="23"/>
      <c r="Q308" s="23"/>
      <c r="R308" s="23"/>
      <c r="S308" s="23"/>
      <c r="T308" s="68"/>
      <c r="U308" s="119"/>
      <c r="V308" s="23"/>
      <c r="W308" s="23"/>
      <c r="X308" s="23"/>
      <c r="Y308" s="23"/>
      <c r="Z308" s="23"/>
      <c r="AA308" s="23"/>
      <c r="AB308" s="23"/>
      <c r="AC308" s="23"/>
      <c r="AD308" s="68"/>
      <c r="AE308" s="119" t="s">
        <v>39</v>
      </c>
      <c r="AF308" s="23" t="s">
        <v>39</v>
      </c>
      <c r="AG308" s="22" t="str">
        <f t="shared" si="81"/>
        <v>No</v>
      </c>
      <c r="AH308" s="120" t="str">
        <f t="shared" si="83"/>
        <v/>
      </c>
      <c r="AI308" s="173" t="str">
        <f t="shared" si="84"/>
        <v/>
      </c>
      <c r="AJ308" s="173" t="str">
        <f t="shared" si="85"/>
        <v/>
      </c>
      <c r="AK308" s="165"/>
      <c r="AL308" s="165"/>
      <c r="AM308" s="85">
        <f t="shared" si="86"/>
        <v>2006</v>
      </c>
      <c r="AN308" s="11"/>
      <c r="AO308" s="11"/>
      <c r="AP308" s="131"/>
      <c r="AQ308" s="135"/>
      <c r="AR308" s="159">
        <v>10</v>
      </c>
      <c r="AS308" s="97">
        <v>1</v>
      </c>
      <c r="AT308" s="50"/>
      <c r="AU308" s="85">
        <f t="shared" si="87"/>
        <v>2006</v>
      </c>
      <c r="AV308" s="55"/>
      <c r="AW308" s="100"/>
      <c r="AX308" s="100"/>
      <c r="AY308" s="11"/>
      <c r="AZ308" s="11"/>
    </row>
    <row r="309" spans="1:52">
      <c r="A309" s="139"/>
      <c r="B309" s="86">
        <f t="shared" si="96"/>
        <v>2007</v>
      </c>
      <c r="C309" s="2"/>
      <c r="D309" s="2"/>
      <c r="E309" s="121"/>
      <c r="F309" s="2"/>
      <c r="G309" s="2"/>
      <c r="H309" s="2"/>
      <c r="I309" s="2"/>
      <c r="J309" s="127"/>
      <c r="K309" s="121"/>
      <c r="L309" s="2"/>
      <c r="M309" s="2"/>
      <c r="N309" s="2"/>
      <c r="O309" s="2"/>
      <c r="P309" s="2"/>
      <c r="Q309" s="2"/>
      <c r="R309" s="2"/>
      <c r="S309" s="2"/>
      <c r="T309" s="12"/>
      <c r="U309" s="121"/>
      <c r="V309" s="2"/>
      <c r="W309" s="2"/>
      <c r="X309" s="2"/>
      <c r="Y309" s="2"/>
      <c r="Z309" s="2"/>
      <c r="AA309" s="2"/>
      <c r="AB309" s="2"/>
      <c r="AC309" s="2"/>
      <c r="AD309" s="12"/>
      <c r="AE309" s="121" t="s">
        <v>39</v>
      </c>
      <c r="AF309" s="2" t="s">
        <v>39</v>
      </c>
      <c r="AG309" s="4" t="str">
        <f t="shared" si="81"/>
        <v>No</v>
      </c>
      <c r="AH309" s="122" t="str">
        <f t="shared" si="83"/>
        <v/>
      </c>
      <c r="AI309" s="171" t="str">
        <f t="shared" si="84"/>
        <v/>
      </c>
      <c r="AJ309" s="171" t="str">
        <f t="shared" si="85"/>
        <v/>
      </c>
      <c r="AK309" s="165"/>
      <c r="AL309" s="165"/>
      <c r="AM309" s="86">
        <f t="shared" si="86"/>
        <v>2007</v>
      </c>
      <c r="AN309" s="11"/>
      <c r="AO309" s="11"/>
      <c r="AP309" s="132"/>
      <c r="AQ309" s="136"/>
      <c r="AR309" s="160">
        <f>AR308-1</f>
        <v>9</v>
      </c>
      <c r="AS309" s="38"/>
      <c r="AT309" s="11"/>
      <c r="AU309" s="86">
        <f t="shared" si="87"/>
        <v>2007</v>
      </c>
      <c r="AV309" s="38"/>
      <c r="AW309" s="11"/>
      <c r="AX309" s="11"/>
      <c r="AY309" s="11"/>
      <c r="AZ309" s="11"/>
    </row>
    <row r="310" spans="1:52">
      <c r="A310" s="139"/>
      <c r="B310" s="86">
        <f t="shared" si="96"/>
        <v>2008</v>
      </c>
      <c r="C310" s="2"/>
      <c r="D310" s="2"/>
      <c r="E310" s="121"/>
      <c r="F310" s="2"/>
      <c r="G310" s="2"/>
      <c r="H310" s="2"/>
      <c r="I310" s="2"/>
      <c r="J310" s="127"/>
      <c r="K310" s="121"/>
      <c r="L310" s="2"/>
      <c r="M310" s="2"/>
      <c r="N310" s="2"/>
      <c r="O310" s="2"/>
      <c r="P310" s="2"/>
      <c r="Q310" s="2"/>
      <c r="R310" s="2"/>
      <c r="S310" s="14"/>
      <c r="T310" s="12"/>
      <c r="U310" s="121"/>
      <c r="V310" s="2"/>
      <c r="W310" s="2"/>
      <c r="X310" s="2"/>
      <c r="Y310" s="2"/>
      <c r="Z310" s="2"/>
      <c r="AA310" s="2"/>
      <c r="AB310" s="2"/>
      <c r="AC310" s="14"/>
      <c r="AD310" s="12"/>
      <c r="AE310" s="121" t="s">
        <v>39</v>
      </c>
      <c r="AF310" s="2" t="s">
        <v>39</v>
      </c>
      <c r="AG310" s="4" t="str">
        <f t="shared" si="81"/>
        <v>No</v>
      </c>
      <c r="AH310" s="122" t="str">
        <f t="shared" si="83"/>
        <v/>
      </c>
      <c r="AI310" s="171" t="str">
        <f t="shared" si="84"/>
        <v/>
      </c>
      <c r="AJ310" s="171" t="str">
        <f t="shared" si="85"/>
        <v/>
      </c>
      <c r="AK310" s="165"/>
      <c r="AL310" s="165"/>
      <c r="AM310" s="86">
        <f t="shared" si="86"/>
        <v>2008</v>
      </c>
      <c r="AN310" s="11"/>
      <c r="AO310" s="11"/>
      <c r="AP310" s="132"/>
      <c r="AQ310" s="136"/>
      <c r="AR310" s="160">
        <f t="shared" ref="AR310:AR317" si="97">AR309-1</f>
        <v>8</v>
      </c>
      <c r="AS310" s="38"/>
      <c r="AT310" s="11"/>
      <c r="AU310" s="86">
        <f t="shared" si="87"/>
        <v>2008</v>
      </c>
      <c r="AV310" s="38"/>
      <c r="AW310" s="11"/>
      <c r="AX310" s="11"/>
      <c r="AY310" s="11"/>
      <c r="AZ310" s="11"/>
    </row>
    <row r="311" spans="1:52">
      <c r="A311" s="139"/>
      <c r="B311" s="86">
        <f t="shared" si="96"/>
        <v>2009</v>
      </c>
      <c r="C311" s="2"/>
      <c r="D311" s="2"/>
      <c r="E311" s="121"/>
      <c r="F311" s="2"/>
      <c r="G311" s="2"/>
      <c r="H311" s="2"/>
      <c r="I311" s="2"/>
      <c r="J311" s="127"/>
      <c r="K311" s="121"/>
      <c r="L311" s="2"/>
      <c r="M311" s="2"/>
      <c r="N311" s="2"/>
      <c r="O311" s="2"/>
      <c r="P311" s="2"/>
      <c r="Q311" s="2"/>
      <c r="R311" s="14"/>
      <c r="S311" s="14"/>
      <c r="T311" s="12"/>
      <c r="U311" s="121"/>
      <c r="V311" s="2"/>
      <c r="W311" s="2"/>
      <c r="X311" s="2"/>
      <c r="Y311" s="2"/>
      <c r="Z311" s="2"/>
      <c r="AA311" s="2"/>
      <c r="AB311" s="14"/>
      <c r="AC311" s="14"/>
      <c r="AD311" s="12"/>
      <c r="AE311" s="121" t="s">
        <v>39</v>
      </c>
      <c r="AF311" s="2" t="s">
        <v>39</v>
      </c>
      <c r="AG311" s="4" t="str">
        <f t="shared" si="81"/>
        <v>No</v>
      </c>
      <c r="AH311" s="122" t="str">
        <f t="shared" si="83"/>
        <v/>
      </c>
      <c r="AI311" s="171" t="str">
        <f t="shared" si="84"/>
        <v/>
      </c>
      <c r="AJ311" s="171" t="str">
        <f t="shared" si="85"/>
        <v/>
      </c>
      <c r="AK311" s="165"/>
      <c r="AL311" s="165"/>
      <c r="AM311" s="86">
        <f t="shared" si="86"/>
        <v>2009</v>
      </c>
      <c r="AN311" s="11"/>
      <c r="AO311" s="11"/>
      <c r="AP311" s="132"/>
      <c r="AQ311" s="136"/>
      <c r="AR311" s="160">
        <f t="shared" si="97"/>
        <v>7</v>
      </c>
      <c r="AS311" s="38"/>
      <c r="AT311" s="11"/>
      <c r="AU311" s="86">
        <f t="shared" si="87"/>
        <v>2009</v>
      </c>
      <c r="AV311" s="38"/>
      <c r="AW311" s="11"/>
      <c r="AX311" s="11"/>
      <c r="AY311" s="11"/>
      <c r="AZ311" s="11"/>
    </row>
    <row r="312" spans="1:52">
      <c r="A312" s="139"/>
      <c r="B312" s="86">
        <f t="shared" si="96"/>
        <v>2010</v>
      </c>
      <c r="C312" s="2"/>
      <c r="D312" s="2"/>
      <c r="E312" s="121"/>
      <c r="F312" s="2"/>
      <c r="G312" s="2"/>
      <c r="H312" s="2"/>
      <c r="I312" s="2"/>
      <c r="J312" s="127"/>
      <c r="K312" s="121"/>
      <c r="L312" s="2"/>
      <c r="M312" s="2"/>
      <c r="N312" s="2"/>
      <c r="O312" s="2"/>
      <c r="P312" s="2"/>
      <c r="Q312" s="14"/>
      <c r="R312" s="14"/>
      <c r="S312" s="14"/>
      <c r="T312" s="12"/>
      <c r="U312" s="121"/>
      <c r="V312" s="2"/>
      <c r="W312" s="2"/>
      <c r="X312" s="2"/>
      <c r="Y312" s="2"/>
      <c r="Z312" s="2"/>
      <c r="AA312" s="14"/>
      <c r="AB312" s="14"/>
      <c r="AC312" s="14"/>
      <c r="AD312" s="12"/>
      <c r="AE312" s="121" t="s">
        <v>39</v>
      </c>
      <c r="AF312" s="2" t="s">
        <v>39</v>
      </c>
      <c r="AG312" s="4" t="str">
        <f t="shared" si="81"/>
        <v>No</v>
      </c>
      <c r="AH312" s="122" t="str">
        <f t="shared" si="83"/>
        <v/>
      </c>
      <c r="AI312" s="171" t="str">
        <f t="shared" si="84"/>
        <v/>
      </c>
      <c r="AJ312" s="171" t="str">
        <f t="shared" si="85"/>
        <v/>
      </c>
      <c r="AK312" s="165"/>
      <c r="AL312" s="165"/>
      <c r="AM312" s="86">
        <f t="shared" si="86"/>
        <v>2010</v>
      </c>
      <c r="AN312" s="11"/>
      <c r="AO312" s="11"/>
      <c r="AP312" s="132"/>
      <c r="AQ312" s="136"/>
      <c r="AR312" s="160">
        <f t="shared" si="97"/>
        <v>6</v>
      </c>
      <c r="AS312" s="38"/>
      <c r="AT312" s="11"/>
      <c r="AU312" s="86">
        <f t="shared" si="87"/>
        <v>2010</v>
      </c>
      <c r="AV312" s="38"/>
      <c r="AW312" s="11"/>
      <c r="AX312" s="11"/>
      <c r="AY312" s="11"/>
      <c r="AZ312" s="11"/>
    </row>
    <row r="313" spans="1:52">
      <c r="A313" s="139"/>
      <c r="B313" s="86">
        <f t="shared" si="96"/>
        <v>2011</v>
      </c>
      <c r="C313" s="2"/>
      <c r="D313" s="2"/>
      <c r="E313" s="121"/>
      <c r="F313" s="2"/>
      <c r="G313" s="2"/>
      <c r="H313" s="2"/>
      <c r="I313" s="2"/>
      <c r="J313" s="127"/>
      <c r="K313" s="121"/>
      <c r="L313" s="2"/>
      <c r="M313" s="2"/>
      <c r="N313" s="2"/>
      <c r="O313" s="2"/>
      <c r="P313" s="14"/>
      <c r="Q313" s="14"/>
      <c r="R313" s="14"/>
      <c r="S313" s="14"/>
      <c r="T313" s="12"/>
      <c r="U313" s="121"/>
      <c r="V313" s="2"/>
      <c r="W313" s="2"/>
      <c r="X313" s="2"/>
      <c r="Y313" s="2"/>
      <c r="Z313" s="14"/>
      <c r="AA313" s="14"/>
      <c r="AB313" s="14"/>
      <c r="AC313" s="14"/>
      <c r="AD313" s="12"/>
      <c r="AE313" s="121" t="s">
        <v>39</v>
      </c>
      <c r="AF313" s="2" t="s">
        <v>39</v>
      </c>
      <c r="AG313" s="4" t="str">
        <f t="shared" si="81"/>
        <v>No</v>
      </c>
      <c r="AH313" s="122" t="str">
        <f t="shared" si="83"/>
        <v/>
      </c>
      <c r="AI313" s="171" t="str">
        <f t="shared" si="84"/>
        <v/>
      </c>
      <c r="AJ313" s="171" t="str">
        <f t="shared" si="85"/>
        <v/>
      </c>
      <c r="AK313" s="165"/>
      <c r="AL313" s="165"/>
      <c r="AM313" s="86">
        <f t="shared" si="86"/>
        <v>2011</v>
      </c>
      <c r="AN313" s="11"/>
      <c r="AO313" s="11"/>
      <c r="AP313" s="132">
        <f>IFERROR(U312+V311+W310+X309+Y308-(K312+L311+M310+N309+O308),"")</f>
        <v>0</v>
      </c>
      <c r="AQ313" s="136">
        <f>IFERROR(V312+W311+X310+Y309+Z308-(U312+V311+W310+X309+Y308),"")</f>
        <v>0</v>
      </c>
      <c r="AR313" s="160">
        <f t="shared" si="97"/>
        <v>5</v>
      </c>
      <c r="AS313" s="38"/>
      <c r="AT313" s="11"/>
      <c r="AU313" s="86">
        <f t="shared" si="87"/>
        <v>2011</v>
      </c>
      <c r="AV313" s="38"/>
      <c r="AW313" s="11"/>
      <c r="AX313" s="11"/>
      <c r="AY313" s="11"/>
      <c r="AZ313" s="11"/>
    </row>
    <row r="314" spans="1:52">
      <c r="A314" s="139"/>
      <c r="B314" s="86">
        <f t="shared" si="96"/>
        <v>2012</v>
      </c>
      <c r="C314" s="2"/>
      <c r="D314" s="2"/>
      <c r="E314" s="121"/>
      <c r="F314" s="2"/>
      <c r="G314" s="2"/>
      <c r="H314" s="2"/>
      <c r="I314" s="2"/>
      <c r="J314" s="127"/>
      <c r="K314" s="121"/>
      <c r="L314" s="2"/>
      <c r="M314" s="2"/>
      <c r="N314" s="2"/>
      <c r="O314" s="14"/>
      <c r="P314" s="14"/>
      <c r="Q314" s="14"/>
      <c r="R314" s="14"/>
      <c r="S314" s="14"/>
      <c r="T314" s="12"/>
      <c r="U314" s="121"/>
      <c r="V314" s="2"/>
      <c r="W314" s="2"/>
      <c r="X314" s="2"/>
      <c r="Y314" s="14"/>
      <c r="Z314" s="14"/>
      <c r="AA314" s="14"/>
      <c r="AB314" s="14"/>
      <c r="AC314" s="14"/>
      <c r="AD314" s="12"/>
      <c r="AE314" s="121" t="s">
        <v>39</v>
      </c>
      <c r="AF314" s="2" t="s">
        <v>39</v>
      </c>
      <c r="AG314" s="4" t="str">
        <f t="shared" si="81"/>
        <v>No</v>
      </c>
      <c r="AH314" s="122" t="str">
        <f t="shared" si="83"/>
        <v/>
      </c>
      <c r="AI314" s="171" t="str">
        <f t="shared" si="84"/>
        <v/>
      </c>
      <c r="AJ314" s="171" t="str">
        <f t="shared" si="85"/>
        <v/>
      </c>
      <c r="AK314" s="165"/>
      <c r="AL314" s="165"/>
      <c r="AM314" s="86">
        <f t="shared" si="86"/>
        <v>2012</v>
      </c>
      <c r="AN314" s="11"/>
      <c r="AO314" s="11"/>
      <c r="AP314" s="132">
        <f>IFERROR(U313+V312+W311+X310+Y309-(K313+L312+M311+N310+O309),"")</f>
        <v>0</v>
      </c>
      <c r="AQ314" s="136">
        <f>IFERROR(V313+W312+X311+Y310+Z309-(U313+V312+W311+X310+Y309),"")</f>
        <v>0</v>
      </c>
      <c r="AR314" s="160">
        <f t="shared" si="97"/>
        <v>4</v>
      </c>
      <c r="AS314" s="38"/>
      <c r="AT314" s="11"/>
      <c r="AU314" s="86">
        <f t="shared" si="87"/>
        <v>2012</v>
      </c>
      <c r="AV314" s="38"/>
      <c r="AW314" s="11"/>
      <c r="AX314" s="11"/>
      <c r="AY314" s="11"/>
      <c r="AZ314" s="11"/>
    </row>
    <row r="315" spans="1:52">
      <c r="A315" s="139"/>
      <c r="B315" s="86">
        <f t="shared" si="96"/>
        <v>2013</v>
      </c>
      <c r="C315" s="2"/>
      <c r="D315" s="2"/>
      <c r="E315" s="121"/>
      <c r="F315" s="2"/>
      <c r="G315" s="2"/>
      <c r="H315" s="2"/>
      <c r="I315" s="2"/>
      <c r="J315" s="127"/>
      <c r="K315" s="121"/>
      <c r="L315" s="2"/>
      <c r="M315" s="2"/>
      <c r="N315" s="14"/>
      <c r="O315" s="14"/>
      <c r="P315" s="14"/>
      <c r="Q315" s="14"/>
      <c r="R315" s="14"/>
      <c r="S315" s="14"/>
      <c r="T315" s="12"/>
      <c r="U315" s="121"/>
      <c r="V315" s="2"/>
      <c r="W315" s="2"/>
      <c r="X315" s="14"/>
      <c r="Y315" s="14"/>
      <c r="Z315" s="14"/>
      <c r="AA315" s="14"/>
      <c r="AB315" s="14"/>
      <c r="AC315" s="14"/>
      <c r="AD315" s="12"/>
      <c r="AE315" s="121" t="s">
        <v>39</v>
      </c>
      <c r="AF315" s="2" t="s">
        <v>39</v>
      </c>
      <c r="AG315" s="4" t="str">
        <f t="shared" si="81"/>
        <v>No</v>
      </c>
      <c r="AH315" s="122" t="str">
        <f t="shared" si="83"/>
        <v/>
      </c>
      <c r="AI315" s="171" t="str">
        <f t="shared" si="84"/>
        <v/>
      </c>
      <c r="AJ315" s="171" t="str">
        <f t="shared" si="85"/>
        <v/>
      </c>
      <c r="AK315" s="165"/>
      <c r="AL315" s="165"/>
      <c r="AM315" s="86">
        <f t="shared" si="86"/>
        <v>2013</v>
      </c>
      <c r="AN315" s="11"/>
      <c r="AO315" s="11"/>
      <c r="AP315" s="132">
        <f>IFERROR(U314+V313+W312+X311+Y310-(K314+L313+M312+N311+O310),"")</f>
        <v>0</v>
      </c>
      <c r="AQ315" s="136">
        <f>IFERROR(V314+W313+X312+Y311+Z310-(U314+V313+W312+X311+Y310),"")</f>
        <v>0</v>
      </c>
      <c r="AR315" s="160">
        <f t="shared" si="97"/>
        <v>3</v>
      </c>
      <c r="AS315" s="38"/>
      <c r="AT315" s="11"/>
      <c r="AU315" s="86">
        <f t="shared" si="87"/>
        <v>2013</v>
      </c>
      <c r="AV315" s="38"/>
      <c r="AW315" s="11"/>
      <c r="AX315" s="11"/>
      <c r="AY315" s="11"/>
      <c r="AZ315" s="11"/>
    </row>
    <row r="316" spans="1:52">
      <c r="A316" s="139"/>
      <c r="B316" s="86">
        <f>B317-1</f>
        <v>2014</v>
      </c>
      <c r="C316" s="2"/>
      <c r="D316" s="2"/>
      <c r="E316" s="121"/>
      <c r="F316" s="2"/>
      <c r="G316" s="2"/>
      <c r="H316" s="2"/>
      <c r="I316" s="2"/>
      <c r="J316" s="127"/>
      <c r="K316" s="121"/>
      <c r="L316" s="2"/>
      <c r="M316" s="14"/>
      <c r="N316" s="14"/>
      <c r="O316" s="14"/>
      <c r="P316" s="14"/>
      <c r="Q316" s="14"/>
      <c r="R316" s="14"/>
      <c r="S316" s="14"/>
      <c r="T316" s="12"/>
      <c r="U316" s="121"/>
      <c r="V316" s="2"/>
      <c r="W316" s="14"/>
      <c r="X316" s="14"/>
      <c r="Y316" s="14"/>
      <c r="Z316" s="14"/>
      <c r="AA316" s="14"/>
      <c r="AB316" s="14"/>
      <c r="AC316" s="14"/>
      <c r="AD316" s="12"/>
      <c r="AE316" s="121" t="s">
        <v>39</v>
      </c>
      <c r="AF316" s="2" t="s">
        <v>39</v>
      </c>
      <c r="AG316" s="4" t="str">
        <f t="shared" si="81"/>
        <v>No</v>
      </c>
      <c r="AH316" s="122" t="str">
        <f t="shared" si="83"/>
        <v/>
      </c>
      <c r="AI316" s="171" t="str">
        <f t="shared" si="84"/>
        <v/>
      </c>
      <c r="AJ316" s="171" t="str">
        <f t="shared" si="85"/>
        <v/>
      </c>
      <c r="AK316" s="165"/>
      <c r="AL316" s="165"/>
      <c r="AM316" s="86">
        <f t="shared" si="86"/>
        <v>2014</v>
      </c>
      <c r="AN316" s="11"/>
      <c r="AO316" s="11"/>
      <c r="AP316" s="132">
        <f>IFERROR(U315+V314+W313+X312+Y311-(K315+L314+M313+N312+O311),"")</f>
        <v>0</v>
      </c>
      <c r="AQ316" s="136">
        <f>IFERROR(V315+W314+X313+Y312+Z311-(U315+V314+W313+X312+Y311),"")</f>
        <v>0</v>
      </c>
      <c r="AR316" s="160">
        <f t="shared" si="97"/>
        <v>2</v>
      </c>
      <c r="AS316" s="38"/>
      <c r="AT316" s="11"/>
      <c r="AU316" s="86">
        <f t="shared" si="87"/>
        <v>2014</v>
      </c>
      <c r="AV316" s="38"/>
      <c r="AW316" s="11"/>
      <c r="AX316" s="11"/>
      <c r="AY316" s="11"/>
      <c r="AZ316" s="11"/>
    </row>
    <row r="317" spans="1:52">
      <c r="A317" s="140"/>
      <c r="B317" s="87">
        <v>2015</v>
      </c>
      <c r="C317" s="3"/>
      <c r="D317" s="3"/>
      <c r="E317" s="123"/>
      <c r="F317" s="3"/>
      <c r="G317" s="3"/>
      <c r="H317" s="3"/>
      <c r="I317" s="3"/>
      <c r="J317" s="128"/>
      <c r="K317" s="123"/>
      <c r="L317" s="15"/>
      <c r="M317" s="15"/>
      <c r="N317" s="15"/>
      <c r="O317" s="15"/>
      <c r="P317" s="15"/>
      <c r="Q317" s="15"/>
      <c r="R317" s="15"/>
      <c r="S317" s="15"/>
      <c r="T317" s="13"/>
      <c r="U317" s="123"/>
      <c r="V317" s="15"/>
      <c r="W317" s="15"/>
      <c r="X317" s="15"/>
      <c r="Y317" s="15"/>
      <c r="Z317" s="15"/>
      <c r="AA317" s="15"/>
      <c r="AB317" s="15"/>
      <c r="AC317" s="15"/>
      <c r="AD317" s="13"/>
      <c r="AE317" s="123" t="s">
        <v>39</v>
      </c>
      <c r="AF317" s="3" t="s">
        <v>39</v>
      </c>
      <c r="AG317" s="5" t="str">
        <f t="shared" si="81"/>
        <v>No</v>
      </c>
      <c r="AH317" s="124" t="str">
        <f t="shared" si="83"/>
        <v/>
      </c>
      <c r="AI317" s="172" t="str">
        <f t="shared" si="84"/>
        <v/>
      </c>
      <c r="AJ317" s="172" t="str">
        <f t="shared" si="85"/>
        <v/>
      </c>
      <c r="AK317" s="166"/>
      <c r="AL317" s="166"/>
      <c r="AM317" s="87">
        <f t="shared" si="86"/>
        <v>2015</v>
      </c>
      <c r="AN317" s="20"/>
      <c r="AO317" s="20"/>
      <c r="AP317" s="133">
        <f>IFERROR(U316+V315+W314+X313+Y312-(K316+L315+M314+N313+O312),"")</f>
        <v>0</v>
      </c>
      <c r="AQ317" s="137">
        <f>IFERROR(V316+W315+X314+Y313+Z312-(U316+V315+W314+X313+Y312),"")</f>
        <v>0</v>
      </c>
      <c r="AR317" s="161">
        <f t="shared" si="97"/>
        <v>1</v>
      </c>
      <c r="AS317" s="39"/>
      <c r="AT317" s="20"/>
      <c r="AU317" s="87">
        <f t="shared" si="87"/>
        <v>2015</v>
      </c>
      <c r="AV317" s="39"/>
      <c r="AW317" s="20"/>
      <c r="AX317" s="20"/>
      <c r="AY317" s="20"/>
      <c r="AZ317" s="20"/>
    </row>
    <row r="318" spans="1:52">
      <c r="A318" s="138"/>
      <c r="B318" s="85">
        <f t="shared" ref="B318:B325" si="98">B319-1</f>
        <v>2006</v>
      </c>
      <c r="C318" s="23"/>
      <c r="D318" s="23"/>
      <c r="E318" s="119"/>
      <c r="F318" s="23"/>
      <c r="G318" s="23"/>
      <c r="H318" s="23"/>
      <c r="I318" s="23"/>
      <c r="J318" s="68"/>
      <c r="K318" s="119"/>
      <c r="L318" s="23"/>
      <c r="M318" s="23"/>
      <c r="N318" s="23"/>
      <c r="O318" s="23"/>
      <c r="P318" s="23"/>
      <c r="Q318" s="23"/>
      <c r="R318" s="23"/>
      <c r="S318" s="23"/>
      <c r="T318" s="68"/>
      <c r="U318" s="119"/>
      <c r="V318" s="23"/>
      <c r="W318" s="23"/>
      <c r="X318" s="23"/>
      <c r="Y318" s="23"/>
      <c r="Z318" s="23"/>
      <c r="AA318" s="23"/>
      <c r="AB318" s="23"/>
      <c r="AC318" s="23"/>
      <c r="AD318" s="68"/>
      <c r="AE318" s="119" t="s">
        <v>39</v>
      </c>
      <c r="AF318" s="23" t="s">
        <v>39</v>
      </c>
      <c r="AG318" s="22" t="str">
        <f t="shared" si="81"/>
        <v>No</v>
      </c>
      <c r="AH318" s="120" t="str">
        <f t="shared" si="83"/>
        <v/>
      </c>
      <c r="AI318" s="173" t="str">
        <f t="shared" si="84"/>
        <v/>
      </c>
      <c r="AJ318" s="173" t="str">
        <f t="shared" si="85"/>
        <v/>
      </c>
      <c r="AK318" s="165"/>
      <c r="AL318" s="165"/>
      <c r="AM318" s="85">
        <f t="shared" si="86"/>
        <v>2006</v>
      </c>
      <c r="AN318" s="11"/>
      <c r="AO318" s="11"/>
      <c r="AP318" s="131"/>
      <c r="AQ318" s="135"/>
      <c r="AR318" s="159">
        <v>10</v>
      </c>
      <c r="AS318" s="97">
        <v>1</v>
      </c>
      <c r="AT318" s="50"/>
      <c r="AU318" s="85">
        <f t="shared" si="87"/>
        <v>2006</v>
      </c>
      <c r="AV318" s="55"/>
      <c r="AW318" s="100"/>
      <c r="AX318" s="100"/>
      <c r="AY318" s="11"/>
      <c r="AZ318" s="11"/>
    </row>
    <row r="319" spans="1:52">
      <c r="A319" s="139"/>
      <c r="B319" s="86">
        <f t="shared" si="98"/>
        <v>2007</v>
      </c>
      <c r="C319" s="2"/>
      <c r="D319" s="2"/>
      <c r="E319" s="121"/>
      <c r="F319" s="2"/>
      <c r="G319" s="2"/>
      <c r="H319" s="2"/>
      <c r="I319" s="2"/>
      <c r="J319" s="127"/>
      <c r="K319" s="121"/>
      <c r="L319" s="2"/>
      <c r="M319" s="2"/>
      <c r="N319" s="2"/>
      <c r="O319" s="2"/>
      <c r="P319" s="2"/>
      <c r="Q319" s="2"/>
      <c r="R319" s="2"/>
      <c r="S319" s="2"/>
      <c r="T319" s="12"/>
      <c r="U319" s="121"/>
      <c r="V319" s="2"/>
      <c r="W319" s="2"/>
      <c r="X319" s="2"/>
      <c r="Y319" s="2"/>
      <c r="Z319" s="2"/>
      <c r="AA319" s="2"/>
      <c r="AB319" s="2"/>
      <c r="AC319" s="2"/>
      <c r="AD319" s="12"/>
      <c r="AE319" s="121" t="s">
        <v>39</v>
      </c>
      <c r="AF319" s="2" t="s">
        <v>39</v>
      </c>
      <c r="AG319" s="4" t="str">
        <f t="shared" si="81"/>
        <v>No</v>
      </c>
      <c r="AH319" s="122" t="str">
        <f t="shared" si="83"/>
        <v/>
      </c>
      <c r="AI319" s="171" t="str">
        <f t="shared" si="84"/>
        <v/>
      </c>
      <c r="AJ319" s="171" t="str">
        <f t="shared" si="85"/>
        <v/>
      </c>
      <c r="AK319" s="165"/>
      <c r="AL319" s="165"/>
      <c r="AM319" s="86">
        <f t="shared" si="86"/>
        <v>2007</v>
      </c>
      <c r="AN319" s="11"/>
      <c r="AO319" s="11"/>
      <c r="AP319" s="132"/>
      <c r="AQ319" s="136"/>
      <c r="AR319" s="160">
        <f>AR318-1</f>
        <v>9</v>
      </c>
      <c r="AS319" s="38"/>
      <c r="AT319" s="11"/>
      <c r="AU319" s="86">
        <f t="shared" si="87"/>
        <v>2007</v>
      </c>
      <c r="AV319" s="38"/>
      <c r="AW319" s="11"/>
      <c r="AX319" s="11"/>
      <c r="AY319" s="11"/>
      <c r="AZ319" s="11"/>
    </row>
    <row r="320" spans="1:52">
      <c r="A320" s="139"/>
      <c r="B320" s="86">
        <f t="shared" si="98"/>
        <v>2008</v>
      </c>
      <c r="C320" s="2"/>
      <c r="D320" s="2"/>
      <c r="E320" s="121"/>
      <c r="F320" s="2"/>
      <c r="G320" s="2"/>
      <c r="H320" s="2"/>
      <c r="I320" s="2"/>
      <c r="J320" s="127"/>
      <c r="K320" s="121"/>
      <c r="L320" s="2"/>
      <c r="M320" s="2"/>
      <c r="N320" s="2"/>
      <c r="O320" s="2"/>
      <c r="P320" s="2"/>
      <c r="Q320" s="2"/>
      <c r="R320" s="2"/>
      <c r="S320" s="14"/>
      <c r="T320" s="12"/>
      <c r="U320" s="121"/>
      <c r="V320" s="2"/>
      <c r="W320" s="2"/>
      <c r="X320" s="2"/>
      <c r="Y320" s="2"/>
      <c r="Z320" s="2"/>
      <c r="AA320" s="2"/>
      <c r="AB320" s="2"/>
      <c r="AC320" s="14"/>
      <c r="AD320" s="12"/>
      <c r="AE320" s="121" t="s">
        <v>39</v>
      </c>
      <c r="AF320" s="2" t="s">
        <v>39</v>
      </c>
      <c r="AG320" s="4" t="str">
        <f t="shared" si="81"/>
        <v>No</v>
      </c>
      <c r="AH320" s="122" t="str">
        <f t="shared" si="83"/>
        <v/>
      </c>
      <c r="AI320" s="171" t="str">
        <f t="shared" si="84"/>
        <v/>
      </c>
      <c r="AJ320" s="171" t="str">
        <f t="shared" si="85"/>
        <v/>
      </c>
      <c r="AK320" s="165"/>
      <c r="AL320" s="165"/>
      <c r="AM320" s="86">
        <f t="shared" si="86"/>
        <v>2008</v>
      </c>
      <c r="AN320" s="11"/>
      <c r="AO320" s="11"/>
      <c r="AP320" s="132"/>
      <c r="AQ320" s="136"/>
      <c r="AR320" s="160">
        <f t="shared" ref="AR320:AR327" si="99">AR319-1</f>
        <v>8</v>
      </c>
      <c r="AS320" s="38"/>
      <c r="AT320" s="11"/>
      <c r="AU320" s="86">
        <f t="shared" si="87"/>
        <v>2008</v>
      </c>
      <c r="AV320" s="38"/>
      <c r="AW320" s="11"/>
      <c r="AX320" s="11"/>
      <c r="AY320" s="11"/>
      <c r="AZ320" s="11"/>
    </row>
    <row r="321" spans="1:52">
      <c r="A321" s="139"/>
      <c r="B321" s="86">
        <f t="shared" si="98"/>
        <v>2009</v>
      </c>
      <c r="C321" s="2"/>
      <c r="D321" s="2"/>
      <c r="E321" s="121"/>
      <c r="F321" s="2"/>
      <c r="G321" s="2"/>
      <c r="H321" s="2"/>
      <c r="I321" s="2"/>
      <c r="J321" s="127"/>
      <c r="K321" s="121"/>
      <c r="L321" s="2"/>
      <c r="M321" s="2"/>
      <c r="N321" s="2"/>
      <c r="O321" s="2"/>
      <c r="P321" s="2"/>
      <c r="Q321" s="2"/>
      <c r="R321" s="14"/>
      <c r="S321" s="14"/>
      <c r="T321" s="12"/>
      <c r="U321" s="121"/>
      <c r="V321" s="2"/>
      <c r="W321" s="2"/>
      <c r="X321" s="2"/>
      <c r="Y321" s="2"/>
      <c r="Z321" s="2"/>
      <c r="AA321" s="2"/>
      <c r="AB321" s="14"/>
      <c r="AC321" s="14"/>
      <c r="AD321" s="12"/>
      <c r="AE321" s="121" t="s">
        <v>39</v>
      </c>
      <c r="AF321" s="2" t="s">
        <v>39</v>
      </c>
      <c r="AG321" s="4" t="str">
        <f t="shared" si="81"/>
        <v>No</v>
      </c>
      <c r="AH321" s="122" t="str">
        <f t="shared" si="83"/>
        <v/>
      </c>
      <c r="AI321" s="171" t="str">
        <f t="shared" si="84"/>
        <v/>
      </c>
      <c r="AJ321" s="171" t="str">
        <f t="shared" si="85"/>
        <v/>
      </c>
      <c r="AK321" s="165"/>
      <c r="AL321" s="165"/>
      <c r="AM321" s="86">
        <f t="shared" si="86"/>
        <v>2009</v>
      </c>
      <c r="AN321" s="11"/>
      <c r="AO321" s="11"/>
      <c r="AP321" s="132"/>
      <c r="AQ321" s="136"/>
      <c r="AR321" s="160">
        <f t="shared" si="99"/>
        <v>7</v>
      </c>
      <c r="AS321" s="38"/>
      <c r="AT321" s="11"/>
      <c r="AU321" s="86">
        <f t="shared" si="87"/>
        <v>2009</v>
      </c>
      <c r="AV321" s="38"/>
      <c r="AW321" s="11"/>
      <c r="AX321" s="11"/>
      <c r="AY321" s="11"/>
      <c r="AZ321" s="11"/>
    </row>
    <row r="322" spans="1:52">
      <c r="A322" s="139"/>
      <c r="B322" s="86">
        <f t="shared" si="98"/>
        <v>2010</v>
      </c>
      <c r="C322" s="2"/>
      <c r="D322" s="2"/>
      <c r="E322" s="121"/>
      <c r="F322" s="2"/>
      <c r="G322" s="2"/>
      <c r="H322" s="2"/>
      <c r="I322" s="2"/>
      <c r="J322" s="127"/>
      <c r="K322" s="121"/>
      <c r="L322" s="2"/>
      <c r="M322" s="2"/>
      <c r="N322" s="2"/>
      <c r="O322" s="2"/>
      <c r="P322" s="2"/>
      <c r="Q322" s="14"/>
      <c r="R322" s="14"/>
      <c r="S322" s="14"/>
      <c r="T322" s="12"/>
      <c r="U322" s="121"/>
      <c r="V322" s="2"/>
      <c r="W322" s="2"/>
      <c r="X322" s="2"/>
      <c r="Y322" s="2"/>
      <c r="Z322" s="2"/>
      <c r="AA322" s="14"/>
      <c r="AB322" s="14"/>
      <c r="AC322" s="14"/>
      <c r="AD322" s="12"/>
      <c r="AE322" s="121" t="s">
        <v>39</v>
      </c>
      <c r="AF322" s="2" t="s">
        <v>39</v>
      </c>
      <c r="AG322" s="4" t="str">
        <f t="shared" si="81"/>
        <v>No</v>
      </c>
      <c r="AH322" s="122" t="str">
        <f t="shared" si="83"/>
        <v/>
      </c>
      <c r="AI322" s="171" t="str">
        <f t="shared" si="84"/>
        <v/>
      </c>
      <c r="AJ322" s="171" t="str">
        <f t="shared" si="85"/>
        <v/>
      </c>
      <c r="AK322" s="165"/>
      <c r="AL322" s="165"/>
      <c r="AM322" s="86">
        <f t="shared" si="86"/>
        <v>2010</v>
      </c>
      <c r="AN322" s="11"/>
      <c r="AO322" s="11"/>
      <c r="AP322" s="132"/>
      <c r="AQ322" s="136"/>
      <c r="AR322" s="160">
        <f t="shared" si="99"/>
        <v>6</v>
      </c>
      <c r="AS322" s="38"/>
      <c r="AT322" s="11"/>
      <c r="AU322" s="86">
        <f t="shared" si="87"/>
        <v>2010</v>
      </c>
      <c r="AV322" s="38"/>
      <c r="AW322" s="11"/>
      <c r="AX322" s="11"/>
      <c r="AY322" s="11"/>
      <c r="AZ322" s="11"/>
    </row>
    <row r="323" spans="1:52">
      <c r="A323" s="139"/>
      <c r="B323" s="86">
        <f t="shared" si="98"/>
        <v>2011</v>
      </c>
      <c r="C323" s="2"/>
      <c r="D323" s="2"/>
      <c r="E323" s="121"/>
      <c r="F323" s="2"/>
      <c r="G323" s="2"/>
      <c r="H323" s="2"/>
      <c r="I323" s="2"/>
      <c r="J323" s="127"/>
      <c r="K323" s="121"/>
      <c r="L323" s="2"/>
      <c r="M323" s="2"/>
      <c r="N323" s="2"/>
      <c r="O323" s="2"/>
      <c r="P323" s="14"/>
      <c r="Q323" s="14"/>
      <c r="R323" s="14"/>
      <c r="S323" s="14"/>
      <c r="T323" s="12"/>
      <c r="U323" s="121"/>
      <c r="V323" s="2"/>
      <c r="W323" s="2"/>
      <c r="X323" s="2"/>
      <c r="Y323" s="2"/>
      <c r="Z323" s="14"/>
      <c r="AA323" s="14"/>
      <c r="AB323" s="14"/>
      <c r="AC323" s="14"/>
      <c r="AD323" s="12"/>
      <c r="AE323" s="121" t="s">
        <v>39</v>
      </c>
      <c r="AF323" s="2" t="s">
        <v>39</v>
      </c>
      <c r="AG323" s="4" t="str">
        <f t="shared" si="81"/>
        <v>No</v>
      </c>
      <c r="AH323" s="122" t="str">
        <f t="shared" si="83"/>
        <v/>
      </c>
      <c r="AI323" s="171" t="str">
        <f t="shared" si="84"/>
        <v/>
      </c>
      <c r="AJ323" s="171" t="str">
        <f t="shared" si="85"/>
        <v/>
      </c>
      <c r="AK323" s="165"/>
      <c r="AL323" s="165"/>
      <c r="AM323" s="86">
        <f t="shared" si="86"/>
        <v>2011</v>
      </c>
      <c r="AN323" s="11"/>
      <c r="AO323" s="11"/>
      <c r="AP323" s="132">
        <f>IFERROR(U322+V321+W320+X319+Y318-(K322+L321+M320+N319+O318),"")</f>
        <v>0</v>
      </c>
      <c r="AQ323" s="136">
        <f>IFERROR(V322+W321+X320+Y319+Z318-(U322+V321+W320+X319+Y318),"")</f>
        <v>0</v>
      </c>
      <c r="AR323" s="160">
        <f t="shared" si="99"/>
        <v>5</v>
      </c>
      <c r="AS323" s="38"/>
      <c r="AT323" s="11"/>
      <c r="AU323" s="86">
        <f t="shared" si="87"/>
        <v>2011</v>
      </c>
      <c r="AV323" s="38"/>
      <c r="AW323" s="11"/>
      <c r="AX323" s="11"/>
      <c r="AY323" s="11"/>
      <c r="AZ323" s="11"/>
    </row>
    <row r="324" spans="1:52">
      <c r="A324" s="139"/>
      <c r="B324" s="86">
        <f t="shared" si="98"/>
        <v>2012</v>
      </c>
      <c r="C324" s="2"/>
      <c r="D324" s="2"/>
      <c r="E324" s="121"/>
      <c r="F324" s="2"/>
      <c r="G324" s="2"/>
      <c r="H324" s="2"/>
      <c r="I324" s="2"/>
      <c r="J324" s="127"/>
      <c r="K324" s="121"/>
      <c r="L324" s="2"/>
      <c r="M324" s="2"/>
      <c r="N324" s="2"/>
      <c r="O324" s="14"/>
      <c r="P324" s="14"/>
      <c r="Q324" s="14"/>
      <c r="R324" s="14"/>
      <c r="S324" s="14"/>
      <c r="T324" s="12"/>
      <c r="U324" s="121"/>
      <c r="V324" s="2"/>
      <c r="W324" s="2"/>
      <c r="X324" s="2"/>
      <c r="Y324" s="14"/>
      <c r="Z324" s="14"/>
      <c r="AA324" s="14"/>
      <c r="AB324" s="14"/>
      <c r="AC324" s="14"/>
      <c r="AD324" s="12"/>
      <c r="AE324" s="121" t="s">
        <v>39</v>
      </c>
      <c r="AF324" s="2" t="s">
        <v>39</v>
      </c>
      <c r="AG324" s="4" t="str">
        <f t="shared" ref="AG324:AG387" si="100">IF(OR(AE324="Not Available",AF324="Not Available"),"No",IF(OR(AE324="&lt;Please fill in&gt;",AF324="&lt;Please Fill In&gt;"),"","Yes"))</f>
        <v>No</v>
      </c>
      <c r="AH324" s="122" t="str">
        <f t="shared" si="83"/>
        <v/>
      </c>
      <c r="AI324" s="171" t="str">
        <f t="shared" si="84"/>
        <v/>
      </c>
      <c r="AJ324" s="171" t="str">
        <f t="shared" si="85"/>
        <v/>
      </c>
      <c r="AK324" s="165"/>
      <c r="AL324" s="165"/>
      <c r="AM324" s="86">
        <f t="shared" si="86"/>
        <v>2012</v>
      </c>
      <c r="AN324" s="11"/>
      <c r="AO324" s="11"/>
      <c r="AP324" s="132">
        <f>IFERROR(U323+V322+W321+X320+Y319-(K323+L322+M321+N320+O319),"")</f>
        <v>0</v>
      </c>
      <c r="AQ324" s="136">
        <f>IFERROR(V323+W322+X321+Y320+Z319-(U323+V322+W321+X320+Y319),"")</f>
        <v>0</v>
      </c>
      <c r="AR324" s="160">
        <f t="shared" si="99"/>
        <v>4</v>
      </c>
      <c r="AS324" s="38"/>
      <c r="AT324" s="11"/>
      <c r="AU324" s="86">
        <f t="shared" si="87"/>
        <v>2012</v>
      </c>
      <c r="AV324" s="38"/>
      <c r="AW324" s="11"/>
      <c r="AX324" s="11"/>
      <c r="AY324" s="11"/>
      <c r="AZ324" s="11"/>
    </row>
    <row r="325" spans="1:52">
      <c r="A325" s="139"/>
      <c r="B325" s="86">
        <f t="shared" si="98"/>
        <v>2013</v>
      </c>
      <c r="C325" s="2"/>
      <c r="D325" s="2"/>
      <c r="E325" s="121"/>
      <c r="F325" s="2"/>
      <c r="G325" s="2"/>
      <c r="H325" s="2"/>
      <c r="I325" s="2"/>
      <c r="J325" s="127"/>
      <c r="K325" s="121"/>
      <c r="L325" s="2"/>
      <c r="M325" s="2"/>
      <c r="N325" s="14"/>
      <c r="O325" s="14"/>
      <c r="P325" s="14"/>
      <c r="Q325" s="14"/>
      <c r="R325" s="14"/>
      <c r="S325" s="14"/>
      <c r="T325" s="12"/>
      <c r="U325" s="121"/>
      <c r="V325" s="2"/>
      <c r="W325" s="2"/>
      <c r="X325" s="14"/>
      <c r="Y325" s="14"/>
      <c r="Z325" s="14"/>
      <c r="AA325" s="14"/>
      <c r="AB325" s="14"/>
      <c r="AC325" s="14"/>
      <c r="AD325" s="12"/>
      <c r="AE325" s="121" t="s">
        <v>39</v>
      </c>
      <c r="AF325" s="2" t="s">
        <v>39</v>
      </c>
      <c r="AG325" s="4" t="str">
        <f t="shared" si="100"/>
        <v>No</v>
      </c>
      <c r="AH325" s="122" t="str">
        <f t="shared" si="83"/>
        <v/>
      </c>
      <c r="AI325" s="171" t="str">
        <f t="shared" si="84"/>
        <v/>
      </c>
      <c r="AJ325" s="171" t="str">
        <f t="shared" si="85"/>
        <v/>
      </c>
      <c r="AK325" s="165"/>
      <c r="AL325" s="165"/>
      <c r="AM325" s="86">
        <f t="shared" si="86"/>
        <v>2013</v>
      </c>
      <c r="AN325" s="11"/>
      <c r="AO325" s="11"/>
      <c r="AP325" s="132">
        <f>IFERROR(U324+V323+W322+X321+Y320-(K324+L323+M322+N321+O320),"")</f>
        <v>0</v>
      </c>
      <c r="AQ325" s="136">
        <f>IFERROR(V324+W323+X322+Y321+Z320-(U324+V323+W322+X321+Y320),"")</f>
        <v>0</v>
      </c>
      <c r="AR325" s="160">
        <f t="shared" si="99"/>
        <v>3</v>
      </c>
      <c r="AS325" s="38"/>
      <c r="AT325" s="11"/>
      <c r="AU325" s="86">
        <f t="shared" si="87"/>
        <v>2013</v>
      </c>
      <c r="AV325" s="38"/>
      <c r="AW325" s="11"/>
      <c r="AX325" s="11"/>
      <c r="AY325" s="11"/>
      <c r="AZ325" s="11"/>
    </row>
    <row r="326" spans="1:52">
      <c r="A326" s="139"/>
      <c r="B326" s="86">
        <f>B327-1</f>
        <v>2014</v>
      </c>
      <c r="C326" s="2"/>
      <c r="D326" s="2"/>
      <c r="E326" s="121"/>
      <c r="F326" s="2"/>
      <c r="G326" s="2"/>
      <c r="H326" s="2"/>
      <c r="I326" s="2"/>
      <c r="J326" s="127"/>
      <c r="K326" s="121"/>
      <c r="L326" s="2"/>
      <c r="M326" s="14"/>
      <c r="N326" s="14"/>
      <c r="O326" s="14"/>
      <c r="P326" s="14"/>
      <c r="Q326" s="14"/>
      <c r="R326" s="14"/>
      <c r="S326" s="14"/>
      <c r="T326" s="12"/>
      <c r="U326" s="121"/>
      <c r="V326" s="2"/>
      <c r="W326" s="14"/>
      <c r="X326" s="14"/>
      <c r="Y326" s="14"/>
      <c r="Z326" s="14"/>
      <c r="AA326" s="14"/>
      <c r="AB326" s="14"/>
      <c r="AC326" s="14"/>
      <c r="AD326" s="12"/>
      <c r="AE326" s="121" t="s">
        <v>39</v>
      </c>
      <c r="AF326" s="2" t="s">
        <v>39</v>
      </c>
      <c r="AG326" s="4" t="str">
        <f t="shared" si="100"/>
        <v>No</v>
      </c>
      <c r="AH326" s="122" t="str">
        <f t="shared" si="83"/>
        <v/>
      </c>
      <c r="AI326" s="171" t="str">
        <f t="shared" si="84"/>
        <v/>
      </c>
      <c r="AJ326" s="171" t="str">
        <f t="shared" si="85"/>
        <v/>
      </c>
      <c r="AK326" s="165"/>
      <c r="AL326" s="165"/>
      <c r="AM326" s="86">
        <f t="shared" si="86"/>
        <v>2014</v>
      </c>
      <c r="AN326" s="11"/>
      <c r="AO326" s="11"/>
      <c r="AP326" s="132">
        <f>IFERROR(U325+V324+W323+X322+Y321-(K325+L324+M323+N322+O321),"")</f>
        <v>0</v>
      </c>
      <c r="AQ326" s="136">
        <f>IFERROR(V325+W324+X323+Y322+Z321-(U325+V324+W323+X322+Y321),"")</f>
        <v>0</v>
      </c>
      <c r="AR326" s="160">
        <f t="shared" si="99"/>
        <v>2</v>
      </c>
      <c r="AS326" s="38"/>
      <c r="AT326" s="11"/>
      <c r="AU326" s="86">
        <f t="shared" si="87"/>
        <v>2014</v>
      </c>
      <c r="AV326" s="38"/>
      <c r="AW326" s="11"/>
      <c r="AX326" s="11"/>
      <c r="AY326" s="11"/>
      <c r="AZ326" s="11"/>
    </row>
    <row r="327" spans="1:52">
      <c r="A327" s="140"/>
      <c r="B327" s="87">
        <v>2015</v>
      </c>
      <c r="C327" s="3"/>
      <c r="D327" s="3"/>
      <c r="E327" s="123"/>
      <c r="F327" s="3"/>
      <c r="G327" s="3"/>
      <c r="H327" s="3"/>
      <c r="I327" s="3"/>
      <c r="J327" s="128"/>
      <c r="K327" s="123"/>
      <c r="L327" s="15"/>
      <c r="M327" s="15"/>
      <c r="N327" s="15"/>
      <c r="O327" s="15"/>
      <c r="P327" s="15"/>
      <c r="Q327" s="15"/>
      <c r="R327" s="15"/>
      <c r="S327" s="15"/>
      <c r="T327" s="13"/>
      <c r="U327" s="123"/>
      <c r="V327" s="15"/>
      <c r="W327" s="15"/>
      <c r="X327" s="15"/>
      <c r="Y327" s="15"/>
      <c r="Z327" s="15"/>
      <c r="AA327" s="15"/>
      <c r="AB327" s="15"/>
      <c r="AC327" s="15"/>
      <c r="AD327" s="13"/>
      <c r="AE327" s="123" t="s">
        <v>39</v>
      </c>
      <c r="AF327" s="3" t="s">
        <v>39</v>
      </c>
      <c r="AG327" s="5" t="str">
        <f t="shared" si="100"/>
        <v>No</v>
      </c>
      <c r="AH327" s="124" t="str">
        <f t="shared" si="83"/>
        <v/>
      </c>
      <c r="AI327" s="172" t="str">
        <f t="shared" si="84"/>
        <v/>
      </c>
      <c r="AJ327" s="172" t="str">
        <f t="shared" si="85"/>
        <v/>
      </c>
      <c r="AK327" s="166"/>
      <c r="AL327" s="166"/>
      <c r="AM327" s="87">
        <f t="shared" si="86"/>
        <v>2015</v>
      </c>
      <c r="AN327" s="20"/>
      <c r="AO327" s="20"/>
      <c r="AP327" s="133">
        <f>IFERROR(U326+V325+W324+X323+Y322-(K326+L325+M324+N323+O322),"")</f>
        <v>0</v>
      </c>
      <c r="AQ327" s="137">
        <f>IFERROR(V326+W325+X324+Y323+Z322-(U326+V325+W324+X323+Y322),"")</f>
        <v>0</v>
      </c>
      <c r="AR327" s="161">
        <f t="shared" si="99"/>
        <v>1</v>
      </c>
      <c r="AS327" s="39"/>
      <c r="AT327" s="20"/>
      <c r="AU327" s="87">
        <f t="shared" si="87"/>
        <v>2015</v>
      </c>
      <c r="AV327" s="39"/>
      <c r="AW327" s="20"/>
      <c r="AX327" s="20"/>
      <c r="AY327" s="20"/>
      <c r="AZ327" s="20"/>
    </row>
    <row r="328" spans="1:52">
      <c r="A328" s="138"/>
      <c r="B328" s="85">
        <f t="shared" ref="B328:B335" si="101">B329-1</f>
        <v>2006</v>
      </c>
      <c r="C328" s="23"/>
      <c r="D328" s="23"/>
      <c r="E328" s="119"/>
      <c r="F328" s="23"/>
      <c r="G328" s="23"/>
      <c r="H328" s="23"/>
      <c r="I328" s="23"/>
      <c r="J328" s="68"/>
      <c r="K328" s="119"/>
      <c r="L328" s="23"/>
      <c r="M328" s="23"/>
      <c r="N328" s="23"/>
      <c r="O328" s="23"/>
      <c r="P328" s="23"/>
      <c r="Q328" s="23"/>
      <c r="R328" s="23"/>
      <c r="S328" s="23"/>
      <c r="T328" s="68"/>
      <c r="U328" s="119"/>
      <c r="V328" s="23"/>
      <c r="W328" s="23"/>
      <c r="X328" s="23"/>
      <c r="Y328" s="23"/>
      <c r="Z328" s="23"/>
      <c r="AA328" s="23"/>
      <c r="AB328" s="23"/>
      <c r="AC328" s="23"/>
      <c r="AD328" s="68"/>
      <c r="AE328" s="119" t="s">
        <v>39</v>
      </c>
      <c r="AF328" s="23" t="s">
        <v>39</v>
      </c>
      <c r="AG328" s="22" t="str">
        <f t="shared" si="100"/>
        <v>No</v>
      </c>
      <c r="AH328" s="120" t="str">
        <f t="shared" ref="AH328:AH391" si="102">IF(AG328="Yes",J328-IF(ISNUMBER(AE328),AE328,0)-IF(ISNUMBER(AE328),0,AF328),"")</f>
        <v/>
      </c>
      <c r="AI328" s="173" t="str">
        <f t="shared" ref="AI328:AI391" si="103">IFERROR(U328/G328,"")</f>
        <v/>
      </c>
      <c r="AJ328" s="173" t="str">
        <f t="shared" ref="AJ328:AJ391" si="104">IFERROR(J328/G328,"")</f>
        <v/>
      </c>
      <c r="AK328" s="165"/>
      <c r="AL328" s="165"/>
      <c r="AM328" s="85">
        <f t="shared" ref="AM328:AM391" si="105">B328</f>
        <v>2006</v>
      </c>
      <c r="AN328" s="11"/>
      <c r="AO328" s="11"/>
      <c r="AP328" s="131"/>
      <c r="AQ328" s="135"/>
      <c r="AR328" s="159">
        <v>10</v>
      </c>
      <c r="AS328" s="97">
        <v>1</v>
      </c>
      <c r="AT328" s="50"/>
      <c r="AU328" s="85">
        <f t="shared" si="87"/>
        <v>2006</v>
      </c>
      <c r="AV328" s="55"/>
      <c r="AW328" s="100"/>
      <c r="AX328" s="100"/>
      <c r="AY328" s="11"/>
      <c r="AZ328" s="11"/>
    </row>
    <row r="329" spans="1:52">
      <c r="A329" s="139"/>
      <c r="B329" s="86">
        <f t="shared" si="101"/>
        <v>2007</v>
      </c>
      <c r="C329" s="2"/>
      <c r="D329" s="2"/>
      <c r="E329" s="121"/>
      <c r="F329" s="2"/>
      <c r="G329" s="2"/>
      <c r="H329" s="2"/>
      <c r="I329" s="2"/>
      <c r="J329" s="127"/>
      <c r="K329" s="121"/>
      <c r="L329" s="2"/>
      <c r="M329" s="2"/>
      <c r="N329" s="2"/>
      <c r="O329" s="2"/>
      <c r="P329" s="2"/>
      <c r="Q329" s="2"/>
      <c r="R329" s="2"/>
      <c r="S329" s="2"/>
      <c r="T329" s="12"/>
      <c r="U329" s="121"/>
      <c r="V329" s="2"/>
      <c r="W329" s="2"/>
      <c r="X329" s="2"/>
      <c r="Y329" s="2"/>
      <c r="Z329" s="2"/>
      <c r="AA329" s="2"/>
      <c r="AB329" s="2"/>
      <c r="AC329" s="2"/>
      <c r="AD329" s="12"/>
      <c r="AE329" s="121" t="s">
        <v>39</v>
      </c>
      <c r="AF329" s="2" t="s">
        <v>39</v>
      </c>
      <c r="AG329" s="4" t="str">
        <f t="shared" si="100"/>
        <v>No</v>
      </c>
      <c r="AH329" s="122" t="str">
        <f t="shared" si="102"/>
        <v/>
      </c>
      <c r="AI329" s="171" t="str">
        <f t="shared" si="103"/>
        <v/>
      </c>
      <c r="AJ329" s="171" t="str">
        <f t="shared" si="104"/>
        <v/>
      </c>
      <c r="AK329" s="165"/>
      <c r="AL329" s="165"/>
      <c r="AM329" s="86">
        <f t="shared" si="105"/>
        <v>2007</v>
      </c>
      <c r="AN329" s="11"/>
      <c r="AO329" s="11"/>
      <c r="AP329" s="132"/>
      <c r="AQ329" s="136"/>
      <c r="AR329" s="160">
        <f>AR328-1</f>
        <v>9</v>
      </c>
      <c r="AS329" s="38"/>
      <c r="AT329" s="11"/>
      <c r="AU329" s="86">
        <f t="shared" ref="AU329:AU392" si="106">$B329</f>
        <v>2007</v>
      </c>
      <c r="AV329" s="38"/>
      <c r="AW329" s="11"/>
      <c r="AX329" s="11"/>
      <c r="AY329" s="11"/>
      <c r="AZ329" s="11"/>
    </row>
    <row r="330" spans="1:52">
      <c r="A330" s="139"/>
      <c r="B330" s="86">
        <f t="shared" si="101"/>
        <v>2008</v>
      </c>
      <c r="C330" s="2"/>
      <c r="D330" s="2"/>
      <c r="E330" s="121"/>
      <c r="F330" s="2"/>
      <c r="G330" s="2"/>
      <c r="H330" s="2"/>
      <c r="I330" s="2"/>
      <c r="J330" s="127"/>
      <c r="K330" s="121"/>
      <c r="L330" s="2"/>
      <c r="M330" s="2"/>
      <c r="N330" s="2"/>
      <c r="O330" s="2"/>
      <c r="P330" s="2"/>
      <c r="Q330" s="2"/>
      <c r="R330" s="2"/>
      <c r="S330" s="14"/>
      <c r="T330" s="12"/>
      <c r="U330" s="121"/>
      <c r="V330" s="2"/>
      <c r="W330" s="2"/>
      <c r="X330" s="2"/>
      <c r="Y330" s="2"/>
      <c r="Z330" s="2"/>
      <c r="AA330" s="2"/>
      <c r="AB330" s="2"/>
      <c r="AC330" s="14"/>
      <c r="AD330" s="12"/>
      <c r="AE330" s="121" t="s">
        <v>39</v>
      </c>
      <c r="AF330" s="2" t="s">
        <v>39</v>
      </c>
      <c r="AG330" s="4" t="str">
        <f t="shared" si="100"/>
        <v>No</v>
      </c>
      <c r="AH330" s="122" t="str">
        <f t="shared" si="102"/>
        <v/>
      </c>
      <c r="AI330" s="171" t="str">
        <f t="shared" si="103"/>
        <v/>
      </c>
      <c r="AJ330" s="171" t="str">
        <f t="shared" si="104"/>
        <v/>
      </c>
      <c r="AK330" s="165"/>
      <c r="AL330" s="165"/>
      <c r="AM330" s="86">
        <f t="shared" si="105"/>
        <v>2008</v>
      </c>
      <c r="AN330" s="11"/>
      <c r="AO330" s="11"/>
      <c r="AP330" s="132"/>
      <c r="AQ330" s="136"/>
      <c r="AR330" s="160">
        <f t="shared" ref="AR330:AR337" si="107">AR329-1</f>
        <v>8</v>
      </c>
      <c r="AS330" s="38"/>
      <c r="AT330" s="11"/>
      <c r="AU330" s="86">
        <f t="shared" si="106"/>
        <v>2008</v>
      </c>
      <c r="AV330" s="38"/>
      <c r="AW330" s="11"/>
      <c r="AX330" s="11"/>
      <c r="AY330" s="11"/>
      <c r="AZ330" s="11"/>
    </row>
    <row r="331" spans="1:52">
      <c r="A331" s="139"/>
      <c r="B331" s="86">
        <f t="shared" si="101"/>
        <v>2009</v>
      </c>
      <c r="C331" s="2"/>
      <c r="D331" s="2"/>
      <c r="E331" s="121"/>
      <c r="F331" s="2"/>
      <c r="G331" s="2"/>
      <c r="H331" s="2"/>
      <c r="I331" s="2"/>
      <c r="J331" s="127"/>
      <c r="K331" s="121"/>
      <c r="L331" s="2"/>
      <c r="M331" s="2"/>
      <c r="N331" s="2"/>
      <c r="O331" s="2"/>
      <c r="P331" s="2"/>
      <c r="Q331" s="2"/>
      <c r="R331" s="14"/>
      <c r="S331" s="14"/>
      <c r="T331" s="12"/>
      <c r="U331" s="121"/>
      <c r="V331" s="2"/>
      <c r="W331" s="2"/>
      <c r="X331" s="2"/>
      <c r="Y331" s="2"/>
      <c r="Z331" s="2"/>
      <c r="AA331" s="2"/>
      <c r="AB331" s="14"/>
      <c r="AC331" s="14"/>
      <c r="AD331" s="12"/>
      <c r="AE331" s="121" t="s">
        <v>39</v>
      </c>
      <c r="AF331" s="2" t="s">
        <v>39</v>
      </c>
      <c r="AG331" s="4" t="str">
        <f t="shared" si="100"/>
        <v>No</v>
      </c>
      <c r="AH331" s="122" t="str">
        <f t="shared" si="102"/>
        <v/>
      </c>
      <c r="AI331" s="171" t="str">
        <f t="shared" si="103"/>
        <v/>
      </c>
      <c r="AJ331" s="171" t="str">
        <f t="shared" si="104"/>
        <v/>
      </c>
      <c r="AK331" s="165"/>
      <c r="AL331" s="165"/>
      <c r="AM331" s="86">
        <f t="shared" si="105"/>
        <v>2009</v>
      </c>
      <c r="AN331" s="11"/>
      <c r="AO331" s="11"/>
      <c r="AP331" s="132"/>
      <c r="AQ331" s="136"/>
      <c r="AR331" s="160">
        <f t="shared" si="107"/>
        <v>7</v>
      </c>
      <c r="AS331" s="38"/>
      <c r="AT331" s="11"/>
      <c r="AU331" s="86">
        <f t="shared" si="106"/>
        <v>2009</v>
      </c>
      <c r="AV331" s="38"/>
      <c r="AW331" s="11"/>
      <c r="AX331" s="11"/>
      <c r="AY331" s="11"/>
      <c r="AZ331" s="11"/>
    </row>
    <row r="332" spans="1:52">
      <c r="A332" s="139"/>
      <c r="B332" s="86">
        <f t="shared" si="101"/>
        <v>2010</v>
      </c>
      <c r="C332" s="2"/>
      <c r="D332" s="2"/>
      <c r="E332" s="121"/>
      <c r="F332" s="2"/>
      <c r="G332" s="2"/>
      <c r="H332" s="2"/>
      <c r="I332" s="2"/>
      <c r="J332" s="127"/>
      <c r="K332" s="121"/>
      <c r="L332" s="2"/>
      <c r="M332" s="2"/>
      <c r="N332" s="2"/>
      <c r="O332" s="2"/>
      <c r="P332" s="2"/>
      <c r="Q332" s="14"/>
      <c r="R332" s="14"/>
      <c r="S332" s="14"/>
      <c r="T332" s="12"/>
      <c r="U332" s="121"/>
      <c r="V332" s="2"/>
      <c r="W332" s="2"/>
      <c r="X332" s="2"/>
      <c r="Y332" s="2"/>
      <c r="Z332" s="2"/>
      <c r="AA332" s="14"/>
      <c r="AB332" s="14"/>
      <c r="AC332" s="14"/>
      <c r="AD332" s="12"/>
      <c r="AE332" s="121" t="s">
        <v>39</v>
      </c>
      <c r="AF332" s="2" t="s">
        <v>39</v>
      </c>
      <c r="AG332" s="4" t="str">
        <f t="shared" si="100"/>
        <v>No</v>
      </c>
      <c r="AH332" s="122" t="str">
        <f t="shared" si="102"/>
        <v/>
      </c>
      <c r="AI332" s="171" t="str">
        <f t="shared" si="103"/>
        <v/>
      </c>
      <c r="AJ332" s="171" t="str">
        <f t="shared" si="104"/>
        <v/>
      </c>
      <c r="AK332" s="165"/>
      <c r="AL332" s="165"/>
      <c r="AM332" s="86">
        <f t="shared" si="105"/>
        <v>2010</v>
      </c>
      <c r="AN332" s="11"/>
      <c r="AO332" s="11"/>
      <c r="AP332" s="132"/>
      <c r="AQ332" s="136"/>
      <c r="AR332" s="160">
        <f t="shared" si="107"/>
        <v>6</v>
      </c>
      <c r="AS332" s="38"/>
      <c r="AT332" s="11"/>
      <c r="AU332" s="86">
        <f t="shared" si="106"/>
        <v>2010</v>
      </c>
      <c r="AV332" s="38"/>
      <c r="AW332" s="11"/>
      <c r="AX332" s="11"/>
      <c r="AY332" s="11"/>
      <c r="AZ332" s="11"/>
    </row>
    <row r="333" spans="1:52">
      <c r="A333" s="139"/>
      <c r="B333" s="86">
        <f t="shared" si="101"/>
        <v>2011</v>
      </c>
      <c r="C333" s="2"/>
      <c r="D333" s="2"/>
      <c r="E333" s="121"/>
      <c r="F333" s="2"/>
      <c r="G333" s="2"/>
      <c r="H333" s="2"/>
      <c r="I333" s="2"/>
      <c r="J333" s="127"/>
      <c r="K333" s="121"/>
      <c r="L333" s="2"/>
      <c r="M333" s="2"/>
      <c r="N333" s="2"/>
      <c r="O333" s="2"/>
      <c r="P333" s="14"/>
      <c r="Q333" s="14"/>
      <c r="R333" s="14"/>
      <c r="S333" s="14"/>
      <c r="T333" s="12"/>
      <c r="U333" s="121"/>
      <c r="V333" s="2"/>
      <c r="W333" s="2"/>
      <c r="X333" s="2"/>
      <c r="Y333" s="2"/>
      <c r="Z333" s="14"/>
      <c r="AA333" s="14"/>
      <c r="AB333" s="14"/>
      <c r="AC333" s="14"/>
      <c r="AD333" s="12"/>
      <c r="AE333" s="121" t="s">
        <v>39</v>
      </c>
      <c r="AF333" s="2" t="s">
        <v>39</v>
      </c>
      <c r="AG333" s="4" t="str">
        <f t="shared" si="100"/>
        <v>No</v>
      </c>
      <c r="AH333" s="122" t="str">
        <f t="shared" si="102"/>
        <v/>
      </c>
      <c r="AI333" s="171" t="str">
        <f t="shared" si="103"/>
        <v/>
      </c>
      <c r="AJ333" s="171" t="str">
        <f t="shared" si="104"/>
        <v/>
      </c>
      <c r="AK333" s="165"/>
      <c r="AL333" s="165"/>
      <c r="AM333" s="86">
        <f t="shared" si="105"/>
        <v>2011</v>
      </c>
      <c r="AN333" s="11"/>
      <c r="AO333" s="11"/>
      <c r="AP333" s="132">
        <f>IFERROR(U332+V331+W330+X329+Y328-(K332+L331+M330+N329+O328),"")</f>
        <v>0</v>
      </c>
      <c r="AQ333" s="136">
        <f>IFERROR(V332+W331+X330+Y329+Z328-(U332+V331+W330+X329+Y328),"")</f>
        <v>0</v>
      </c>
      <c r="AR333" s="160">
        <f t="shared" si="107"/>
        <v>5</v>
      </c>
      <c r="AS333" s="38"/>
      <c r="AT333" s="11"/>
      <c r="AU333" s="86">
        <f t="shared" si="106"/>
        <v>2011</v>
      </c>
      <c r="AV333" s="38"/>
      <c r="AW333" s="11"/>
      <c r="AX333" s="11"/>
      <c r="AY333" s="11"/>
      <c r="AZ333" s="11"/>
    </row>
    <row r="334" spans="1:52">
      <c r="A334" s="139"/>
      <c r="B334" s="86">
        <f t="shared" si="101"/>
        <v>2012</v>
      </c>
      <c r="C334" s="2"/>
      <c r="D334" s="2"/>
      <c r="E334" s="121"/>
      <c r="F334" s="2"/>
      <c r="G334" s="2"/>
      <c r="H334" s="2"/>
      <c r="I334" s="2"/>
      <c r="J334" s="127"/>
      <c r="K334" s="121"/>
      <c r="L334" s="2"/>
      <c r="M334" s="2"/>
      <c r="N334" s="2"/>
      <c r="O334" s="14"/>
      <c r="P334" s="14"/>
      <c r="Q334" s="14"/>
      <c r="R334" s="14"/>
      <c r="S334" s="14"/>
      <c r="T334" s="12"/>
      <c r="U334" s="121"/>
      <c r="V334" s="2"/>
      <c r="W334" s="2"/>
      <c r="X334" s="2"/>
      <c r="Y334" s="14"/>
      <c r="Z334" s="14"/>
      <c r="AA334" s="14"/>
      <c r="AB334" s="14"/>
      <c r="AC334" s="14"/>
      <c r="AD334" s="12"/>
      <c r="AE334" s="121" t="s">
        <v>39</v>
      </c>
      <c r="AF334" s="2" t="s">
        <v>39</v>
      </c>
      <c r="AG334" s="4" t="str">
        <f t="shared" si="100"/>
        <v>No</v>
      </c>
      <c r="AH334" s="122" t="str">
        <f t="shared" si="102"/>
        <v/>
      </c>
      <c r="AI334" s="171" t="str">
        <f t="shared" si="103"/>
        <v/>
      </c>
      <c r="AJ334" s="171" t="str">
        <f t="shared" si="104"/>
        <v/>
      </c>
      <c r="AK334" s="165"/>
      <c r="AL334" s="165"/>
      <c r="AM334" s="86">
        <f t="shared" si="105"/>
        <v>2012</v>
      </c>
      <c r="AN334" s="11"/>
      <c r="AO334" s="11"/>
      <c r="AP334" s="132">
        <f>IFERROR(U333+V332+W331+X330+Y329-(K333+L332+M331+N330+O329),"")</f>
        <v>0</v>
      </c>
      <c r="AQ334" s="136">
        <f>IFERROR(V333+W332+X331+Y330+Z329-(U333+V332+W331+X330+Y329),"")</f>
        <v>0</v>
      </c>
      <c r="AR334" s="160">
        <f t="shared" si="107"/>
        <v>4</v>
      </c>
      <c r="AS334" s="38"/>
      <c r="AT334" s="11"/>
      <c r="AU334" s="86">
        <f t="shared" si="106"/>
        <v>2012</v>
      </c>
      <c r="AV334" s="38"/>
      <c r="AW334" s="11"/>
      <c r="AX334" s="11"/>
      <c r="AY334" s="11"/>
      <c r="AZ334" s="11"/>
    </row>
    <row r="335" spans="1:52">
      <c r="A335" s="139"/>
      <c r="B335" s="86">
        <f t="shared" si="101"/>
        <v>2013</v>
      </c>
      <c r="C335" s="2"/>
      <c r="D335" s="2"/>
      <c r="E335" s="121"/>
      <c r="F335" s="2"/>
      <c r="G335" s="2"/>
      <c r="H335" s="2"/>
      <c r="I335" s="2"/>
      <c r="J335" s="127"/>
      <c r="K335" s="121"/>
      <c r="L335" s="2"/>
      <c r="M335" s="2"/>
      <c r="N335" s="14"/>
      <c r="O335" s="14"/>
      <c r="P335" s="14"/>
      <c r="Q335" s="14"/>
      <c r="R335" s="14"/>
      <c r="S335" s="14"/>
      <c r="T335" s="12"/>
      <c r="U335" s="121"/>
      <c r="V335" s="2"/>
      <c r="W335" s="2"/>
      <c r="X335" s="14"/>
      <c r="Y335" s="14"/>
      <c r="Z335" s="14"/>
      <c r="AA335" s="14"/>
      <c r="AB335" s="14"/>
      <c r="AC335" s="14"/>
      <c r="AD335" s="12"/>
      <c r="AE335" s="121" t="s">
        <v>39</v>
      </c>
      <c r="AF335" s="2" t="s">
        <v>39</v>
      </c>
      <c r="AG335" s="4" t="str">
        <f t="shared" si="100"/>
        <v>No</v>
      </c>
      <c r="AH335" s="122" t="str">
        <f t="shared" si="102"/>
        <v/>
      </c>
      <c r="AI335" s="171" t="str">
        <f t="shared" si="103"/>
        <v/>
      </c>
      <c r="AJ335" s="171" t="str">
        <f t="shared" si="104"/>
        <v/>
      </c>
      <c r="AK335" s="165"/>
      <c r="AL335" s="165"/>
      <c r="AM335" s="86">
        <f t="shared" si="105"/>
        <v>2013</v>
      </c>
      <c r="AN335" s="11"/>
      <c r="AO335" s="11"/>
      <c r="AP335" s="132">
        <f>IFERROR(U334+V333+W332+X331+Y330-(K334+L333+M332+N331+O330),"")</f>
        <v>0</v>
      </c>
      <c r="AQ335" s="136">
        <f>IFERROR(V334+W333+X332+Y331+Z330-(U334+V333+W332+X331+Y330),"")</f>
        <v>0</v>
      </c>
      <c r="AR335" s="160">
        <f t="shared" si="107"/>
        <v>3</v>
      </c>
      <c r="AS335" s="38"/>
      <c r="AT335" s="11"/>
      <c r="AU335" s="86">
        <f t="shared" si="106"/>
        <v>2013</v>
      </c>
      <c r="AV335" s="38"/>
      <c r="AW335" s="11"/>
      <c r="AX335" s="11"/>
      <c r="AY335" s="11"/>
      <c r="AZ335" s="11"/>
    </row>
    <row r="336" spans="1:52">
      <c r="A336" s="139"/>
      <c r="B336" s="86">
        <f>B337-1</f>
        <v>2014</v>
      </c>
      <c r="C336" s="2"/>
      <c r="D336" s="2"/>
      <c r="E336" s="121"/>
      <c r="F336" s="2"/>
      <c r="G336" s="2"/>
      <c r="H336" s="2"/>
      <c r="I336" s="2"/>
      <c r="J336" s="127"/>
      <c r="K336" s="121"/>
      <c r="L336" s="2"/>
      <c r="M336" s="14"/>
      <c r="N336" s="14"/>
      <c r="O336" s="14"/>
      <c r="P336" s="14"/>
      <c r="Q336" s="14"/>
      <c r="R336" s="14"/>
      <c r="S336" s="14"/>
      <c r="T336" s="12"/>
      <c r="U336" s="121"/>
      <c r="V336" s="2"/>
      <c r="W336" s="14"/>
      <c r="X336" s="14"/>
      <c r="Y336" s="14"/>
      <c r="Z336" s="14"/>
      <c r="AA336" s="14"/>
      <c r="AB336" s="14"/>
      <c r="AC336" s="14"/>
      <c r="AD336" s="12"/>
      <c r="AE336" s="121" t="s">
        <v>39</v>
      </c>
      <c r="AF336" s="2" t="s">
        <v>39</v>
      </c>
      <c r="AG336" s="4" t="str">
        <f t="shared" si="100"/>
        <v>No</v>
      </c>
      <c r="AH336" s="122" t="str">
        <f t="shared" si="102"/>
        <v/>
      </c>
      <c r="AI336" s="171" t="str">
        <f t="shared" si="103"/>
        <v/>
      </c>
      <c r="AJ336" s="171" t="str">
        <f t="shared" si="104"/>
        <v/>
      </c>
      <c r="AK336" s="165"/>
      <c r="AL336" s="165"/>
      <c r="AM336" s="86">
        <f t="shared" si="105"/>
        <v>2014</v>
      </c>
      <c r="AN336" s="11"/>
      <c r="AO336" s="11"/>
      <c r="AP336" s="132">
        <f>IFERROR(U335+V334+W333+X332+Y331-(K335+L334+M333+N332+O331),"")</f>
        <v>0</v>
      </c>
      <c r="AQ336" s="136">
        <f>IFERROR(V335+W334+X333+Y332+Z331-(U335+V334+W333+X332+Y331),"")</f>
        <v>0</v>
      </c>
      <c r="AR336" s="160">
        <f t="shared" si="107"/>
        <v>2</v>
      </c>
      <c r="AS336" s="38"/>
      <c r="AT336" s="11"/>
      <c r="AU336" s="86">
        <f t="shared" si="106"/>
        <v>2014</v>
      </c>
      <c r="AV336" s="38"/>
      <c r="AW336" s="11"/>
      <c r="AX336" s="11"/>
      <c r="AY336" s="11"/>
      <c r="AZ336" s="11"/>
    </row>
    <row r="337" spans="1:52">
      <c r="A337" s="140"/>
      <c r="B337" s="87">
        <v>2015</v>
      </c>
      <c r="C337" s="3"/>
      <c r="D337" s="3"/>
      <c r="E337" s="123"/>
      <c r="F337" s="3"/>
      <c r="G337" s="3"/>
      <c r="H337" s="3"/>
      <c r="I337" s="3"/>
      <c r="J337" s="128"/>
      <c r="K337" s="123"/>
      <c r="L337" s="15"/>
      <c r="M337" s="15"/>
      <c r="N337" s="15"/>
      <c r="O337" s="15"/>
      <c r="P337" s="15"/>
      <c r="Q337" s="15"/>
      <c r="R337" s="15"/>
      <c r="S337" s="15"/>
      <c r="T337" s="13"/>
      <c r="U337" s="123"/>
      <c r="V337" s="15"/>
      <c r="W337" s="15"/>
      <c r="X337" s="15"/>
      <c r="Y337" s="15"/>
      <c r="Z337" s="15"/>
      <c r="AA337" s="15"/>
      <c r="AB337" s="15"/>
      <c r="AC337" s="15"/>
      <c r="AD337" s="13"/>
      <c r="AE337" s="123" t="s">
        <v>39</v>
      </c>
      <c r="AF337" s="3" t="s">
        <v>39</v>
      </c>
      <c r="AG337" s="5" t="str">
        <f t="shared" si="100"/>
        <v>No</v>
      </c>
      <c r="AH337" s="124" t="str">
        <f t="shared" si="102"/>
        <v/>
      </c>
      <c r="AI337" s="172" t="str">
        <f t="shared" si="103"/>
        <v/>
      </c>
      <c r="AJ337" s="172" t="str">
        <f t="shared" si="104"/>
        <v/>
      </c>
      <c r="AK337" s="166"/>
      <c r="AL337" s="166"/>
      <c r="AM337" s="87">
        <f t="shared" si="105"/>
        <v>2015</v>
      </c>
      <c r="AN337" s="20"/>
      <c r="AO337" s="20"/>
      <c r="AP337" s="133">
        <f>IFERROR(U336+V335+W334+X333+Y332-(K336+L335+M334+N333+O332),"")</f>
        <v>0</v>
      </c>
      <c r="AQ337" s="137">
        <f>IFERROR(V336+W335+X334+Y333+Z332-(U336+V335+W334+X333+Y332),"")</f>
        <v>0</v>
      </c>
      <c r="AR337" s="161">
        <f t="shared" si="107"/>
        <v>1</v>
      </c>
      <c r="AS337" s="39"/>
      <c r="AT337" s="20"/>
      <c r="AU337" s="87">
        <f t="shared" si="106"/>
        <v>2015</v>
      </c>
      <c r="AV337" s="39"/>
      <c r="AW337" s="20"/>
      <c r="AX337" s="20"/>
      <c r="AY337" s="20"/>
      <c r="AZ337" s="20"/>
    </row>
    <row r="338" spans="1:52">
      <c r="A338" s="138"/>
      <c r="B338" s="85">
        <f t="shared" ref="B338:B345" si="108">B339-1</f>
        <v>2006</v>
      </c>
      <c r="C338" s="23"/>
      <c r="D338" s="23"/>
      <c r="E338" s="119"/>
      <c r="F338" s="23"/>
      <c r="G338" s="23"/>
      <c r="H338" s="23"/>
      <c r="I338" s="23"/>
      <c r="J338" s="68"/>
      <c r="K338" s="119"/>
      <c r="L338" s="23"/>
      <c r="M338" s="23"/>
      <c r="N338" s="23"/>
      <c r="O338" s="23"/>
      <c r="P338" s="23"/>
      <c r="Q338" s="23"/>
      <c r="R338" s="23"/>
      <c r="S338" s="23"/>
      <c r="T338" s="68"/>
      <c r="U338" s="119"/>
      <c r="V338" s="23"/>
      <c r="W338" s="23"/>
      <c r="X338" s="23"/>
      <c r="Y338" s="23"/>
      <c r="Z338" s="23"/>
      <c r="AA338" s="23"/>
      <c r="AB338" s="23"/>
      <c r="AC338" s="23"/>
      <c r="AD338" s="68"/>
      <c r="AE338" s="119" t="s">
        <v>39</v>
      </c>
      <c r="AF338" s="23" t="s">
        <v>39</v>
      </c>
      <c r="AG338" s="22" t="str">
        <f t="shared" si="100"/>
        <v>No</v>
      </c>
      <c r="AH338" s="120" t="str">
        <f t="shared" si="102"/>
        <v/>
      </c>
      <c r="AI338" s="173" t="str">
        <f t="shared" si="103"/>
        <v/>
      </c>
      <c r="AJ338" s="173" t="str">
        <f t="shared" si="104"/>
        <v/>
      </c>
      <c r="AK338" s="165"/>
      <c r="AL338" s="165"/>
      <c r="AM338" s="85">
        <f t="shared" si="105"/>
        <v>2006</v>
      </c>
      <c r="AN338" s="11"/>
      <c r="AO338" s="11"/>
      <c r="AP338" s="131"/>
      <c r="AQ338" s="135"/>
      <c r="AR338" s="159">
        <v>10</v>
      </c>
      <c r="AS338" s="97">
        <v>1</v>
      </c>
      <c r="AT338" s="50"/>
      <c r="AU338" s="85">
        <f t="shared" si="106"/>
        <v>2006</v>
      </c>
      <c r="AV338" s="55"/>
      <c r="AW338" s="100"/>
      <c r="AX338" s="100"/>
      <c r="AY338" s="11"/>
      <c r="AZ338" s="11"/>
    </row>
    <row r="339" spans="1:52">
      <c r="A339" s="139"/>
      <c r="B339" s="86">
        <f t="shared" si="108"/>
        <v>2007</v>
      </c>
      <c r="C339" s="2"/>
      <c r="D339" s="2"/>
      <c r="E339" s="121"/>
      <c r="F339" s="2"/>
      <c r="G339" s="2"/>
      <c r="H339" s="2"/>
      <c r="I339" s="2"/>
      <c r="J339" s="127"/>
      <c r="K339" s="121"/>
      <c r="L339" s="2"/>
      <c r="M339" s="2"/>
      <c r="N339" s="2"/>
      <c r="O339" s="2"/>
      <c r="P339" s="2"/>
      <c r="Q339" s="2"/>
      <c r="R339" s="2"/>
      <c r="S339" s="2"/>
      <c r="T339" s="12"/>
      <c r="U339" s="121"/>
      <c r="V339" s="2"/>
      <c r="W339" s="2"/>
      <c r="X339" s="2"/>
      <c r="Y339" s="2"/>
      <c r="Z339" s="2"/>
      <c r="AA339" s="2"/>
      <c r="AB339" s="2"/>
      <c r="AC339" s="2"/>
      <c r="AD339" s="12"/>
      <c r="AE339" s="121" t="s">
        <v>39</v>
      </c>
      <c r="AF339" s="2" t="s">
        <v>39</v>
      </c>
      <c r="AG339" s="4" t="str">
        <f t="shared" si="100"/>
        <v>No</v>
      </c>
      <c r="AH339" s="122" t="str">
        <f t="shared" si="102"/>
        <v/>
      </c>
      <c r="AI339" s="171" t="str">
        <f t="shared" si="103"/>
        <v/>
      </c>
      <c r="AJ339" s="171" t="str">
        <f t="shared" si="104"/>
        <v/>
      </c>
      <c r="AK339" s="165"/>
      <c r="AL339" s="165"/>
      <c r="AM339" s="86">
        <f t="shared" si="105"/>
        <v>2007</v>
      </c>
      <c r="AN339" s="11"/>
      <c r="AO339" s="11"/>
      <c r="AP339" s="132"/>
      <c r="AQ339" s="136"/>
      <c r="AR339" s="160">
        <f>AR338-1</f>
        <v>9</v>
      </c>
      <c r="AS339" s="38"/>
      <c r="AT339" s="11"/>
      <c r="AU339" s="86">
        <f t="shared" si="106"/>
        <v>2007</v>
      </c>
      <c r="AV339" s="38"/>
      <c r="AW339" s="11"/>
      <c r="AX339" s="11"/>
      <c r="AY339" s="11"/>
      <c r="AZ339" s="11"/>
    </row>
    <row r="340" spans="1:52">
      <c r="A340" s="139"/>
      <c r="B340" s="86">
        <f t="shared" si="108"/>
        <v>2008</v>
      </c>
      <c r="C340" s="2"/>
      <c r="D340" s="2"/>
      <c r="E340" s="121"/>
      <c r="F340" s="2"/>
      <c r="G340" s="2"/>
      <c r="H340" s="2"/>
      <c r="I340" s="2"/>
      <c r="J340" s="127"/>
      <c r="K340" s="121"/>
      <c r="L340" s="2"/>
      <c r="M340" s="2"/>
      <c r="N340" s="2"/>
      <c r="O340" s="2"/>
      <c r="P340" s="2"/>
      <c r="Q340" s="2"/>
      <c r="R340" s="2"/>
      <c r="S340" s="14"/>
      <c r="T340" s="12"/>
      <c r="U340" s="121"/>
      <c r="V340" s="2"/>
      <c r="W340" s="2"/>
      <c r="X340" s="2"/>
      <c r="Y340" s="2"/>
      <c r="Z340" s="2"/>
      <c r="AA340" s="2"/>
      <c r="AB340" s="2"/>
      <c r="AC340" s="14"/>
      <c r="AD340" s="12"/>
      <c r="AE340" s="121" t="s">
        <v>39</v>
      </c>
      <c r="AF340" s="2" t="s">
        <v>39</v>
      </c>
      <c r="AG340" s="4" t="str">
        <f t="shared" si="100"/>
        <v>No</v>
      </c>
      <c r="AH340" s="122" t="str">
        <f t="shared" si="102"/>
        <v/>
      </c>
      <c r="AI340" s="171" t="str">
        <f t="shared" si="103"/>
        <v/>
      </c>
      <c r="AJ340" s="171" t="str">
        <f t="shared" si="104"/>
        <v/>
      </c>
      <c r="AK340" s="165"/>
      <c r="AL340" s="165"/>
      <c r="AM340" s="86">
        <f t="shared" si="105"/>
        <v>2008</v>
      </c>
      <c r="AN340" s="11"/>
      <c r="AO340" s="11"/>
      <c r="AP340" s="132"/>
      <c r="AQ340" s="136"/>
      <c r="AR340" s="160">
        <f t="shared" ref="AR340:AR347" si="109">AR339-1</f>
        <v>8</v>
      </c>
      <c r="AS340" s="38"/>
      <c r="AT340" s="11"/>
      <c r="AU340" s="86">
        <f t="shared" si="106"/>
        <v>2008</v>
      </c>
      <c r="AV340" s="38"/>
      <c r="AW340" s="11"/>
      <c r="AX340" s="11"/>
      <c r="AY340" s="11"/>
      <c r="AZ340" s="11"/>
    </row>
    <row r="341" spans="1:52">
      <c r="A341" s="139"/>
      <c r="B341" s="86">
        <f t="shared" si="108"/>
        <v>2009</v>
      </c>
      <c r="C341" s="2"/>
      <c r="D341" s="2"/>
      <c r="E341" s="121"/>
      <c r="F341" s="2"/>
      <c r="G341" s="2"/>
      <c r="H341" s="2"/>
      <c r="I341" s="2"/>
      <c r="J341" s="127"/>
      <c r="K341" s="121"/>
      <c r="L341" s="2"/>
      <c r="M341" s="2"/>
      <c r="N341" s="2"/>
      <c r="O341" s="2"/>
      <c r="P341" s="2"/>
      <c r="Q341" s="2"/>
      <c r="R341" s="14"/>
      <c r="S341" s="14"/>
      <c r="T341" s="12"/>
      <c r="U341" s="121"/>
      <c r="V341" s="2"/>
      <c r="W341" s="2"/>
      <c r="X341" s="2"/>
      <c r="Y341" s="2"/>
      <c r="Z341" s="2"/>
      <c r="AA341" s="2"/>
      <c r="AB341" s="14"/>
      <c r="AC341" s="14"/>
      <c r="AD341" s="12"/>
      <c r="AE341" s="121" t="s">
        <v>39</v>
      </c>
      <c r="AF341" s="2" t="s">
        <v>39</v>
      </c>
      <c r="AG341" s="4" t="str">
        <f t="shared" si="100"/>
        <v>No</v>
      </c>
      <c r="AH341" s="122" t="str">
        <f t="shared" si="102"/>
        <v/>
      </c>
      <c r="AI341" s="171" t="str">
        <f t="shared" si="103"/>
        <v/>
      </c>
      <c r="AJ341" s="171" t="str">
        <f t="shared" si="104"/>
        <v/>
      </c>
      <c r="AK341" s="165"/>
      <c r="AL341" s="165"/>
      <c r="AM341" s="86">
        <f t="shared" si="105"/>
        <v>2009</v>
      </c>
      <c r="AN341" s="11"/>
      <c r="AO341" s="11"/>
      <c r="AP341" s="132"/>
      <c r="AQ341" s="136"/>
      <c r="AR341" s="160">
        <f t="shared" si="109"/>
        <v>7</v>
      </c>
      <c r="AS341" s="38"/>
      <c r="AT341" s="11"/>
      <c r="AU341" s="86">
        <f t="shared" si="106"/>
        <v>2009</v>
      </c>
      <c r="AV341" s="38"/>
      <c r="AW341" s="11"/>
      <c r="AX341" s="11"/>
      <c r="AY341" s="11"/>
      <c r="AZ341" s="11"/>
    </row>
    <row r="342" spans="1:52">
      <c r="A342" s="139"/>
      <c r="B342" s="86">
        <f t="shared" si="108"/>
        <v>2010</v>
      </c>
      <c r="C342" s="2"/>
      <c r="D342" s="2"/>
      <c r="E342" s="121"/>
      <c r="F342" s="2"/>
      <c r="G342" s="2"/>
      <c r="H342" s="2"/>
      <c r="I342" s="2"/>
      <c r="J342" s="127"/>
      <c r="K342" s="121"/>
      <c r="L342" s="2"/>
      <c r="M342" s="2"/>
      <c r="N342" s="2"/>
      <c r="O342" s="2"/>
      <c r="P342" s="2"/>
      <c r="Q342" s="14"/>
      <c r="R342" s="14"/>
      <c r="S342" s="14"/>
      <c r="T342" s="12"/>
      <c r="U342" s="121"/>
      <c r="V342" s="2"/>
      <c r="W342" s="2"/>
      <c r="X342" s="2"/>
      <c r="Y342" s="2"/>
      <c r="Z342" s="2"/>
      <c r="AA342" s="14"/>
      <c r="AB342" s="14"/>
      <c r="AC342" s="14"/>
      <c r="AD342" s="12"/>
      <c r="AE342" s="121" t="s">
        <v>39</v>
      </c>
      <c r="AF342" s="2" t="s">
        <v>39</v>
      </c>
      <c r="AG342" s="4" t="str">
        <f t="shared" si="100"/>
        <v>No</v>
      </c>
      <c r="AH342" s="122" t="str">
        <f t="shared" si="102"/>
        <v/>
      </c>
      <c r="AI342" s="171" t="str">
        <f t="shared" si="103"/>
        <v/>
      </c>
      <c r="AJ342" s="171" t="str">
        <f t="shared" si="104"/>
        <v/>
      </c>
      <c r="AK342" s="165"/>
      <c r="AL342" s="165"/>
      <c r="AM342" s="86">
        <f t="shared" si="105"/>
        <v>2010</v>
      </c>
      <c r="AN342" s="11"/>
      <c r="AO342" s="11"/>
      <c r="AP342" s="132"/>
      <c r="AQ342" s="136"/>
      <c r="AR342" s="160">
        <f t="shared" si="109"/>
        <v>6</v>
      </c>
      <c r="AS342" s="38"/>
      <c r="AT342" s="11"/>
      <c r="AU342" s="86">
        <f t="shared" si="106"/>
        <v>2010</v>
      </c>
      <c r="AV342" s="38"/>
      <c r="AW342" s="11"/>
      <c r="AX342" s="11"/>
      <c r="AY342" s="11"/>
      <c r="AZ342" s="11"/>
    </row>
    <row r="343" spans="1:52">
      <c r="A343" s="139"/>
      <c r="B343" s="86">
        <f t="shared" si="108"/>
        <v>2011</v>
      </c>
      <c r="C343" s="2"/>
      <c r="D343" s="2"/>
      <c r="E343" s="121"/>
      <c r="F343" s="2"/>
      <c r="G343" s="2"/>
      <c r="H343" s="2"/>
      <c r="I343" s="2"/>
      <c r="J343" s="127"/>
      <c r="K343" s="121"/>
      <c r="L343" s="2"/>
      <c r="M343" s="2"/>
      <c r="N343" s="2"/>
      <c r="O343" s="2"/>
      <c r="P343" s="14"/>
      <c r="Q343" s="14"/>
      <c r="R343" s="14"/>
      <c r="S343" s="14"/>
      <c r="T343" s="12"/>
      <c r="U343" s="121"/>
      <c r="V343" s="2"/>
      <c r="W343" s="2"/>
      <c r="X343" s="2"/>
      <c r="Y343" s="2"/>
      <c r="Z343" s="14"/>
      <c r="AA343" s="14"/>
      <c r="AB343" s="14"/>
      <c r="AC343" s="14"/>
      <c r="AD343" s="12"/>
      <c r="AE343" s="121" t="s">
        <v>39</v>
      </c>
      <c r="AF343" s="2" t="s">
        <v>39</v>
      </c>
      <c r="AG343" s="4" t="str">
        <f t="shared" si="100"/>
        <v>No</v>
      </c>
      <c r="AH343" s="122" t="str">
        <f t="shared" si="102"/>
        <v/>
      </c>
      <c r="AI343" s="171" t="str">
        <f t="shared" si="103"/>
        <v/>
      </c>
      <c r="AJ343" s="171" t="str">
        <f t="shared" si="104"/>
        <v/>
      </c>
      <c r="AK343" s="165"/>
      <c r="AL343" s="165"/>
      <c r="AM343" s="86">
        <f t="shared" si="105"/>
        <v>2011</v>
      </c>
      <c r="AN343" s="11"/>
      <c r="AO343" s="11"/>
      <c r="AP343" s="132">
        <f>IFERROR(U342+V341+W340+X339+Y338-(K342+L341+M340+N339+O338),"")</f>
        <v>0</v>
      </c>
      <c r="AQ343" s="136">
        <f>IFERROR(V342+W341+X340+Y339+Z338-(U342+V341+W340+X339+Y338),"")</f>
        <v>0</v>
      </c>
      <c r="AR343" s="160">
        <f t="shared" si="109"/>
        <v>5</v>
      </c>
      <c r="AS343" s="38"/>
      <c r="AT343" s="11"/>
      <c r="AU343" s="86">
        <f t="shared" si="106"/>
        <v>2011</v>
      </c>
      <c r="AV343" s="38"/>
      <c r="AW343" s="11"/>
      <c r="AX343" s="11"/>
      <c r="AY343" s="11"/>
      <c r="AZ343" s="11"/>
    </row>
    <row r="344" spans="1:52">
      <c r="A344" s="139"/>
      <c r="B344" s="86">
        <f t="shared" si="108"/>
        <v>2012</v>
      </c>
      <c r="C344" s="2"/>
      <c r="D344" s="2"/>
      <c r="E344" s="121"/>
      <c r="F344" s="2"/>
      <c r="G344" s="2"/>
      <c r="H344" s="2"/>
      <c r="I344" s="2"/>
      <c r="J344" s="127"/>
      <c r="K344" s="121"/>
      <c r="L344" s="2"/>
      <c r="M344" s="2"/>
      <c r="N344" s="2"/>
      <c r="O344" s="14"/>
      <c r="P344" s="14"/>
      <c r="Q344" s="14"/>
      <c r="R344" s="14"/>
      <c r="S344" s="14"/>
      <c r="T344" s="12"/>
      <c r="U344" s="121"/>
      <c r="V344" s="2"/>
      <c r="W344" s="2"/>
      <c r="X344" s="2"/>
      <c r="Y344" s="14"/>
      <c r="Z344" s="14"/>
      <c r="AA344" s="14"/>
      <c r="AB344" s="14"/>
      <c r="AC344" s="14"/>
      <c r="AD344" s="12"/>
      <c r="AE344" s="121" t="s">
        <v>39</v>
      </c>
      <c r="AF344" s="2" t="s">
        <v>39</v>
      </c>
      <c r="AG344" s="4" t="str">
        <f t="shared" si="100"/>
        <v>No</v>
      </c>
      <c r="AH344" s="122" t="str">
        <f t="shared" si="102"/>
        <v/>
      </c>
      <c r="AI344" s="171" t="str">
        <f t="shared" si="103"/>
        <v/>
      </c>
      <c r="AJ344" s="171" t="str">
        <f t="shared" si="104"/>
        <v/>
      </c>
      <c r="AK344" s="165"/>
      <c r="AL344" s="165"/>
      <c r="AM344" s="86">
        <f t="shared" si="105"/>
        <v>2012</v>
      </c>
      <c r="AN344" s="11"/>
      <c r="AO344" s="11"/>
      <c r="AP344" s="132">
        <f>IFERROR(U343+V342+W341+X340+Y339-(K343+L342+M341+N340+O339),"")</f>
        <v>0</v>
      </c>
      <c r="AQ344" s="136">
        <f>IFERROR(V343+W342+X341+Y340+Z339-(U343+V342+W341+X340+Y339),"")</f>
        <v>0</v>
      </c>
      <c r="AR344" s="160">
        <f t="shared" si="109"/>
        <v>4</v>
      </c>
      <c r="AS344" s="38"/>
      <c r="AT344" s="11"/>
      <c r="AU344" s="86">
        <f t="shared" si="106"/>
        <v>2012</v>
      </c>
      <c r="AV344" s="38"/>
      <c r="AW344" s="11"/>
      <c r="AX344" s="11"/>
      <c r="AY344" s="11"/>
      <c r="AZ344" s="11"/>
    </row>
    <row r="345" spans="1:52">
      <c r="A345" s="139"/>
      <c r="B345" s="86">
        <f t="shared" si="108"/>
        <v>2013</v>
      </c>
      <c r="C345" s="2"/>
      <c r="D345" s="2"/>
      <c r="E345" s="121"/>
      <c r="F345" s="2"/>
      <c r="G345" s="2"/>
      <c r="H345" s="2"/>
      <c r="I345" s="2"/>
      <c r="J345" s="127"/>
      <c r="K345" s="121"/>
      <c r="L345" s="2"/>
      <c r="M345" s="2"/>
      <c r="N345" s="14"/>
      <c r="O345" s="14"/>
      <c r="P345" s="14"/>
      <c r="Q345" s="14"/>
      <c r="R345" s="14"/>
      <c r="S345" s="14"/>
      <c r="T345" s="12"/>
      <c r="U345" s="121"/>
      <c r="V345" s="2"/>
      <c r="W345" s="2"/>
      <c r="X345" s="14"/>
      <c r="Y345" s="14"/>
      <c r="Z345" s="14"/>
      <c r="AA345" s="14"/>
      <c r="AB345" s="14"/>
      <c r="AC345" s="14"/>
      <c r="AD345" s="12"/>
      <c r="AE345" s="121" t="s">
        <v>39</v>
      </c>
      <c r="AF345" s="2" t="s">
        <v>39</v>
      </c>
      <c r="AG345" s="4" t="str">
        <f t="shared" si="100"/>
        <v>No</v>
      </c>
      <c r="AH345" s="122" t="str">
        <f t="shared" si="102"/>
        <v/>
      </c>
      <c r="AI345" s="171" t="str">
        <f t="shared" si="103"/>
        <v/>
      </c>
      <c r="AJ345" s="171" t="str">
        <f t="shared" si="104"/>
        <v/>
      </c>
      <c r="AK345" s="165"/>
      <c r="AL345" s="165"/>
      <c r="AM345" s="86">
        <f t="shared" si="105"/>
        <v>2013</v>
      </c>
      <c r="AN345" s="11"/>
      <c r="AO345" s="11"/>
      <c r="AP345" s="132">
        <f>IFERROR(U344+V343+W342+X341+Y340-(K344+L343+M342+N341+O340),"")</f>
        <v>0</v>
      </c>
      <c r="AQ345" s="136">
        <f>IFERROR(V344+W343+X342+Y341+Z340-(U344+V343+W342+X341+Y340),"")</f>
        <v>0</v>
      </c>
      <c r="AR345" s="160">
        <f t="shared" si="109"/>
        <v>3</v>
      </c>
      <c r="AS345" s="38"/>
      <c r="AT345" s="11"/>
      <c r="AU345" s="86">
        <f t="shared" si="106"/>
        <v>2013</v>
      </c>
      <c r="AV345" s="38"/>
      <c r="AW345" s="11"/>
      <c r="AX345" s="11"/>
      <c r="AY345" s="11"/>
      <c r="AZ345" s="11"/>
    </row>
    <row r="346" spans="1:52">
      <c r="A346" s="139"/>
      <c r="B346" s="86">
        <f>B347-1</f>
        <v>2014</v>
      </c>
      <c r="C346" s="2"/>
      <c r="D346" s="2"/>
      <c r="E346" s="121"/>
      <c r="F346" s="2"/>
      <c r="G346" s="2"/>
      <c r="H346" s="2"/>
      <c r="I346" s="2"/>
      <c r="J346" s="127"/>
      <c r="K346" s="121"/>
      <c r="L346" s="2"/>
      <c r="M346" s="14"/>
      <c r="N346" s="14"/>
      <c r="O346" s="14"/>
      <c r="P346" s="14"/>
      <c r="Q346" s="14"/>
      <c r="R346" s="14"/>
      <c r="S346" s="14"/>
      <c r="T346" s="12"/>
      <c r="U346" s="121"/>
      <c r="V346" s="2"/>
      <c r="W346" s="14"/>
      <c r="X346" s="14"/>
      <c r="Y346" s="14"/>
      <c r="Z346" s="14"/>
      <c r="AA346" s="14"/>
      <c r="AB346" s="14"/>
      <c r="AC346" s="14"/>
      <c r="AD346" s="12"/>
      <c r="AE346" s="121" t="s">
        <v>39</v>
      </c>
      <c r="AF346" s="2" t="s">
        <v>39</v>
      </c>
      <c r="AG346" s="4" t="str">
        <f t="shared" si="100"/>
        <v>No</v>
      </c>
      <c r="AH346" s="122" t="str">
        <f t="shared" si="102"/>
        <v/>
      </c>
      <c r="AI346" s="171" t="str">
        <f t="shared" si="103"/>
        <v/>
      </c>
      <c r="AJ346" s="171" t="str">
        <f t="shared" si="104"/>
        <v/>
      </c>
      <c r="AK346" s="165"/>
      <c r="AL346" s="165"/>
      <c r="AM346" s="86">
        <f t="shared" si="105"/>
        <v>2014</v>
      </c>
      <c r="AN346" s="11"/>
      <c r="AO346" s="11"/>
      <c r="AP346" s="132">
        <f>IFERROR(U345+V344+W343+X342+Y341-(K345+L344+M343+N342+O341),"")</f>
        <v>0</v>
      </c>
      <c r="AQ346" s="136">
        <f>IFERROR(V345+W344+X343+Y342+Z341-(U345+V344+W343+X342+Y341),"")</f>
        <v>0</v>
      </c>
      <c r="AR346" s="160">
        <f t="shared" si="109"/>
        <v>2</v>
      </c>
      <c r="AS346" s="38"/>
      <c r="AT346" s="11"/>
      <c r="AU346" s="86">
        <f t="shared" si="106"/>
        <v>2014</v>
      </c>
      <c r="AV346" s="38"/>
      <c r="AW346" s="11"/>
      <c r="AX346" s="11"/>
      <c r="AY346" s="11"/>
      <c r="AZ346" s="11"/>
    </row>
    <row r="347" spans="1:52">
      <c r="A347" s="140"/>
      <c r="B347" s="87">
        <v>2015</v>
      </c>
      <c r="C347" s="3"/>
      <c r="D347" s="3"/>
      <c r="E347" s="123"/>
      <c r="F347" s="3"/>
      <c r="G347" s="3"/>
      <c r="H347" s="3"/>
      <c r="I347" s="3"/>
      <c r="J347" s="128"/>
      <c r="K347" s="123"/>
      <c r="L347" s="15"/>
      <c r="M347" s="15"/>
      <c r="N347" s="15"/>
      <c r="O347" s="15"/>
      <c r="P347" s="15"/>
      <c r="Q347" s="15"/>
      <c r="R347" s="15"/>
      <c r="S347" s="15"/>
      <c r="T347" s="13"/>
      <c r="U347" s="123"/>
      <c r="V347" s="15"/>
      <c r="W347" s="15"/>
      <c r="X347" s="15"/>
      <c r="Y347" s="15"/>
      <c r="Z347" s="15"/>
      <c r="AA347" s="15"/>
      <c r="AB347" s="15"/>
      <c r="AC347" s="15"/>
      <c r="AD347" s="13"/>
      <c r="AE347" s="123" t="s">
        <v>39</v>
      </c>
      <c r="AF347" s="3" t="s">
        <v>39</v>
      </c>
      <c r="AG347" s="5" t="str">
        <f t="shared" si="100"/>
        <v>No</v>
      </c>
      <c r="AH347" s="124" t="str">
        <f t="shared" si="102"/>
        <v/>
      </c>
      <c r="AI347" s="172" t="str">
        <f t="shared" si="103"/>
        <v/>
      </c>
      <c r="AJ347" s="172" t="str">
        <f t="shared" si="104"/>
        <v/>
      </c>
      <c r="AK347" s="166"/>
      <c r="AL347" s="166"/>
      <c r="AM347" s="87">
        <f t="shared" si="105"/>
        <v>2015</v>
      </c>
      <c r="AN347" s="20"/>
      <c r="AO347" s="20"/>
      <c r="AP347" s="133">
        <f>IFERROR(U346+V345+W344+X343+Y342-(K346+L345+M344+N343+O342),"")</f>
        <v>0</v>
      </c>
      <c r="AQ347" s="137">
        <f>IFERROR(V346+W345+X344+Y343+Z342-(U346+V345+W344+X343+Y342),"")</f>
        <v>0</v>
      </c>
      <c r="AR347" s="161">
        <f t="shared" si="109"/>
        <v>1</v>
      </c>
      <c r="AS347" s="39"/>
      <c r="AT347" s="20"/>
      <c r="AU347" s="87">
        <f t="shared" si="106"/>
        <v>2015</v>
      </c>
      <c r="AV347" s="39"/>
      <c r="AW347" s="20"/>
      <c r="AX347" s="20"/>
      <c r="AY347" s="20"/>
      <c r="AZ347" s="20"/>
    </row>
    <row r="348" spans="1:52">
      <c r="A348" s="138"/>
      <c r="B348" s="85">
        <f t="shared" ref="B348:B355" si="110">B349-1</f>
        <v>2006</v>
      </c>
      <c r="C348" s="23"/>
      <c r="D348" s="23"/>
      <c r="E348" s="119"/>
      <c r="F348" s="23"/>
      <c r="G348" s="23"/>
      <c r="H348" s="23"/>
      <c r="I348" s="23"/>
      <c r="J348" s="68"/>
      <c r="K348" s="119"/>
      <c r="L348" s="23"/>
      <c r="M348" s="23"/>
      <c r="N348" s="23"/>
      <c r="O348" s="23"/>
      <c r="P348" s="23"/>
      <c r="Q348" s="23"/>
      <c r="R348" s="23"/>
      <c r="S348" s="23"/>
      <c r="T348" s="68"/>
      <c r="U348" s="119"/>
      <c r="V348" s="23"/>
      <c r="W348" s="23"/>
      <c r="X348" s="23"/>
      <c r="Y348" s="23"/>
      <c r="Z348" s="23"/>
      <c r="AA348" s="23"/>
      <c r="AB348" s="23"/>
      <c r="AC348" s="23"/>
      <c r="AD348" s="68"/>
      <c r="AE348" s="119" t="s">
        <v>39</v>
      </c>
      <c r="AF348" s="23" t="s">
        <v>39</v>
      </c>
      <c r="AG348" s="22" t="str">
        <f t="shared" si="100"/>
        <v>No</v>
      </c>
      <c r="AH348" s="120" t="str">
        <f t="shared" si="102"/>
        <v/>
      </c>
      <c r="AI348" s="173" t="str">
        <f t="shared" si="103"/>
        <v/>
      </c>
      <c r="AJ348" s="173" t="str">
        <f t="shared" si="104"/>
        <v/>
      </c>
      <c r="AK348" s="165"/>
      <c r="AL348" s="165"/>
      <c r="AM348" s="85">
        <f t="shared" si="105"/>
        <v>2006</v>
      </c>
      <c r="AN348" s="11"/>
      <c r="AO348" s="11"/>
      <c r="AP348" s="131"/>
      <c r="AQ348" s="135"/>
      <c r="AR348" s="159">
        <v>10</v>
      </c>
      <c r="AS348" s="97">
        <v>1</v>
      </c>
      <c r="AT348" s="50"/>
      <c r="AU348" s="85">
        <f t="shared" si="106"/>
        <v>2006</v>
      </c>
      <c r="AV348" s="55"/>
      <c r="AW348" s="100"/>
      <c r="AX348" s="100"/>
      <c r="AY348" s="11"/>
      <c r="AZ348" s="11"/>
    </row>
    <row r="349" spans="1:52">
      <c r="A349" s="139"/>
      <c r="B349" s="86">
        <f t="shared" si="110"/>
        <v>2007</v>
      </c>
      <c r="C349" s="2"/>
      <c r="D349" s="2"/>
      <c r="E349" s="121"/>
      <c r="F349" s="2"/>
      <c r="G349" s="2"/>
      <c r="H349" s="2"/>
      <c r="I349" s="2"/>
      <c r="J349" s="127"/>
      <c r="K349" s="121"/>
      <c r="L349" s="2"/>
      <c r="M349" s="2"/>
      <c r="N349" s="2"/>
      <c r="O349" s="2"/>
      <c r="P349" s="2"/>
      <c r="Q349" s="2"/>
      <c r="R349" s="2"/>
      <c r="S349" s="2"/>
      <c r="T349" s="12"/>
      <c r="U349" s="121"/>
      <c r="V349" s="2"/>
      <c r="W349" s="2"/>
      <c r="X349" s="2"/>
      <c r="Y349" s="2"/>
      <c r="Z349" s="2"/>
      <c r="AA349" s="2"/>
      <c r="AB349" s="2"/>
      <c r="AC349" s="2"/>
      <c r="AD349" s="12"/>
      <c r="AE349" s="121" t="s">
        <v>39</v>
      </c>
      <c r="AF349" s="2" t="s">
        <v>39</v>
      </c>
      <c r="AG349" s="4" t="str">
        <f t="shared" si="100"/>
        <v>No</v>
      </c>
      <c r="AH349" s="122" t="str">
        <f t="shared" si="102"/>
        <v/>
      </c>
      <c r="AI349" s="171" t="str">
        <f t="shared" si="103"/>
        <v/>
      </c>
      <c r="AJ349" s="171" t="str">
        <f t="shared" si="104"/>
        <v/>
      </c>
      <c r="AK349" s="165"/>
      <c r="AL349" s="165"/>
      <c r="AM349" s="86">
        <f t="shared" si="105"/>
        <v>2007</v>
      </c>
      <c r="AN349" s="11"/>
      <c r="AO349" s="11"/>
      <c r="AP349" s="132"/>
      <c r="AQ349" s="136"/>
      <c r="AR349" s="160">
        <f>AR348-1</f>
        <v>9</v>
      </c>
      <c r="AS349" s="38"/>
      <c r="AT349" s="11"/>
      <c r="AU349" s="86">
        <f t="shared" si="106"/>
        <v>2007</v>
      </c>
      <c r="AV349" s="38"/>
      <c r="AW349" s="11"/>
      <c r="AX349" s="11"/>
      <c r="AY349" s="11"/>
      <c r="AZ349" s="11"/>
    </row>
    <row r="350" spans="1:52">
      <c r="A350" s="139"/>
      <c r="B350" s="86">
        <f t="shared" si="110"/>
        <v>2008</v>
      </c>
      <c r="C350" s="2"/>
      <c r="D350" s="2"/>
      <c r="E350" s="121"/>
      <c r="F350" s="2"/>
      <c r="G350" s="2"/>
      <c r="H350" s="2"/>
      <c r="I350" s="2"/>
      <c r="J350" s="127"/>
      <c r="K350" s="121"/>
      <c r="L350" s="2"/>
      <c r="M350" s="2"/>
      <c r="N350" s="2"/>
      <c r="O350" s="2"/>
      <c r="P350" s="2"/>
      <c r="Q350" s="2"/>
      <c r="R350" s="2"/>
      <c r="S350" s="14"/>
      <c r="T350" s="12"/>
      <c r="U350" s="121"/>
      <c r="V350" s="2"/>
      <c r="W350" s="2"/>
      <c r="X350" s="2"/>
      <c r="Y350" s="2"/>
      <c r="Z350" s="2"/>
      <c r="AA350" s="2"/>
      <c r="AB350" s="2"/>
      <c r="AC350" s="14"/>
      <c r="AD350" s="12"/>
      <c r="AE350" s="121" t="s">
        <v>39</v>
      </c>
      <c r="AF350" s="2" t="s">
        <v>39</v>
      </c>
      <c r="AG350" s="4" t="str">
        <f t="shared" si="100"/>
        <v>No</v>
      </c>
      <c r="AH350" s="122" t="str">
        <f t="shared" si="102"/>
        <v/>
      </c>
      <c r="AI350" s="171" t="str">
        <f t="shared" si="103"/>
        <v/>
      </c>
      <c r="AJ350" s="171" t="str">
        <f t="shared" si="104"/>
        <v/>
      </c>
      <c r="AK350" s="165"/>
      <c r="AL350" s="165"/>
      <c r="AM350" s="86">
        <f t="shared" si="105"/>
        <v>2008</v>
      </c>
      <c r="AN350" s="11"/>
      <c r="AO350" s="11"/>
      <c r="AP350" s="132"/>
      <c r="AQ350" s="136"/>
      <c r="AR350" s="160">
        <f t="shared" ref="AR350:AR357" si="111">AR349-1</f>
        <v>8</v>
      </c>
      <c r="AS350" s="38"/>
      <c r="AT350" s="11"/>
      <c r="AU350" s="86">
        <f t="shared" si="106"/>
        <v>2008</v>
      </c>
      <c r="AV350" s="38"/>
      <c r="AW350" s="11"/>
      <c r="AX350" s="11"/>
      <c r="AY350" s="11"/>
      <c r="AZ350" s="11"/>
    </row>
    <row r="351" spans="1:52">
      <c r="A351" s="139"/>
      <c r="B351" s="86">
        <f t="shared" si="110"/>
        <v>2009</v>
      </c>
      <c r="C351" s="2"/>
      <c r="D351" s="2"/>
      <c r="E351" s="121"/>
      <c r="F351" s="2"/>
      <c r="G351" s="2"/>
      <c r="H351" s="2"/>
      <c r="I351" s="2"/>
      <c r="J351" s="127"/>
      <c r="K351" s="121"/>
      <c r="L351" s="2"/>
      <c r="M351" s="2"/>
      <c r="N351" s="2"/>
      <c r="O351" s="2"/>
      <c r="P351" s="2"/>
      <c r="Q351" s="2"/>
      <c r="R351" s="14"/>
      <c r="S351" s="14"/>
      <c r="T351" s="12"/>
      <c r="U351" s="121"/>
      <c r="V351" s="2"/>
      <c r="W351" s="2"/>
      <c r="X351" s="2"/>
      <c r="Y351" s="2"/>
      <c r="Z351" s="2"/>
      <c r="AA351" s="2"/>
      <c r="AB351" s="14"/>
      <c r="AC351" s="14"/>
      <c r="AD351" s="12"/>
      <c r="AE351" s="121" t="s">
        <v>39</v>
      </c>
      <c r="AF351" s="2" t="s">
        <v>39</v>
      </c>
      <c r="AG351" s="4" t="str">
        <f t="shared" si="100"/>
        <v>No</v>
      </c>
      <c r="AH351" s="122" t="str">
        <f t="shared" si="102"/>
        <v/>
      </c>
      <c r="AI351" s="171" t="str">
        <f t="shared" si="103"/>
        <v/>
      </c>
      <c r="AJ351" s="171" t="str">
        <f t="shared" si="104"/>
        <v/>
      </c>
      <c r="AK351" s="165"/>
      <c r="AL351" s="165"/>
      <c r="AM351" s="86">
        <f t="shared" si="105"/>
        <v>2009</v>
      </c>
      <c r="AN351" s="11"/>
      <c r="AO351" s="11"/>
      <c r="AP351" s="132"/>
      <c r="AQ351" s="136"/>
      <c r="AR351" s="160">
        <f t="shared" si="111"/>
        <v>7</v>
      </c>
      <c r="AS351" s="38"/>
      <c r="AT351" s="11"/>
      <c r="AU351" s="86">
        <f t="shared" si="106"/>
        <v>2009</v>
      </c>
      <c r="AV351" s="38"/>
      <c r="AW351" s="11"/>
      <c r="AX351" s="11"/>
      <c r="AY351" s="11"/>
      <c r="AZ351" s="11"/>
    </row>
    <row r="352" spans="1:52">
      <c r="A352" s="139"/>
      <c r="B352" s="86">
        <f t="shared" si="110"/>
        <v>2010</v>
      </c>
      <c r="C352" s="2"/>
      <c r="D352" s="2"/>
      <c r="E352" s="121"/>
      <c r="F352" s="2"/>
      <c r="G352" s="2"/>
      <c r="H352" s="2"/>
      <c r="I352" s="2"/>
      <c r="J352" s="127"/>
      <c r="K352" s="121"/>
      <c r="L352" s="2"/>
      <c r="M352" s="2"/>
      <c r="N352" s="2"/>
      <c r="O352" s="2"/>
      <c r="P352" s="2"/>
      <c r="Q352" s="14"/>
      <c r="R352" s="14"/>
      <c r="S352" s="14"/>
      <c r="T352" s="12"/>
      <c r="U352" s="121"/>
      <c r="V352" s="2"/>
      <c r="W352" s="2"/>
      <c r="X352" s="2"/>
      <c r="Y352" s="2"/>
      <c r="Z352" s="2"/>
      <c r="AA352" s="14"/>
      <c r="AB352" s="14"/>
      <c r="AC352" s="14"/>
      <c r="AD352" s="12"/>
      <c r="AE352" s="121" t="s">
        <v>39</v>
      </c>
      <c r="AF352" s="2" t="s">
        <v>39</v>
      </c>
      <c r="AG352" s="4" t="str">
        <f t="shared" si="100"/>
        <v>No</v>
      </c>
      <c r="AH352" s="122" t="str">
        <f t="shared" si="102"/>
        <v/>
      </c>
      <c r="AI352" s="171" t="str">
        <f t="shared" si="103"/>
        <v/>
      </c>
      <c r="AJ352" s="171" t="str">
        <f t="shared" si="104"/>
        <v/>
      </c>
      <c r="AK352" s="165"/>
      <c r="AL352" s="165"/>
      <c r="AM352" s="86">
        <f t="shared" si="105"/>
        <v>2010</v>
      </c>
      <c r="AN352" s="11"/>
      <c r="AO352" s="11"/>
      <c r="AP352" s="132"/>
      <c r="AQ352" s="136"/>
      <c r="AR352" s="160">
        <f t="shared" si="111"/>
        <v>6</v>
      </c>
      <c r="AS352" s="38"/>
      <c r="AT352" s="11"/>
      <c r="AU352" s="86">
        <f t="shared" si="106"/>
        <v>2010</v>
      </c>
      <c r="AV352" s="38"/>
      <c r="AW352" s="11"/>
      <c r="AX352" s="11"/>
      <c r="AY352" s="11"/>
      <c r="AZ352" s="11"/>
    </row>
    <row r="353" spans="1:52">
      <c r="A353" s="139"/>
      <c r="B353" s="86">
        <f t="shared" si="110"/>
        <v>2011</v>
      </c>
      <c r="C353" s="2"/>
      <c r="D353" s="2"/>
      <c r="E353" s="121"/>
      <c r="F353" s="2"/>
      <c r="G353" s="2"/>
      <c r="H353" s="2"/>
      <c r="I353" s="2"/>
      <c r="J353" s="127"/>
      <c r="K353" s="121"/>
      <c r="L353" s="2"/>
      <c r="M353" s="2"/>
      <c r="N353" s="2"/>
      <c r="O353" s="2"/>
      <c r="P353" s="14"/>
      <c r="Q353" s="14"/>
      <c r="R353" s="14"/>
      <c r="S353" s="14"/>
      <c r="T353" s="12"/>
      <c r="U353" s="121"/>
      <c r="V353" s="2"/>
      <c r="W353" s="2"/>
      <c r="X353" s="2"/>
      <c r="Y353" s="2"/>
      <c r="Z353" s="14"/>
      <c r="AA353" s="14"/>
      <c r="AB353" s="14"/>
      <c r="AC353" s="14"/>
      <c r="AD353" s="12"/>
      <c r="AE353" s="121" t="s">
        <v>39</v>
      </c>
      <c r="AF353" s="2" t="s">
        <v>39</v>
      </c>
      <c r="AG353" s="4" t="str">
        <f t="shared" si="100"/>
        <v>No</v>
      </c>
      <c r="AH353" s="122" t="str">
        <f t="shared" si="102"/>
        <v/>
      </c>
      <c r="AI353" s="171" t="str">
        <f t="shared" si="103"/>
        <v/>
      </c>
      <c r="AJ353" s="171" t="str">
        <f t="shared" si="104"/>
        <v/>
      </c>
      <c r="AK353" s="165"/>
      <c r="AL353" s="165"/>
      <c r="AM353" s="86">
        <f t="shared" si="105"/>
        <v>2011</v>
      </c>
      <c r="AN353" s="11"/>
      <c r="AO353" s="11"/>
      <c r="AP353" s="132">
        <f>IFERROR(U352+V351+W350+X349+Y348-(K352+L351+M350+N349+O348),"")</f>
        <v>0</v>
      </c>
      <c r="AQ353" s="136">
        <f>IFERROR(V352+W351+X350+Y349+Z348-(U352+V351+W350+X349+Y348),"")</f>
        <v>0</v>
      </c>
      <c r="AR353" s="160">
        <f t="shared" si="111"/>
        <v>5</v>
      </c>
      <c r="AS353" s="38"/>
      <c r="AT353" s="11"/>
      <c r="AU353" s="86">
        <f t="shared" si="106"/>
        <v>2011</v>
      </c>
      <c r="AV353" s="38"/>
      <c r="AW353" s="11"/>
      <c r="AX353" s="11"/>
      <c r="AY353" s="11"/>
      <c r="AZ353" s="11"/>
    </row>
    <row r="354" spans="1:52">
      <c r="A354" s="139"/>
      <c r="B354" s="86">
        <f t="shared" si="110"/>
        <v>2012</v>
      </c>
      <c r="C354" s="2"/>
      <c r="D354" s="2"/>
      <c r="E354" s="121"/>
      <c r="F354" s="2"/>
      <c r="G354" s="2"/>
      <c r="H354" s="2"/>
      <c r="I354" s="2"/>
      <c r="J354" s="127"/>
      <c r="K354" s="121"/>
      <c r="L354" s="2"/>
      <c r="M354" s="2"/>
      <c r="N354" s="2"/>
      <c r="O354" s="14"/>
      <c r="P354" s="14"/>
      <c r="Q354" s="14"/>
      <c r="R354" s="14"/>
      <c r="S354" s="14"/>
      <c r="T354" s="12"/>
      <c r="U354" s="121"/>
      <c r="V354" s="2"/>
      <c r="W354" s="2"/>
      <c r="X354" s="2"/>
      <c r="Y354" s="14"/>
      <c r="Z354" s="14"/>
      <c r="AA354" s="14"/>
      <c r="AB354" s="14"/>
      <c r="AC354" s="14"/>
      <c r="AD354" s="12"/>
      <c r="AE354" s="121" t="s">
        <v>39</v>
      </c>
      <c r="AF354" s="2" t="s">
        <v>39</v>
      </c>
      <c r="AG354" s="4" t="str">
        <f t="shared" si="100"/>
        <v>No</v>
      </c>
      <c r="AH354" s="122" t="str">
        <f t="shared" si="102"/>
        <v/>
      </c>
      <c r="AI354" s="171" t="str">
        <f t="shared" si="103"/>
        <v/>
      </c>
      <c r="AJ354" s="171" t="str">
        <f t="shared" si="104"/>
        <v/>
      </c>
      <c r="AK354" s="165"/>
      <c r="AL354" s="165"/>
      <c r="AM354" s="86">
        <f t="shared" si="105"/>
        <v>2012</v>
      </c>
      <c r="AN354" s="11"/>
      <c r="AO354" s="11"/>
      <c r="AP354" s="132">
        <f>IFERROR(U353+V352+W351+X350+Y349-(K353+L352+M351+N350+O349),"")</f>
        <v>0</v>
      </c>
      <c r="AQ354" s="136">
        <f>IFERROR(V353+W352+X351+Y350+Z349-(U353+V352+W351+X350+Y349),"")</f>
        <v>0</v>
      </c>
      <c r="AR354" s="160">
        <f t="shared" si="111"/>
        <v>4</v>
      </c>
      <c r="AS354" s="38"/>
      <c r="AT354" s="11"/>
      <c r="AU354" s="86">
        <f t="shared" si="106"/>
        <v>2012</v>
      </c>
      <c r="AV354" s="38"/>
      <c r="AW354" s="11"/>
      <c r="AX354" s="11"/>
      <c r="AY354" s="11"/>
      <c r="AZ354" s="11"/>
    </row>
    <row r="355" spans="1:52">
      <c r="A355" s="139"/>
      <c r="B355" s="86">
        <f t="shared" si="110"/>
        <v>2013</v>
      </c>
      <c r="C355" s="2"/>
      <c r="D355" s="2"/>
      <c r="E355" s="121"/>
      <c r="F355" s="2"/>
      <c r="G355" s="2"/>
      <c r="H355" s="2"/>
      <c r="I355" s="2"/>
      <c r="J355" s="127"/>
      <c r="K355" s="121"/>
      <c r="L355" s="2"/>
      <c r="M355" s="2"/>
      <c r="N355" s="14"/>
      <c r="O355" s="14"/>
      <c r="P355" s="14"/>
      <c r="Q355" s="14"/>
      <c r="R355" s="14"/>
      <c r="S355" s="14"/>
      <c r="T355" s="12"/>
      <c r="U355" s="121"/>
      <c r="V355" s="2"/>
      <c r="W355" s="2"/>
      <c r="X355" s="14"/>
      <c r="Y355" s="14"/>
      <c r="Z355" s="14"/>
      <c r="AA355" s="14"/>
      <c r="AB355" s="14"/>
      <c r="AC355" s="14"/>
      <c r="AD355" s="12"/>
      <c r="AE355" s="121" t="s">
        <v>39</v>
      </c>
      <c r="AF355" s="2" t="s">
        <v>39</v>
      </c>
      <c r="AG355" s="4" t="str">
        <f t="shared" si="100"/>
        <v>No</v>
      </c>
      <c r="AH355" s="122" t="str">
        <f t="shared" si="102"/>
        <v/>
      </c>
      <c r="AI355" s="171" t="str">
        <f t="shared" si="103"/>
        <v/>
      </c>
      <c r="AJ355" s="171" t="str">
        <f t="shared" si="104"/>
        <v/>
      </c>
      <c r="AK355" s="165"/>
      <c r="AL355" s="165"/>
      <c r="AM355" s="86">
        <f t="shared" si="105"/>
        <v>2013</v>
      </c>
      <c r="AN355" s="11"/>
      <c r="AO355" s="11"/>
      <c r="AP355" s="132">
        <f>IFERROR(U354+V353+W352+X351+Y350-(K354+L353+M352+N351+O350),"")</f>
        <v>0</v>
      </c>
      <c r="AQ355" s="136">
        <f>IFERROR(V354+W353+X352+Y351+Z350-(U354+V353+W352+X351+Y350),"")</f>
        <v>0</v>
      </c>
      <c r="AR355" s="160">
        <f t="shared" si="111"/>
        <v>3</v>
      </c>
      <c r="AS355" s="38"/>
      <c r="AT355" s="11"/>
      <c r="AU355" s="86">
        <f t="shared" si="106"/>
        <v>2013</v>
      </c>
      <c r="AV355" s="38"/>
      <c r="AW355" s="11"/>
      <c r="AX355" s="11"/>
      <c r="AY355" s="11"/>
      <c r="AZ355" s="11"/>
    </row>
    <row r="356" spans="1:52">
      <c r="A356" s="139"/>
      <c r="B356" s="86">
        <f>B357-1</f>
        <v>2014</v>
      </c>
      <c r="C356" s="2"/>
      <c r="D356" s="2"/>
      <c r="E356" s="121"/>
      <c r="F356" s="2"/>
      <c r="G356" s="2"/>
      <c r="H356" s="2"/>
      <c r="I356" s="2"/>
      <c r="J356" s="127"/>
      <c r="K356" s="121"/>
      <c r="L356" s="2"/>
      <c r="M356" s="14"/>
      <c r="N356" s="14"/>
      <c r="O356" s="14"/>
      <c r="P356" s="14"/>
      <c r="Q356" s="14"/>
      <c r="R356" s="14"/>
      <c r="S356" s="14"/>
      <c r="T356" s="12"/>
      <c r="U356" s="121"/>
      <c r="V356" s="2"/>
      <c r="W356" s="14"/>
      <c r="X356" s="14"/>
      <c r="Y356" s="14"/>
      <c r="Z356" s="14"/>
      <c r="AA356" s="14"/>
      <c r="AB356" s="14"/>
      <c r="AC356" s="14"/>
      <c r="AD356" s="12"/>
      <c r="AE356" s="121" t="s">
        <v>39</v>
      </c>
      <c r="AF356" s="2" t="s">
        <v>39</v>
      </c>
      <c r="AG356" s="4" t="str">
        <f t="shared" si="100"/>
        <v>No</v>
      </c>
      <c r="AH356" s="122" t="str">
        <f t="shared" si="102"/>
        <v/>
      </c>
      <c r="AI356" s="171" t="str">
        <f t="shared" si="103"/>
        <v/>
      </c>
      <c r="AJ356" s="171" t="str">
        <f t="shared" si="104"/>
        <v/>
      </c>
      <c r="AK356" s="165"/>
      <c r="AL356" s="165"/>
      <c r="AM356" s="86">
        <f t="shared" si="105"/>
        <v>2014</v>
      </c>
      <c r="AN356" s="11"/>
      <c r="AO356" s="11"/>
      <c r="AP356" s="132">
        <f>IFERROR(U355+V354+W353+X352+Y351-(K355+L354+M353+N352+O351),"")</f>
        <v>0</v>
      </c>
      <c r="AQ356" s="136">
        <f>IFERROR(V355+W354+X353+Y352+Z351-(U355+V354+W353+X352+Y351),"")</f>
        <v>0</v>
      </c>
      <c r="AR356" s="160">
        <f t="shared" si="111"/>
        <v>2</v>
      </c>
      <c r="AS356" s="38"/>
      <c r="AT356" s="11"/>
      <c r="AU356" s="86">
        <f t="shared" si="106"/>
        <v>2014</v>
      </c>
      <c r="AV356" s="38"/>
      <c r="AW356" s="11"/>
      <c r="AX356" s="11"/>
      <c r="AY356" s="11"/>
      <c r="AZ356" s="11"/>
    </row>
    <row r="357" spans="1:52">
      <c r="A357" s="140"/>
      <c r="B357" s="87">
        <v>2015</v>
      </c>
      <c r="C357" s="3"/>
      <c r="D357" s="3"/>
      <c r="E357" s="123"/>
      <c r="F357" s="3"/>
      <c r="G357" s="3"/>
      <c r="H357" s="3"/>
      <c r="I357" s="3"/>
      <c r="J357" s="128"/>
      <c r="K357" s="123"/>
      <c r="L357" s="15"/>
      <c r="M357" s="15"/>
      <c r="N357" s="15"/>
      <c r="O357" s="15"/>
      <c r="P357" s="15"/>
      <c r="Q357" s="15"/>
      <c r="R357" s="15"/>
      <c r="S357" s="15"/>
      <c r="T357" s="13"/>
      <c r="U357" s="123"/>
      <c r="V357" s="15"/>
      <c r="W357" s="15"/>
      <c r="X357" s="15"/>
      <c r="Y357" s="15"/>
      <c r="Z357" s="15"/>
      <c r="AA357" s="15"/>
      <c r="AB357" s="15"/>
      <c r="AC357" s="15"/>
      <c r="AD357" s="13"/>
      <c r="AE357" s="123" t="s">
        <v>39</v>
      </c>
      <c r="AF357" s="3" t="s">
        <v>39</v>
      </c>
      <c r="AG357" s="5" t="str">
        <f t="shared" si="100"/>
        <v>No</v>
      </c>
      <c r="AH357" s="124" t="str">
        <f t="shared" si="102"/>
        <v/>
      </c>
      <c r="AI357" s="172" t="str">
        <f t="shared" si="103"/>
        <v/>
      </c>
      <c r="AJ357" s="172" t="str">
        <f t="shared" si="104"/>
        <v/>
      </c>
      <c r="AK357" s="166"/>
      <c r="AL357" s="166"/>
      <c r="AM357" s="87">
        <f t="shared" si="105"/>
        <v>2015</v>
      </c>
      <c r="AN357" s="20"/>
      <c r="AO357" s="20"/>
      <c r="AP357" s="133">
        <f>IFERROR(U356+V355+W354+X353+Y352-(K356+L355+M354+N353+O352),"")</f>
        <v>0</v>
      </c>
      <c r="AQ357" s="137">
        <f>IFERROR(V356+W355+X354+Y353+Z352-(U356+V355+W354+X353+Y352),"")</f>
        <v>0</v>
      </c>
      <c r="AR357" s="161">
        <f t="shared" si="111"/>
        <v>1</v>
      </c>
      <c r="AS357" s="39"/>
      <c r="AT357" s="20"/>
      <c r="AU357" s="87">
        <f t="shared" si="106"/>
        <v>2015</v>
      </c>
      <c r="AV357" s="39"/>
      <c r="AW357" s="20"/>
      <c r="AX357" s="20"/>
      <c r="AY357" s="20"/>
      <c r="AZ357" s="20"/>
    </row>
    <row r="358" spans="1:52">
      <c r="A358" s="138"/>
      <c r="B358" s="85">
        <f t="shared" ref="B358:B365" si="112">B359-1</f>
        <v>2006</v>
      </c>
      <c r="C358" s="23"/>
      <c r="D358" s="23"/>
      <c r="E358" s="119"/>
      <c r="F358" s="23"/>
      <c r="G358" s="23"/>
      <c r="H358" s="23"/>
      <c r="I358" s="23"/>
      <c r="J358" s="68"/>
      <c r="K358" s="119"/>
      <c r="L358" s="23"/>
      <c r="M358" s="23"/>
      <c r="N358" s="23"/>
      <c r="O358" s="23"/>
      <c r="P358" s="23"/>
      <c r="Q358" s="23"/>
      <c r="R358" s="23"/>
      <c r="S358" s="23"/>
      <c r="T358" s="68"/>
      <c r="U358" s="119"/>
      <c r="V358" s="23"/>
      <c r="W358" s="23"/>
      <c r="X358" s="23"/>
      <c r="Y358" s="23"/>
      <c r="Z358" s="23"/>
      <c r="AA358" s="23"/>
      <c r="AB358" s="23"/>
      <c r="AC358" s="23"/>
      <c r="AD358" s="68"/>
      <c r="AE358" s="119" t="s">
        <v>39</v>
      </c>
      <c r="AF358" s="23" t="s">
        <v>39</v>
      </c>
      <c r="AG358" s="22" t="str">
        <f t="shared" si="100"/>
        <v>No</v>
      </c>
      <c r="AH358" s="120" t="str">
        <f t="shared" si="102"/>
        <v/>
      </c>
      <c r="AI358" s="173" t="str">
        <f t="shared" si="103"/>
        <v/>
      </c>
      <c r="AJ358" s="173" t="str">
        <f t="shared" si="104"/>
        <v/>
      </c>
      <c r="AK358" s="165"/>
      <c r="AL358" s="165"/>
      <c r="AM358" s="85">
        <f t="shared" si="105"/>
        <v>2006</v>
      </c>
      <c r="AN358" s="11"/>
      <c r="AO358" s="11"/>
      <c r="AP358" s="131"/>
      <c r="AQ358" s="135"/>
      <c r="AR358" s="159">
        <v>10</v>
      </c>
      <c r="AS358" s="97">
        <v>1</v>
      </c>
      <c r="AT358" s="50"/>
      <c r="AU358" s="85">
        <f t="shared" si="106"/>
        <v>2006</v>
      </c>
      <c r="AV358" s="55"/>
      <c r="AW358" s="100"/>
      <c r="AX358" s="100"/>
      <c r="AY358" s="11"/>
      <c r="AZ358" s="11"/>
    </row>
    <row r="359" spans="1:52">
      <c r="A359" s="139"/>
      <c r="B359" s="86">
        <f t="shared" si="112"/>
        <v>2007</v>
      </c>
      <c r="C359" s="2"/>
      <c r="D359" s="2"/>
      <c r="E359" s="121"/>
      <c r="F359" s="2"/>
      <c r="G359" s="2"/>
      <c r="H359" s="2"/>
      <c r="I359" s="2"/>
      <c r="J359" s="127"/>
      <c r="K359" s="121"/>
      <c r="L359" s="2"/>
      <c r="M359" s="2"/>
      <c r="N359" s="2"/>
      <c r="O359" s="2"/>
      <c r="P359" s="2"/>
      <c r="Q359" s="2"/>
      <c r="R359" s="2"/>
      <c r="S359" s="2"/>
      <c r="T359" s="12"/>
      <c r="U359" s="121"/>
      <c r="V359" s="2"/>
      <c r="W359" s="2"/>
      <c r="X359" s="2"/>
      <c r="Y359" s="2"/>
      <c r="Z359" s="2"/>
      <c r="AA359" s="2"/>
      <c r="AB359" s="2"/>
      <c r="AC359" s="2"/>
      <c r="AD359" s="12"/>
      <c r="AE359" s="121" t="s">
        <v>39</v>
      </c>
      <c r="AF359" s="2" t="s">
        <v>39</v>
      </c>
      <c r="AG359" s="4" t="str">
        <f t="shared" si="100"/>
        <v>No</v>
      </c>
      <c r="AH359" s="122" t="str">
        <f t="shared" si="102"/>
        <v/>
      </c>
      <c r="AI359" s="171" t="str">
        <f t="shared" si="103"/>
        <v/>
      </c>
      <c r="AJ359" s="171" t="str">
        <f t="shared" si="104"/>
        <v/>
      </c>
      <c r="AK359" s="165"/>
      <c r="AL359" s="165"/>
      <c r="AM359" s="86">
        <f t="shared" si="105"/>
        <v>2007</v>
      </c>
      <c r="AN359" s="11"/>
      <c r="AO359" s="11"/>
      <c r="AP359" s="132"/>
      <c r="AQ359" s="136"/>
      <c r="AR359" s="160">
        <f>AR358-1</f>
        <v>9</v>
      </c>
      <c r="AS359" s="38"/>
      <c r="AT359" s="11"/>
      <c r="AU359" s="86">
        <f t="shared" si="106"/>
        <v>2007</v>
      </c>
      <c r="AV359" s="38"/>
      <c r="AW359" s="11"/>
      <c r="AX359" s="11"/>
      <c r="AY359" s="11"/>
      <c r="AZ359" s="11"/>
    </row>
    <row r="360" spans="1:52">
      <c r="A360" s="139"/>
      <c r="B360" s="86">
        <f t="shared" si="112"/>
        <v>2008</v>
      </c>
      <c r="C360" s="2"/>
      <c r="D360" s="2"/>
      <c r="E360" s="121"/>
      <c r="F360" s="2"/>
      <c r="G360" s="2"/>
      <c r="H360" s="2"/>
      <c r="I360" s="2"/>
      <c r="J360" s="127"/>
      <c r="K360" s="121"/>
      <c r="L360" s="2"/>
      <c r="M360" s="2"/>
      <c r="N360" s="2"/>
      <c r="O360" s="2"/>
      <c r="P360" s="2"/>
      <c r="Q360" s="2"/>
      <c r="R360" s="2"/>
      <c r="S360" s="14"/>
      <c r="T360" s="12"/>
      <c r="U360" s="121"/>
      <c r="V360" s="2"/>
      <c r="W360" s="2"/>
      <c r="X360" s="2"/>
      <c r="Y360" s="2"/>
      <c r="Z360" s="2"/>
      <c r="AA360" s="2"/>
      <c r="AB360" s="2"/>
      <c r="AC360" s="14"/>
      <c r="AD360" s="12"/>
      <c r="AE360" s="121" t="s">
        <v>39</v>
      </c>
      <c r="AF360" s="2" t="s">
        <v>39</v>
      </c>
      <c r="AG360" s="4" t="str">
        <f t="shared" si="100"/>
        <v>No</v>
      </c>
      <c r="AH360" s="122" t="str">
        <f t="shared" si="102"/>
        <v/>
      </c>
      <c r="AI360" s="171" t="str">
        <f t="shared" si="103"/>
        <v/>
      </c>
      <c r="AJ360" s="171" t="str">
        <f t="shared" si="104"/>
        <v/>
      </c>
      <c r="AK360" s="165"/>
      <c r="AL360" s="165"/>
      <c r="AM360" s="86">
        <f t="shared" si="105"/>
        <v>2008</v>
      </c>
      <c r="AN360" s="11"/>
      <c r="AO360" s="11"/>
      <c r="AP360" s="132"/>
      <c r="AQ360" s="136"/>
      <c r="AR360" s="160">
        <f t="shared" ref="AR360:AR367" si="113">AR359-1</f>
        <v>8</v>
      </c>
      <c r="AS360" s="38"/>
      <c r="AT360" s="11"/>
      <c r="AU360" s="86">
        <f t="shared" si="106"/>
        <v>2008</v>
      </c>
      <c r="AV360" s="38"/>
      <c r="AW360" s="11"/>
      <c r="AX360" s="11"/>
      <c r="AY360" s="11"/>
      <c r="AZ360" s="11"/>
    </row>
    <row r="361" spans="1:52">
      <c r="A361" s="139"/>
      <c r="B361" s="86">
        <f t="shared" si="112"/>
        <v>2009</v>
      </c>
      <c r="C361" s="2"/>
      <c r="D361" s="2"/>
      <c r="E361" s="121"/>
      <c r="F361" s="2"/>
      <c r="G361" s="2"/>
      <c r="H361" s="2"/>
      <c r="I361" s="2"/>
      <c r="J361" s="127"/>
      <c r="K361" s="121"/>
      <c r="L361" s="2"/>
      <c r="M361" s="2"/>
      <c r="N361" s="2"/>
      <c r="O361" s="2"/>
      <c r="P361" s="2"/>
      <c r="Q361" s="2"/>
      <c r="R361" s="14"/>
      <c r="S361" s="14"/>
      <c r="T361" s="12"/>
      <c r="U361" s="121"/>
      <c r="V361" s="2"/>
      <c r="W361" s="2"/>
      <c r="X361" s="2"/>
      <c r="Y361" s="2"/>
      <c r="Z361" s="2"/>
      <c r="AA361" s="2"/>
      <c r="AB361" s="14"/>
      <c r="AC361" s="14"/>
      <c r="AD361" s="12"/>
      <c r="AE361" s="121" t="s">
        <v>39</v>
      </c>
      <c r="AF361" s="2" t="s">
        <v>39</v>
      </c>
      <c r="AG361" s="4" t="str">
        <f t="shared" si="100"/>
        <v>No</v>
      </c>
      <c r="AH361" s="122" t="str">
        <f t="shared" si="102"/>
        <v/>
      </c>
      <c r="AI361" s="171" t="str">
        <f t="shared" si="103"/>
        <v/>
      </c>
      <c r="AJ361" s="171" t="str">
        <f t="shared" si="104"/>
        <v/>
      </c>
      <c r="AK361" s="165"/>
      <c r="AL361" s="165"/>
      <c r="AM361" s="86">
        <f t="shared" si="105"/>
        <v>2009</v>
      </c>
      <c r="AN361" s="11"/>
      <c r="AO361" s="11"/>
      <c r="AP361" s="132"/>
      <c r="AQ361" s="136"/>
      <c r="AR361" s="160">
        <f t="shared" si="113"/>
        <v>7</v>
      </c>
      <c r="AS361" s="38"/>
      <c r="AT361" s="11"/>
      <c r="AU361" s="86">
        <f t="shared" si="106"/>
        <v>2009</v>
      </c>
      <c r="AV361" s="38"/>
      <c r="AW361" s="11"/>
      <c r="AX361" s="11"/>
      <c r="AY361" s="11"/>
      <c r="AZ361" s="11"/>
    </row>
    <row r="362" spans="1:52">
      <c r="A362" s="139"/>
      <c r="B362" s="86">
        <f t="shared" si="112"/>
        <v>2010</v>
      </c>
      <c r="C362" s="2"/>
      <c r="D362" s="2"/>
      <c r="E362" s="121"/>
      <c r="F362" s="2"/>
      <c r="G362" s="2"/>
      <c r="H362" s="2"/>
      <c r="I362" s="2"/>
      <c r="J362" s="127"/>
      <c r="K362" s="121"/>
      <c r="L362" s="2"/>
      <c r="M362" s="2"/>
      <c r="N362" s="2"/>
      <c r="O362" s="2"/>
      <c r="P362" s="2"/>
      <c r="Q362" s="14"/>
      <c r="R362" s="14"/>
      <c r="S362" s="14"/>
      <c r="T362" s="12"/>
      <c r="U362" s="121"/>
      <c r="V362" s="2"/>
      <c r="W362" s="2"/>
      <c r="X362" s="2"/>
      <c r="Y362" s="2"/>
      <c r="Z362" s="2"/>
      <c r="AA362" s="14"/>
      <c r="AB362" s="14"/>
      <c r="AC362" s="14"/>
      <c r="AD362" s="12"/>
      <c r="AE362" s="121" t="s">
        <v>39</v>
      </c>
      <c r="AF362" s="2" t="s">
        <v>39</v>
      </c>
      <c r="AG362" s="4" t="str">
        <f t="shared" si="100"/>
        <v>No</v>
      </c>
      <c r="AH362" s="122" t="str">
        <f t="shared" si="102"/>
        <v/>
      </c>
      <c r="AI362" s="171" t="str">
        <f t="shared" si="103"/>
        <v/>
      </c>
      <c r="AJ362" s="171" t="str">
        <f t="shared" si="104"/>
        <v/>
      </c>
      <c r="AK362" s="165"/>
      <c r="AL362" s="165"/>
      <c r="AM362" s="86">
        <f t="shared" si="105"/>
        <v>2010</v>
      </c>
      <c r="AN362" s="11"/>
      <c r="AO362" s="11"/>
      <c r="AP362" s="132"/>
      <c r="AQ362" s="136"/>
      <c r="AR362" s="160">
        <f t="shared" si="113"/>
        <v>6</v>
      </c>
      <c r="AS362" s="38"/>
      <c r="AT362" s="11"/>
      <c r="AU362" s="86">
        <f t="shared" si="106"/>
        <v>2010</v>
      </c>
      <c r="AV362" s="38"/>
      <c r="AW362" s="11"/>
      <c r="AX362" s="11"/>
      <c r="AY362" s="11"/>
      <c r="AZ362" s="11"/>
    </row>
    <row r="363" spans="1:52">
      <c r="A363" s="139"/>
      <c r="B363" s="86">
        <f t="shared" si="112"/>
        <v>2011</v>
      </c>
      <c r="C363" s="2"/>
      <c r="D363" s="2"/>
      <c r="E363" s="121"/>
      <c r="F363" s="2"/>
      <c r="G363" s="2"/>
      <c r="H363" s="2"/>
      <c r="I363" s="2"/>
      <c r="J363" s="127"/>
      <c r="K363" s="121"/>
      <c r="L363" s="2"/>
      <c r="M363" s="2"/>
      <c r="N363" s="2"/>
      <c r="O363" s="2"/>
      <c r="P363" s="14"/>
      <c r="Q363" s="14"/>
      <c r="R363" s="14"/>
      <c r="S363" s="14"/>
      <c r="T363" s="12"/>
      <c r="U363" s="121"/>
      <c r="V363" s="2"/>
      <c r="W363" s="2"/>
      <c r="X363" s="2"/>
      <c r="Y363" s="2"/>
      <c r="Z363" s="14"/>
      <c r="AA363" s="14"/>
      <c r="AB363" s="14"/>
      <c r="AC363" s="14"/>
      <c r="AD363" s="12"/>
      <c r="AE363" s="121" t="s">
        <v>39</v>
      </c>
      <c r="AF363" s="2" t="s">
        <v>39</v>
      </c>
      <c r="AG363" s="4" t="str">
        <f t="shared" si="100"/>
        <v>No</v>
      </c>
      <c r="AH363" s="122" t="str">
        <f t="shared" si="102"/>
        <v/>
      </c>
      <c r="AI363" s="171" t="str">
        <f t="shared" si="103"/>
        <v/>
      </c>
      <c r="AJ363" s="171" t="str">
        <f t="shared" si="104"/>
        <v/>
      </c>
      <c r="AK363" s="165"/>
      <c r="AL363" s="165"/>
      <c r="AM363" s="86">
        <f t="shared" si="105"/>
        <v>2011</v>
      </c>
      <c r="AN363" s="11"/>
      <c r="AO363" s="11"/>
      <c r="AP363" s="132">
        <f>IFERROR(U362+V361+W360+X359+Y358-(K362+L361+M360+N359+O358),"")</f>
        <v>0</v>
      </c>
      <c r="AQ363" s="136">
        <f>IFERROR(V362+W361+X360+Y359+Z358-(U362+V361+W360+X359+Y358),"")</f>
        <v>0</v>
      </c>
      <c r="AR363" s="160">
        <f t="shared" si="113"/>
        <v>5</v>
      </c>
      <c r="AS363" s="38"/>
      <c r="AT363" s="11"/>
      <c r="AU363" s="86">
        <f t="shared" si="106"/>
        <v>2011</v>
      </c>
      <c r="AV363" s="38"/>
      <c r="AW363" s="11"/>
      <c r="AX363" s="11"/>
      <c r="AY363" s="11"/>
      <c r="AZ363" s="11"/>
    </row>
    <row r="364" spans="1:52">
      <c r="A364" s="139"/>
      <c r="B364" s="86">
        <f t="shared" si="112"/>
        <v>2012</v>
      </c>
      <c r="C364" s="2"/>
      <c r="D364" s="2"/>
      <c r="E364" s="121"/>
      <c r="F364" s="2"/>
      <c r="G364" s="2"/>
      <c r="H364" s="2"/>
      <c r="I364" s="2"/>
      <c r="J364" s="127"/>
      <c r="K364" s="121"/>
      <c r="L364" s="2"/>
      <c r="M364" s="2"/>
      <c r="N364" s="2"/>
      <c r="O364" s="14"/>
      <c r="P364" s="14"/>
      <c r="Q364" s="14"/>
      <c r="R364" s="14"/>
      <c r="S364" s="14"/>
      <c r="T364" s="12"/>
      <c r="U364" s="121"/>
      <c r="V364" s="2"/>
      <c r="W364" s="2"/>
      <c r="X364" s="2"/>
      <c r="Y364" s="14"/>
      <c r="Z364" s="14"/>
      <c r="AA364" s="14"/>
      <c r="AB364" s="14"/>
      <c r="AC364" s="14"/>
      <c r="AD364" s="12"/>
      <c r="AE364" s="121" t="s">
        <v>39</v>
      </c>
      <c r="AF364" s="2" t="s">
        <v>39</v>
      </c>
      <c r="AG364" s="4" t="str">
        <f t="shared" si="100"/>
        <v>No</v>
      </c>
      <c r="AH364" s="122" t="str">
        <f t="shared" si="102"/>
        <v/>
      </c>
      <c r="AI364" s="171" t="str">
        <f t="shared" si="103"/>
        <v/>
      </c>
      <c r="AJ364" s="171" t="str">
        <f t="shared" si="104"/>
        <v/>
      </c>
      <c r="AK364" s="165"/>
      <c r="AL364" s="165"/>
      <c r="AM364" s="86">
        <f t="shared" si="105"/>
        <v>2012</v>
      </c>
      <c r="AN364" s="11"/>
      <c r="AO364" s="11"/>
      <c r="AP364" s="132">
        <f>IFERROR(U363+V362+W361+X360+Y359-(K363+L362+M361+N360+O359),"")</f>
        <v>0</v>
      </c>
      <c r="AQ364" s="136">
        <f>IFERROR(V363+W362+X361+Y360+Z359-(U363+V362+W361+X360+Y359),"")</f>
        <v>0</v>
      </c>
      <c r="AR364" s="160">
        <f t="shared" si="113"/>
        <v>4</v>
      </c>
      <c r="AS364" s="38"/>
      <c r="AT364" s="11"/>
      <c r="AU364" s="86">
        <f t="shared" si="106"/>
        <v>2012</v>
      </c>
      <c r="AV364" s="38"/>
      <c r="AW364" s="11"/>
      <c r="AX364" s="11"/>
      <c r="AY364" s="11"/>
      <c r="AZ364" s="11"/>
    </row>
    <row r="365" spans="1:52">
      <c r="A365" s="139"/>
      <c r="B365" s="86">
        <f t="shared" si="112"/>
        <v>2013</v>
      </c>
      <c r="C365" s="2"/>
      <c r="D365" s="2"/>
      <c r="E365" s="121"/>
      <c r="F365" s="2"/>
      <c r="G365" s="2"/>
      <c r="H365" s="2"/>
      <c r="I365" s="2"/>
      <c r="J365" s="127"/>
      <c r="K365" s="121"/>
      <c r="L365" s="2"/>
      <c r="M365" s="2"/>
      <c r="N365" s="14"/>
      <c r="O365" s="14"/>
      <c r="P365" s="14"/>
      <c r="Q365" s="14"/>
      <c r="R365" s="14"/>
      <c r="S365" s="14"/>
      <c r="T365" s="12"/>
      <c r="U365" s="121"/>
      <c r="V365" s="2"/>
      <c r="W365" s="2"/>
      <c r="X365" s="14"/>
      <c r="Y365" s="14"/>
      <c r="Z365" s="14"/>
      <c r="AA365" s="14"/>
      <c r="AB365" s="14"/>
      <c r="AC365" s="14"/>
      <c r="AD365" s="12"/>
      <c r="AE365" s="121" t="s">
        <v>39</v>
      </c>
      <c r="AF365" s="2" t="s">
        <v>39</v>
      </c>
      <c r="AG365" s="4" t="str">
        <f t="shared" si="100"/>
        <v>No</v>
      </c>
      <c r="AH365" s="122" t="str">
        <f t="shared" si="102"/>
        <v/>
      </c>
      <c r="AI365" s="171" t="str">
        <f t="shared" si="103"/>
        <v/>
      </c>
      <c r="AJ365" s="171" t="str">
        <f t="shared" si="104"/>
        <v/>
      </c>
      <c r="AK365" s="165"/>
      <c r="AL365" s="165"/>
      <c r="AM365" s="86">
        <f t="shared" si="105"/>
        <v>2013</v>
      </c>
      <c r="AN365" s="11"/>
      <c r="AO365" s="11"/>
      <c r="AP365" s="132">
        <f>IFERROR(U364+V363+W362+X361+Y360-(K364+L363+M362+N361+O360),"")</f>
        <v>0</v>
      </c>
      <c r="AQ365" s="136">
        <f>IFERROR(V364+W363+X362+Y361+Z360-(U364+V363+W362+X361+Y360),"")</f>
        <v>0</v>
      </c>
      <c r="AR365" s="160">
        <f t="shared" si="113"/>
        <v>3</v>
      </c>
      <c r="AS365" s="38"/>
      <c r="AT365" s="11"/>
      <c r="AU365" s="86">
        <f t="shared" si="106"/>
        <v>2013</v>
      </c>
      <c r="AV365" s="38"/>
      <c r="AW365" s="11"/>
      <c r="AX365" s="11"/>
      <c r="AY365" s="11"/>
      <c r="AZ365" s="11"/>
    </row>
    <row r="366" spans="1:52">
      <c r="A366" s="139"/>
      <c r="B366" s="86">
        <f>B367-1</f>
        <v>2014</v>
      </c>
      <c r="C366" s="2"/>
      <c r="D366" s="2"/>
      <c r="E366" s="121"/>
      <c r="F366" s="2"/>
      <c r="G366" s="2"/>
      <c r="H366" s="2"/>
      <c r="I366" s="2"/>
      <c r="J366" s="127"/>
      <c r="K366" s="121"/>
      <c r="L366" s="2"/>
      <c r="M366" s="14"/>
      <c r="N366" s="14"/>
      <c r="O366" s="14"/>
      <c r="P366" s="14"/>
      <c r="Q366" s="14"/>
      <c r="R366" s="14"/>
      <c r="S366" s="14"/>
      <c r="T366" s="12"/>
      <c r="U366" s="121"/>
      <c r="V366" s="2"/>
      <c r="W366" s="14"/>
      <c r="X366" s="14"/>
      <c r="Y366" s="14"/>
      <c r="Z366" s="14"/>
      <c r="AA366" s="14"/>
      <c r="AB366" s="14"/>
      <c r="AC366" s="14"/>
      <c r="AD366" s="12"/>
      <c r="AE366" s="121" t="s">
        <v>39</v>
      </c>
      <c r="AF366" s="2" t="s">
        <v>39</v>
      </c>
      <c r="AG366" s="4" t="str">
        <f t="shared" si="100"/>
        <v>No</v>
      </c>
      <c r="AH366" s="122" t="str">
        <f t="shared" si="102"/>
        <v/>
      </c>
      <c r="AI366" s="171" t="str">
        <f t="shared" si="103"/>
        <v/>
      </c>
      <c r="AJ366" s="171" t="str">
        <f t="shared" si="104"/>
        <v/>
      </c>
      <c r="AK366" s="165"/>
      <c r="AL366" s="165"/>
      <c r="AM366" s="86">
        <f t="shared" si="105"/>
        <v>2014</v>
      </c>
      <c r="AN366" s="11"/>
      <c r="AO366" s="11"/>
      <c r="AP366" s="132">
        <f>IFERROR(U365+V364+W363+X362+Y361-(K365+L364+M363+N362+O361),"")</f>
        <v>0</v>
      </c>
      <c r="AQ366" s="136">
        <f>IFERROR(V365+W364+X363+Y362+Z361-(U365+V364+W363+X362+Y361),"")</f>
        <v>0</v>
      </c>
      <c r="AR366" s="160">
        <f t="shared" si="113"/>
        <v>2</v>
      </c>
      <c r="AS366" s="38"/>
      <c r="AT366" s="11"/>
      <c r="AU366" s="86">
        <f t="shared" si="106"/>
        <v>2014</v>
      </c>
      <c r="AV366" s="38"/>
      <c r="AW366" s="11"/>
      <c r="AX366" s="11"/>
      <c r="AY366" s="11"/>
      <c r="AZ366" s="11"/>
    </row>
    <row r="367" spans="1:52">
      <c r="A367" s="140"/>
      <c r="B367" s="87">
        <v>2015</v>
      </c>
      <c r="C367" s="3"/>
      <c r="D367" s="3"/>
      <c r="E367" s="123"/>
      <c r="F367" s="3"/>
      <c r="G367" s="3"/>
      <c r="H367" s="3"/>
      <c r="I367" s="3"/>
      <c r="J367" s="128"/>
      <c r="K367" s="123"/>
      <c r="L367" s="15"/>
      <c r="M367" s="15"/>
      <c r="N367" s="15"/>
      <c r="O367" s="15"/>
      <c r="P367" s="15"/>
      <c r="Q367" s="15"/>
      <c r="R367" s="15"/>
      <c r="S367" s="15"/>
      <c r="T367" s="13"/>
      <c r="U367" s="123"/>
      <c r="V367" s="15"/>
      <c r="W367" s="15"/>
      <c r="X367" s="15"/>
      <c r="Y367" s="15"/>
      <c r="Z367" s="15"/>
      <c r="AA367" s="15"/>
      <c r="AB367" s="15"/>
      <c r="AC367" s="15"/>
      <c r="AD367" s="13"/>
      <c r="AE367" s="123" t="s">
        <v>39</v>
      </c>
      <c r="AF367" s="3" t="s">
        <v>39</v>
      </c>
      <c r="AG367" s="5" t="str">
        <f t="shared" si="100"/>
        <v>No</v>
      </c>
      <c r="AH367" s="124" t="str">
        <f t="shared" si="102"/>
        <v/>
      </c>
      <c r="AI367" s="172" t="str">
        <f t="shared" si="103"/>
        <v/>
      </c>
      <c r="AJ367" s="172" t="str">
        <f t="shared" si="104"/>
        <v/>
      </c>
      <c r="AK367" s="166"/>
      <c r="AL367" s="166"/>
      <c r="AM367" s="87">
        <f t="shared" si="105"/>
        <v>2015</v>
      </c>
      <c r="AN367" s="20"/>
      <c r="AO367" s="20"/>
      <c r="AP367" s="133">
        <f>IFERROR(U366+V365+W364+X363+Y362-(K366+L365+M364+N363+O362),"")</f>
        <v>0</v>
      </c>
      <c r="AQ367" s="137">
        <f>IFERROR(V366+W365+X364+Y363+Z362-(U366+V365+W364+X363+Y362),"")</f>
        <v>0</v>
      </c>
      <c r="AR367" s="161">
        <f t="shared" si="113"/>
        <v>1</v>
      </c>
      <c r="AS367" s="39"/>
      <c r="AT367" s="20"/>
      <c r="AU367" s="87">
        <f t="shared" si="106"/>
        <v>2015</v>
      </c>
      <c r="AV367" s="39"/>
      <c r="AW367" s="20"/>
      <c r="AX367" s="20"/>
      <c r="AY367" s="20"/>
      <c r="AZ367" s="20"/>
    </row>
    <row r="368" spans="1:52">
      <c r="A368" s="138"/>
      <c r="B368" s="85">
        <f t="shared" ref="B368:B375" si="114">B369-1</f>
        <v>2006</v>
      </c>
      <c r="C368" s="23"/>
      <c r="D368" s="23"/>
      <c r="E368" s="119"/>
      <c r="F368" s="23"/>
      <c r="G368" s="23"/>
      <c r="H368" s="23"/>
      <c r="I368" s="23"/>
      <c r="J368" s="68"/>
      <c r="K368" s="119"/>
      <c r="L368" s="23"/>
      <c r="M368" s="23"/>
      <c r="N368" s="23"/>
      <c r="O368" s="23"/>
      <c r="P368" s="23"/>
      <c r="Q368" s="23"/>
      <c r="R368" s="23"/>
      <c r="S368" s="23"/>
      <c r="T368" s="68"/>
      <c r="U368" s="119"/>
      <c r="V368" s="23"/>
      <c r="W368" s="23"/>
      <c r="X368" s="23"/>
      <c r="Y368" s="23"/>
      <c r="Z368" s="23"/>
      <c r="AA368" s="23"/>
      <c r="AB368" s="23"/>
      <c r="AC368" s="23"/>
      <c r="AD368" s="68"/>
      <c r="AE368" s="119" t="s">
        <v>39</v>
      </c>
      <c r="AF368" s="23" t="s">
        <v>39</v>
      </c>
      <c r="AG368" s="22" t="str">
        <f t="shared" si="100"/>
        <v>No</v>
      </c>
      <c r="AH368" s="120" t="str">
        <f t="shared" si="102"/>
        <v/>
      </c>
      <c r="AI368" s="173" t="str">
        <f t="shared" si="103"/>
        <v/>
      </c>
      <c r="AJ368" s="173" t="str">
        <f t="shared" si="104"/>
        <v/>
      </c>
      <c r="AK368" s="165"/>
      <c r="AL368" s="165"/>
      <c r="AM368" s="85">
        <f t="shared" si="105"/>
        <v>2006</v>
      </c>
      <c r="AN368" s="11"/>
      <c r="AO368" s="11"/>
      <c r="AP368" s="131"/>
      <c r="AQ368" s="135"/>
      <c r="AR368" s="159">
        <v>10</v>
      </c>
      <c r="AS368" s="97">
        <v>1</v>
      </c>
      <c r="AT368" s="50"/>
      <c r="AU368" s="85">
        <f t="shared" si="106"/>
        <v>2006</v>
      </c>
      <c r="AV368" s="55"/>
      <c r="AW368" s="100"/>
      <c r="AX368" s="100"/>
      <c r="AY368" s="11"/>
      <c r="AZ368" s="11"/>
    </row>
    <row r="369" spans="1:52">
      <c r="A369" s="139"/>
      <c r="B369" s="86">
        <f t="shared" si="114"/>
        <v>2007</v>
      </c>
      <c r="C369" s="2"/>
      <c r="D369" s="2"/>
      <c r="E369" s="121"/>
      <c r="F369" s="2"/>
      <c r="G369" s="2"/>
      <c r="H369" s="2"/>
      <c r="I369" s="2"/>
      <c r="J369" s="127"/>
      <c r="K369" s="121"/>
      <c r="L369" s="2"/>
      <c r="M369" s="2"/>
      <c r="N369" s="2"/>
      <c r="O369" s="2"/>
      <c r="P369" s="2"/>
      <c r="Q369" s="2"/>
      <c r="R369" s="2"/>
      <c r="S369" s="2"/>
      <c r="T369" s="12"/>
      <c r="U369" s="121"/>
      <c r="V369" s="2"/>
      <c r="W369" s="2"/>
      <c r="X369" s="2"/>
      <c r="Y369" s="2"/>
      <c r="Z369" s="2"/>
      <c r="AA369" s="2"/>
      <c r="AB369" s="2"/>
      <c r="AC369" s="2"/>
      <c r="AD369" s="12"/>
      <c r="AE369" s="121" t="s">
        <v>39</v>
      </c>
      <c r="AF369" s="2" t="s">
        <v>39</v>
      </c>
      <c r="AG369" s="4" t="str">
        <f t="shared" si="100"/>
        <v>No</v>
      </c>
      <c r="AH369" s="122" t="str">
        <f t="shared" si="102"/>
        <v/>
      </c>
      <c r="AI369" s="171" t="str">
        <f t="shared" si="103"/>
        <v/>
      </c>
      <c r="AJ369" s="171" t="str">
        <f t="shared" si="104"/>
        <v/>
      </c>
      <c r="AK369" s="165"/>
      <c r="AL369" s="165"/>
      <c r="AM369" s="86">
        <f t="shared" si="105"/>
        <v>2007</v>
      </c>
      <c r="AN369" s="11"/>
      <c r="AO369" s="11"/>
      <c r="AP369" s="132"/>
      <c r="AQ369" s="136"/>
      <c r="AR369" s="160">
        <f>AR368-1</f>
        <v>9</v>
      </c>
      <c r="AS369" s="38"/>
      <c r="AT369" s="11"/>
      <c r="AU369" s="86">
        <f t="shared" si="106"/>
        <v>2007</v>
      </c>
      <c r="AV369" s="38"/>
      <c r="AW369" s="11"/>
      <c r="AX369" s="11"/>
      <c r="AY369" s="11"/>
      <c r="AZ369" s="11"/>
    </row>
    <row r="370" spans="1:52">
      <c r="A370" s="139"/>
      <c r="B370" s="86">
        <f t="shared" si="114"/>
        <v>2008</v>
      </c>
      <c r="C370" s="2"/>
      <c r="D370" s="2"/>
      <c r="E370" s="121"/>
      <c r="F370" s="2"/>
      <c r="G370" s="2"/>
      <c r="H370" s="2"/>
      <c r="I370" s="2"/>
      <c r="J370" s="127"/>
      <c r="K370" s="121"/>
      <c r="L370" s="2"/>
      <c r="M370" s="2"/>
      <c r="N370" s="2"/>
      <c r="O370" s="2"/>
      <c r="P370" s="2"/>
      <c r="Q370" s="2"/>
      <c r="R370" s="2"/>
      <c r="S370" s="14"/>
      <c r="T370" s="12"/>
      <c r="U370" s="121"/>
      <c r="V370" s="2"/>
      <c r="W370" s="2"/>
      <c r="X370" s="2"/>
      <c r="Y370" s="2"/>
      <c r="Z370" s="2"/>
      <c r="AA370" s="2"/>
      <c r="AB370" s="2"/>
      <c r="AC370" s="14"/>
      <c r="AD370" s="12"/>
      <c r="AE370" s="121" t="s">
        <v>39</v>
      </c>
      <c r="AF370" s="2" t="s">
        <v>39</v>
      </c>
      <c r="AG370" s="4" t="str">
        <f t="shared" si="100"/>
        <v>No</v>
      </c>
      <c r="AH370" s="122" t="str">
        <f t="shared" si="102"/>
        <v/>
      </c>
      <c r="AI370" s="171" t="str">
        <f t="shared" si="103"/>
        <v/>
      </c>
      <c r="AJ370" s="171" t="str">
        <f t="shared" si="104"/>
        <v/>
      </c>
      <c r="AK370" s="165"/>
      <c r="AL370" s="165"/>
      <c r="AM370" s="86">
        <f t="shared" si="105"/>
        <v>2008</v>
      </c>
      <c r="AN370" s="11"/>
      <c r="AO370" s="11"/>
      <c r="AP370" s="132"/>
      <c r="AQ370" s="136"/>
      <c r="AR370" s="160">
        <f t="shared" ref="AR370:AR377" si="115">AR369-1</f>
        <v>8</v>
      </c>
      <c r="AS370" s="38"/>
      <c r="AT370" s="11"/>
      <c r="AU370" s="86">
        <f t="shared" si="106"/>
        <v>2008</v>
      </c>
      <c r="AV370" s="38"/>
      <c r="AW370" s="11"/>
      <c r="AX370" s="11"/>
      <c r="AY370" s="11"/>
      <c r="AZ370" s="11"/>
    </row>
    <row r="371" spans="1:52">
      <c r="A371" s="139"/>
      <c r="B371" s="86">
        <f t="shared" si="114"/>
        <v>2009</v>
      </c>
      <c r="C371" s="2"/>
      <c r="D371" s="2"/>
      <c r="E371" s="121"/>
      <c r="F371" s="2"/>
      <c r="G371" s="2"/>
      <c r="H371" s="2"/>
      <c r="I371" s="2"/>
      <c r="J371" s="127"/>
      <c r="K371" s="121"/>
      <c r="L371" s="2"/>
      <c r="M371" s="2"/>
      <c r="N371" s="2"/>
      <c r="O371" s="2"/>
      <c r="P371" s="2"/>
      <c r="Q371" s="2"/>
      <c r="R371" s="14"/>
      <c r="S371" s="14"/>
      <c r="T371" s="12"/>
      <c r="U371" s="121"/>
      <c r="V371" s="2"/>
      <c r="W371" s="2"/>
      <c r="X371" s="2"/>
      <c r="Y371" s="2"/>
      <c r="Z371" s="2"/>
      <c r="AA371" s="2"/>
      <c r="AB371" s="14"/>
      <c r="AC371" s="14"/>
      <c r="AD371" s="12"/>
      <c r="AE371" s="121" t="s">
        <v>39</v>
      </c>
      <c r="AF371" s="2" t="s">
        <v>39</v>
      </c>
      <c r="AG371" s="4" t="str">
        <f t="shared" si="100"/>
        <v>No</v>
      </c>
      <c r="AH371" s="122" t="str">
        <f t="shared" si="102"/>
        <v/>
      </c>
      <c r="AI371" s="171" t="str">
        <f t="shared" si="103"/>
        <v/>
      </c>
      <c r="AJ371" s="171" t="str">
        <f t="shared" si="104"/>
        <v/>
      </c>
      <c r="AK371" s="165"/>
      <c r="AL371" s="165"/>
      <c r="AM371" s="86">
        <f t="shared" si="105"/>
        <v>2009</v>
      </c>
      <c r="AN371" s="11"/>
      <c r="AO371" s="11"/>
      <c r="AP371" s="132"/>
      <c r="AQ371" s="136"/>
      <c r="AR371" s="160">
        <f t="shared" si="115"/>
        <v>7</v>
      </c>
      <c r="AS371" s="38"/>
      <c r="AT371" s="11"/>
      <c r="AU371" s="86">
        <f t="shared" si="106"/>
        <v>2009</v>
      </c>
      <c r="AV371" s="38"/>
      <c r="AW371" s="11"/>
      <c r="AX371" s="11"/>
      <c r="AY371" s="11"/>
      <c r="AZ371" s="11"/>
    </row>
    <row r="372" spans="1:52">
      <c r="A372" s="139"/>
      <c r="B372" s="86">
        <f t="shared" si="114"/>
        <v>2010</v>
      </c>
      <c r="C372" s="2"/>
      <c r="D372" s="2"/>
      <c r="E372" s="121"/>
      <c r="F372" s="2"/>
      <c r="G372" s="2"/>
      <c r="H372" s="2"/>
      <c r="I372" s="2"/>
      <c r="J372" s="127"/>
      <c r="K372" s="121"/>
      <c r="L372" s="2"/>
      <c r="M372" s="2"/>
      <c r="N372" s="2"/>
      <c r="O372" s="2"/>
      <c r="P372" s="2"/>
      <c r="Q372" s="14"/>
      <c r="R372" s="14"/>
      <c r="S372" s="14"/>
      <c r="T372" s="12"/>
      <c r="U372" s="121"/>
      <c r="V372" s="2"/>
      <c r="W372" s="2"/>
      <c r="X372" s="2"/>
      <c r="Y372" s="2"/>
      <c r="Z372" s="2"/>
      <c r="AA372" s="14"/>
      <c r="AB372" s="14"/>
      <c r="AC372" s="14"/>
      <c r="AD372" s="12"/>
      <c r="AE372" s="121" t="s">
        <v>39</v>
      </c>
      <c r="AF372" s="2" t="s">
        <v>39</v>
      </c>
      <c r="AG372" s="4" t="str">
        <f t="shared" si="100"/>
        <v>No</v>
      </c>
      <c r="AH372" s="122" t="str">
        <f t="shared" si="102"/>
        <v/>
      </c>
      <c r="AI372" s="171" t="str">
        <f t="shared" si="103"/>
        <v/>
      </c>
      <c r="AJ372" s="171" t="str">
        <f t="shared" si="104"/>
        <v/>
      </c>
      <c r="AK372" s="165"/>
      <c r="AL372" s="165"/>
      <c r="AM372" s="86">
        <f t="shared" si="105"/>
        <v>2010</v>
      </c>
      <c r="AN372" s="11"/>
      <c r="AO372" s="11"/>
      <c r="AP372" s="132"/>
      <c r="AQ372" s="136"/>
      <c r="AR372" s="160">
        <f t="shared" si="115"/>
        <v>6</v>
      </c>
      <c r="AS372" s="38"/>
      <c r="AT372" s="11"/>
      <c r="AU372" s="86">
        <f t="shared" si="106"/>
        <v>2010</v>
      </c>
      <c r="AV372" s="38"/>
      <c r="AW372" s="11"/>
      <c r="AX372" s="11"/>
      <c r="AY372" s="11"/>
      <c r="AZ372" s="11"/>
    </row>
    <row r="373" spans="1:52">
      <c r="A373" s="139"/>
      <c r="B373" s="86">
        <f t="shared" si="114"/>
        <v>2011</v>
      </c>
      <c r="C373" s="2"/>
      <c r="D373" s="2"/>
      <c r="E373" s="121"/>
      <c r="F373" s="2"/>
      <c r="G373" s="2"/>
      <c r="H373" s="2"/>
      <c r="I373" s="2"/>
      <c r="J373" s="127"/>
      <c r="K373" s="121"/>
      <c r="L373" s="2"/>
      <c r="M373" s="2"/>
      <c r="N373" s="2"/>
      <c r="O373" s="2"/>
      <c r="P373" s="14"/>
      <c r="Q373" s="14"/>
      <c r="R373" s="14"/>
      <c r="S373" s="14"/>
      <c r="T373" s="12"/>
      <c r="U373" s="121"/>
      <c r="V373" s="2"/>
      <c r="W373" s="2"/>
      <c r="X373" s="2"/>
      <c r="Y373" s="2"/>
      <c r="Z373" s="14"/>
      <c r="AA373" s="14"/>
      <c r="AB373" s="14"/>
      <c r="AC373" s="14"/>
      <c r="AD373" s="12"/>
      <c r="AE373" s="121" t="s">
        <v>39</v>
      </c>
      <c r="AF373" s="2" t="s">
        <v>39</v>
      </c>
      <c r="AG373" s="4" t="str">
        <f t="shared" si="100"/>
        <v>No</v>
      </c>
      <c r="AH373" s="122" t="str">
        <f t="shared" si="102"/>
        <v/>
      </c>
      <c r="AI373" s="171" t="str">
        <f t="shared" si="103"/>
        <v/>
      </c>
      <c r="AJ373" s="171" t="str">
        <f t="shared" si="104"/>
        <v/>
      </c>
      <c r="AK373" s="165"/>
      <c r="AL373" s="165"/>
      <c r="AM373" s="86">
        <f t="shared" si="105"/>
        <v>2011</v>
      </c>
      <c r="AN373" s="11"/>
      <c r="AO373" s="11"/>
      <c r="AP373" s="132">
        <f>IFERROR(U372+V371+W370+X369+Y368-(K372+L371+M370+N369+O368),"")</f>
        <v>0</v>
      </c>
      <c r="AQ373" s="136">
        <f>IFERROR(V372+W371+X370+Y369+Z368-(U372+V371+W370+X369+Y368),"")</f>
        <v>0</v>
      </c>
      <c r="AR373" s="160">
        <f t="shared" si="115"/>
        <v>5</v>
      </c>
      <c r="AS373" s="38"/>
      <c r="AT373" s="11"/>
      <c r="AU373" s="86">
        <f t="shared" si="106"/>
        <v>2011</v>
      </c>
      <c r="AV373" s="38"/>
      <c r="AW373" s="11"/>
      <c r="AX373" s="11"/>
      <c r="AY373" s="11"/>
      <c r="AZ373" s="11"/>
    </row>
    <row r="374" spans="1:52">
      <c r="A374" s="139"/>
      <c r="B374" s="86">
        <f t="shared" si="114"/>
        <v>2012</v>
      </c>
      <c r="C374" s="2"/>
      <c r="D374" s="2"/>
      <c r="E374" s="121"/>
      <c r="F374" s="2"/>
      <c r="G374" s="2"/>
      <c r="H374" s="2"/>
      <c r="I374" s="2"/>
      <c r="J374" s="127"/>
      <c r="K374" s="121"/>
      <c r="L374" s="2"/>
      <c r="M374" s="2"/>
      <c r="N374" s="2"/>
      <c r="O374" s="14"/>
      <c r="P374" s="14"/>
      <c r="Q374" s="14"/>
      <c r="R374" s="14"/>
      <c r="S374" s="14"/>
      <c r="T374" s="12"/>
      <c r="U374" s="121"/>
      <c r="V374" s="2"/>
      <c r="W374" s="2"/>
      <c r="X374" s="2"/>
      <c r="Y374" s="14"/>
      <c r="Z374" s="14"/>
      <c r="AA374" s="14"/>
      <c r="AB374" s="14"/>
      <c r="AC374" s="14"/>
      <c r="AD374" s="12"/>
      <c r="AE374" s="121" t="s">
        <v>39</v>
      </c>
      <c r="AF374" s="2" t="s">
        <v>39</v>
      </c>
      <c r="AG374" s="4" t="str">
        <f t="shared" si="100"/>
        <v>No</v>
      </c>
      <c r="AH374" s="122" t="str">
        <f t="shared" si="102"/>
        <v/>
      </c>
      <c r="AI374" s="171" t="str">
        <f t="shared" si="103"/>
        <v/>
      </c>
      <c r="AJ374" s="171" t="str">
        <f t="shared" si="104"/>
        <v/>
      </c>
      <c r="AK374" s="165"/>
      <c r="AL374" s="165"/>
      <c r="AM374" s="86">
        <f t="shared" si="105"/>
        <v>2012</v>
      </c>
      <c r="AN374" s="11"/>
      <c r="AO374" s="11"/>
      <c r="AP374" s="132">
        <f>IFERROR(U373+V372+W371+X370+Y369-(K373+L372+M371+N370+O369),"")</f>
        <v>0</v>
      </c>
      <c r="AQ374" s="136">
        <f>IFERROR(V373+W372+X371+Y370+Z369-(U373+V372+W371+X370+Y369),"")</f>
        <v>0</v>
      </c>
      <c r="AR374" s="160">
        <f t="shared" si="115"/>
        <v>4</v>
      </c>
      <c r="AS374" s="38"/>
      <c r="AT374" s="11"/>
      <c r="AU374" s="86">
        <f t="shared" si="106"/>
        <v>2012</v>
      </c>
      <c r="AV374" s="38"/>
      <c r="AW374" s="11"/>
      <c r="AX374" s="11"/>
      <c r="AY374" s="11"/>
      <c r="AZ374" s="11"/>
    </row>
    <row r="375" spans="1:52">
      <c r="A375" s="139"/>
      <c r="B375" s="86">
        <f t="shared" si="114"/>
        <v>2013</v>
      </c>
      <c r="C375" s="2"/>
      <c r="D375" s="2"/>
      <c r="E375" s="121"/>
      <c r="F375" s="2"/>
      <c r="G375" s="2"/>
      <c r="H375" s="2"/>
      <c r="I375" s="2"/>
      <c r="J375" s="127"/>
      <c r="K375" s="121"/>
      <c r="L375" s="2"/>
      <c r="M375" s="2"/>
      <c r="N375" s="14"/>
      <c r="O375" s="14"/>
      <c r="P375" s="14"/>
      <c r="Q375" s="14"/>
      <c r="R375" s="14"/>
      <c r="S375" s="14"/>
      <c r="T375" s="12"/>
      <c r="U375" s="121"/>
      <c r="V375" s="2"/>
      <c r="W375" s="2"/>
      <c r="X375" s="14"/>
      <c r="Y375" s="14"/>
      <c r="Z375" s="14"/>
      <c r="AA375" s="14"/>
      <c r="AB375" s="14"/>
      <c r="AC375" s="14"/>
      <c r="AD375" s="12"/>
      <c r="AE375" s="121" t="s">
        <v>39</v>
      </c>
      <c r="AF375" s="2" t="s">
        <v>39</v>
      </c>
      <c r="AG375" s="4" t="str">
        <f t="shared" si="100"/>
        <v>No</v>
      </c>
      <c r="AH375" s="122" t="str">
        <f t="shared" si="102"/>
        <v/>
      </c>
      <c r="AI375" s="171" t="str">
        <f t="shared" si="103"/>
        <v/>
      </c>
      <c r="AJ375" s="171" t="str">
        <f t="shared" si="104"/>
        <v/>
      </c>
      <c r="AK375" s="165"/>
      <c r="AL375" s="165"/>
      <c r="AM375" s="86">
        <f t="shared" si="105"/>
        <v>2013</v>
      </c>
      <c r="AN375" s="11"/>
      <c r="AO375" s="11"/>
      <c r="AP375" s="132">
        <f>IFERROR(U374+V373+W372+X371+Y370-(K374+L373+M372+N371+O370),"")</f>
        <v>0</v>
      </c>
      <c r="AQ375" s="136">
        <f>IFERROR(V374+W373+X372+Y371+Z370-(U374+V373+W372+X371+Y370),"")</f>
        <v>0</v>
      </c>
      <c r="AR375" s="160">
        <f t="shared" si="115"/>
        <v>3</v>
      </c>
      <c r="AS375" s="38"/>
      <c r="AT375" s="11"/>
      <c r="AU375" s="86">
        <f t="shared" si="106"/>
        <v>2013</v>
      </c>
      <c r="AV375" s="38"/>
      <c r="AW375" s="11"/>
      <c r="AX375" s="11"/>
      <c r="AY375" s="11"/>
      <c r="AZ375" s="11"/>
    </row>
    <row r="376" spans="1:52">
      <c r="A376" s="139"/>
      <c r="B376" s="86">
        <f>B377-1</f>
        <v>2014</v>
      </c>
      <c r="C376" s="2"/>
      <c r="D376" s="2"/>
      <c r="E376" s="121"/>
      <c r="F376" s="2"/>
      <c r="G376" s="2"/>
      <c r="H376" s="2"/>
      <c r="I376" s="2"/>
      <c r="J376" s="127"/>
      <c r="K376" s="121"/>
      <c r="L376" s="2"/>
      <c r="M376" s="14"/>
      <c r="N376" s="14"/>
      <c r="O376" s="14"/>
      <c r="P376" s="14"/>
      <c r="Q376" s="14"/>
      <c r="R376" s="14"/>
      <c r="S376" s="14"/>
      <c r="T376" s="12"/>
      <c r="U376" s="121"/>
      <c r="V376" s="2"/>
      <c r="W376" s="14"/>
      <c r="X376" s="14"/>
      <c r="Y376" s="14"/>
      <c r="Z376" s="14"/>
      <c r="AA376" s="14"/>
      <c r="AB376" s="14"/>
      <c r="AC376" s="14"/>
      <c r="AD376" s="12"/>
      <c r="AE376" s="121" t="s">
        <v>39</v>
      </c>
      <c r="AF376" s="2" t="s">
        <v>39</v>
      </c>
      <c r="AG376" s="4" t="str">
        <f t="shared" si="100"/>
        <v>No</v>
      </c>
      <c r="AH376" s="122" t="str">
        <f t="shared" si="102"/>
        <v/>
      </c>
      <c r="AI376" s="171" t="str">
        <f t="shared" si="103"/>
        <v/>
      </c>
      <c r="AJ376" s="171" t="str">
        <f t="shared" si="104"/>
        <v/>
      </c>
      <c r="AK376" s="165"/>
      <c r="AL376" s="165"/>
      <c r="AM376" s="86">
        <f t="shared" si="105"/>
        <v>2014</v>
      </c>
      <c r="AN376" s="11"/>
      <c r="AO376" s="11"/>
      <c r="AP376" s="132">
        <f>IFERROR(U375+V374+W373+X372+Y371-(K375+L374+M373+N372+O371),"")</f>
        <v>0</v>
      </c>
      <c r="AQ376" s="136">
        <f>IFERROR(V375+W374+X373+Y372+Z371-(U375+V374+W373+X372+Y371),"")</f>
        <v>0</v>
      </c>
      <c r="AR376" s="160">
        <f t="shared" si="115"/>
        <v>2</v>
      </c>
      <c r="AS376" s="38"/>
      <c r="AT376" s="11"/>
      <c r="AU376" s="86">
        <f t="shared" si="106"/>
        <v>2014</v>
      </c>
      <c r="AV376" s="38"/>
      <c r="AW376" s="11"/>
      <c r="AX376" s="11"/>
      <c r="AY376" s="11"/>
      <c r="AZ376" s="11"/>
    </row>
    <row r="377" spans="1:52">
      <c r="A377" s="140"/>
      <c r="B377" s="87">
        <v>2015</v>
      </c>
      <c r="C377" s="3"/>
      <c r="D377" s="3"/>
      <c r="E377" s="123"/>
      <c r="F377" s="3"/>
      <c r="G377" s="3"/>
      <c r="H377" s="3"/>
      <c r="I377" s="3"/>
      <c r="J377" s="128"/>
      <c r="K377" s="123"/>
      <c r="L377" s="15"/>
      <c r="M377" s="15"/>
      <c r="N377" s="15"/>
      <c r="O377" s="15"/>
      <c r="P377" s="15"/>
      <c r="Q377" s="15"/>
      <c r="R377" s="15"/>
      <c r="S377" s="15"/>
      <c r="T377" s="13"/>
      <c r="U377" s="123"/>
      <c r="V377" s="15"/>
      <c r="W377" s="15"/>
      <c r="X377" s="15"/>
      <c r="Y377" s="15"/>
      <c r="Z377" s="15"/>
      <c r="AA377" s="15"/>
      <c r="AB377" s="15"/>
      <c r="AC377" s="15"/>
      <c r="AD377" s="13"/>
      <c r="AE377" s="123" t="s">
        <v>39</v>
      </c>
      <c r="AF377" s="3" t="s">
        <v>39</v>
      </c>
      <c r="AG377" s="5" t="str">
        <f t="shared" si="100"/>
        <v>No</v>
      </c>
      <c r="AH377" s="124" t="str">
        <f t="shared" si="102"/>
        <v/>
      </c>
      <c r="AI377" s="172" t="str">
        <f t="shared" si="103"/>
        <v/>
      </c>
      <c r="AJ377" s="172" t="str">
        <f t="shared" si="104"/>
        <v/>
      </c>
      <c r="AK377" s="166"/>
      <c r="AL377" s="166"/>
      <c r="AM377" s="87">
        <f t="shared" si="105"/>
        <v>2015</v>
      </c>
      <c r="AN377" s="20"/>
      <c r="AO377" s="20"/>
      <c r="AP377" s="133">
        <f>IFERROR(U376+V375+W374+X373+Y372-(K376+L375+M374+N373+O372),"")</f>
        <v>0</v>
      </c>
      <c r="AQ377" s="137">
        <f>IFERROR(V376+W375+X374+Y373+Z372-(U376+V375+W374+X373+Y372),"")</f>
        <v>0</v>
      </c>
      <c r="AR377" s="161">
        <f t="shared" si="115"/>
        <v>1</v>
      </c>
      <c r="AS377" s="39"/>
      <c r="AT377" s="20"/>
      <c r="AU377" s="87">
        <f t="shared" si="106"/>
        <v>2015</v>
      </c>
      <c r="AV377" s="39"/>
      <c r="AW377" s="20"/>
      <c r="AX377" s="20"/>
      <c r="AY377" s="20"/>
      <c r="AZ377" s="20"/>
    </row>
    <row r="378" spans="1:52">
      <c r="A378" s="138"/>
      <c r="B378" s="85">
        <f t="shared" ref="B378:B385" si="116">B379-1</f>
        <v>2006</v>
      </c>
      <c r="C378" s="23"/>
      <c r="D378" s="23"/>
      <c r="E378" s="119"/>
      <c r="F378" s="23"/>
      <c r="G378" s="23"/>
      <c r="H378" s="23"/>
      <c r="I378" s="23"/>
      <c r="J378" s="68"/>
      <c r="K378" s="119"/>
      <c r="L378" s="23"/>
      <c r="M378" s="23"/>
      <c r="N378" s="23"/>
      <c r="O378" s="23"/>
      <c r="P378" s="23"/>
      <c r="Q378" s="23"/>
      <c r="R378" s="23"/>
      <c r="S378" s="23"/>
      <c r="T378" s="68"/>
      <c r="U378" s="119"/>
      <c r="V378" s="23"/>
      <c r="W378" s="23"/>
      <c r="X378" s="23"/>
      <c r="Y378" s="23"/>
      <c r="Z378" s="23"/>
      <c r="AA378" s="23"/>
      <c r="AB378" s="23"/>
      <c r="AC378" s="23"/>
      <c r="AD378" s="68"/>
      <c r="AE378" s="119" t="s">
        <v>39</v>
      </c>
      <c r="AF378" s="23" t="s">
        <v>39</v>
      </c>
      <c r="AG378" s="22" t="str">
        <f t="shared" si="100"/>
        <v>No</v>
      </c>
      <c r="AH378" s="120" t="str">
        <f t="shared" si="102"/>
        <v/>
      </c>
      <c r="AI378" s="173" t="str">
        <f t="shared" si="103"/>
        <v/>
      </c>
      <c r="AJ378" s="173" t="str">
        <f t="shared" si="104"/>
        <v/>
      </c>
      <c r="AK378" s="165"/>
      <c r="AL378" s="165"/>
      <c r="AM378" s="85">
        <f t="shared" si="105"/>
        <v>2006</v>
      </c>
      <c r="AN378" s="11"/>
      <c r="AO378" s="11"/>
      <c r="AP378" s="131"/>
      <c r="AQ378" s="135"/>
      <c r="AR378" s="159">
        <v>10</v>
      </c>
      <c r="AS378" s="97">
        <v>1</v>
      </c>
      <c r="AT378" s="50"/>
      <c r="AU378" s="85">
        <f t="shared" si="106"/>
        <v>2006</v>
      </c>
      <c r="AV378" s="55"/>
      <c r="AW378" s="100"/>
      <c r="AX378" s="100"/>
      <c r="AY378" s="11"/>
      <c r="AZ378" s="11"/>
    </row>
    <row r="379" spans="1:52">
      <c r="A379" s="139"/>
      <c r="B379" s="86">
        <f t="shared" si="116"/>
        <v>2007</v>
      </c>
      <c r="C379" s="2"/>
      <c r="D379" s="2"/>
      <c r="E379" s="121"/>
      <c r="F379" s="2"/>
      <c r="G379" s="2"/>
      <c r="H379" s="2"/>
      <c r="I379" s="2"/>
      <c r="J379" s="127"/>
      <c r="K379" s="121"/>
      <c r="L379" s="2"/>
      <c r="M379" s="2"/>
      <c r="N379" s="2"/>
      <c r="O379" s="2"/>
      <c r="P379" s="2"/>
      <c r="Q379" s="2"/>
      <c r="R379" s="2"/>
      <c r="S379" s="2"/>
      <c r="T379" s="12"/>
      <c r="U379" s="121"/>
      <c r="V379" s="2"/>
      <c r="W379" s="2"/>
      <c r="X379" s="2"/>
      <c r="Y379" s="2"/>
      <c r="Z379" s="2"/>
      <c r="AA379" s="2"/>
      <c r="AB379" s="2"/>
      <c r="AC379" s="2"/>
      <c r="AD379" s="12"/>
      <c r="AE379" s="121" t="s">
        <v>39</v>
      </c>
      <c r="AF379" s="2" t="s">
        <v>39</v>
      </c>
      <c r="AG379" s="4" t="str">
        <f t="shared" si="100"/>
        <v>No</v>
      </c>
      <c r="AH379" s="122" t="str">
        <f t="shared" si="102"/>
        <v/>
      </c>
      <c r="AI379" s="171" t="str">
        <f t="shared" si="103"/>
        <v/>
      </c>
      <c r="AJ379" s="171" t="str">
        <f t="shared" si="104"/>
        <v/>
      </c>
      <c r="AK379" s="165"/>
      <c r="AL379" s="165"/>
      <c r="AM379" s="86">
        <f t="shared" si="105"/>
        <v>2007</v>
      </c>
      <c r="AN379" s="11"/>
      <c r="AO379" s="11"/>
      <c r="AP379" s="132"/>
      <c r="AQ379" s="136"/>
      <c r="AR379" s="160">
        <f>AR378-1</f>
        <v>9</v>
      </c>
      <c r="AS379" s="38"/>
      <c r="AT379" s="11"/>
      <c r="AU379" s="86">
        <f t="shared" si="106"/>
        <v>2007</v>
      </c>
      <c r="AV379" s="38"/>
      <c r="AW379" s="11"/>
      <c r="AX379" s="11"/>
      <c r="AY379" s="11"/>
      <c r="AZ379" s="11"/>
    </row>
    <row r="380" spans="1:52">
      <c r="A380" s="139"/>
      <c r="B380" s="86">
        <f t="shared" si="116"/>
        <v>2008</v>
      </c>
      <c r="C380" s="2"/>
      <c r="D380" s="2"/>
      <c r="E380" s="121"/>
      <c r="F380" s="2"/>
      <c r="G380" s="2"/>
      <c r="H380" s="2"/>
      <c r="I380" s="2"/>
      <c r="J380" s="127"/>
      <c r="K380" s="121"/>
      <c r="L380" s="2"/>
      <c r="M380" s="2"/>
      <c r="N380" s="2"/>
      <c r="O380" s="2"/>
      <c r="P380" s="2"/>
      <c r="Q380" s="2"/>
      <c r="R380" s="2"/>
      <c r="S380" s="14"/>
      <c r="T380" s="12"/>
      <c r="U380" s="121"/>
      <c r="V380" s="2"/>
      <c r="W380" s="2"/>
      <c r="X380" s="2"/>
      <c r="Y380" s="2"/>
      <c r="Z380" s="2"/>
      <c r="AA380" s="2"/>
      <c r="AB380" s="2"/>
      <c r="AC380" s="14"/>
      <c r="AD380" s="12"/>
      <c r="AE380" s="121" t="s">
        <v>39</v>
      </c>
      <c r="AF380" s="2" t="s">
        <v>39</v>
      </c>
      <c r="AG380" s="4" t="str">
        <f t="shared" si="100"/>
        <v>No</v>
      </c>
      <c r="AH380" s="122" t="str">
        <f t="shared" si="102"/>
        <v/>
      </c>
      <c r="AI380" s="171" t="str">
        <f t="shared" si="103"/>
        <v/>
      </c>
      <c r="AJ380" s="171" t="str">
        <f t="shared" si="104"/>
        <v/>
      </c>
      <c r="AK380" s="165"/>
      <c r="AL380" s="165"/>
      <c r="AM380" s="86">
        <f t="shared" si="105"/>
        <v>2008</v>
      </c>
      <c r="AN380" s="11"/>
      <c r="AO380" s="11"/>
      <c r="AP380" s="132"/>
      <c r="AQ380" s="136"/>
      <c r="AR380" s="160">
        <f t="shared" ref="AR380:AR387" si="117">AR379-1</f>
        <v>8</v>
      </c>
      <c r="AS380" s="38"/>
      <c r="AT380" s="11"/>
      <c r="AU380" s="86">
        <f t="shared" si="106"/>
        <v>2008</v>
      </c>
      <c r="AV380" s="38"/>
      <c r="AW380" s="11"/>
      <c r="AX380" s="11"/>
      <c r="AY380" s="11"/>
      <c r="AZ380" s="11"/>
    </row>
    <row r="381" spans="1:52">
      <c r="A381" s="139"/>
      <c r="B381" s="86">
        <f t="shared" si="116"/>
        <v>2009</v>
      </c>
      <c r="C381" s="2"/>
      <c r="D381" s="2"/>
      <c r="E381" s="121"/>
      <c r="F381" s="2"/>
      <c r="G381" s="2"/>
      <c r="H381" s="2"/>
      <c r="I381" s="2"/>
      <c r="J381" s="127"/>
      <c r="K381" s="121"/>
      <c r="L381" s="2"/>
      <c r="M381" s="2"/>
      <c r="N381" s="2"/>
      <c r="O381" s="2"/>
      <c r="P381" s="2"/>
      <c r="Q381" s="2"/>
      <c r="R381" s="14"/>
      <c r="S381" s="14"/>
      <c r="T381" s="12"/>
      <c r="U381" s="121"/>
      <c r="V381" s="2"/>
      <c r="W381" s="2"/>
      <c r="X381" s="2"/>
      <c r="Y381" s="2"/>
      <c r="Z381" s="2"/>
      <c r="AA381" s="2"/>
      <c r="AB381" s="14"/>
      <c r="AC381" s="14"/>
      <c r="AD381" s="12"/>
      <c r="AE381" s="121" t="s">
        <v>39</v>
      </c>
      <c r="AF381" s="2" t="s">
        <v>39</v>
      </c>
      <c r="AG381" s="4" t="str">
        <f t="shared" si="100"/>
        <v>No</v>
      </c>
      <c r="AH381" s="122" t="str">
        <f t="shared" si="102"/>
        <v/>
      </c>
      <c r="AI381" s="171" t="str">
        <f t="shared" si="103"/>
        <v/>
      </c>
      <c r="AJ381" s="171" t="str">
        <f t="shared" si="104"/>
        <v/>
      </c>
      <c r="AK381" s="165"/>
      <c r="AL381" s="165"/>
      <c r="AM381" s="86">
        <f t="shared" si="105"/>
        <v>2009</v>
      </c>
      <c r="AN381" s="11"/>
      <c r="AO381" s="11"/>
      <c r="AP381" s="132"/>
      <c r="AQ381" s="136"/>
      <c r="AR381" s="160">
        <f t="shared" si="117"/>
        <v>7</v>
      </c>
      <c r="AS381" s="38"/>
      <c r="AT381" s="11"/>
      <c r="AU381" s="86">
        <f t="shared" si="106"/>
        <v>2009</v>
      </c>
      <c r="AV381" s="38"/>
      <c r="AW381" s="11"/>
      <c r="AX381" s="11"/>
      <c r="AY381" s="11"/>
      <c r="AZ381" s="11"/>
    </row>
    <row r="382" spans="1:52">
      <c r="A382" s="139"/>
      <c r="B382" s="86">
        <f t="shared" si="116"/>
        <v>2010</v>
      </c>
      <c r="C382" s="2"/>
      <c r="D382" s="2"/>
      <c r="E382" s="121"/>
      <c r="F382" s="2"/>
      <c r="G382" s="2"/>
      <c r="H382" s="2"/>
      <c r="I382" s="2"/>
      <c r="J382" s="127"/>
      <c r="K382" s="121"/>
      <c r="L382" s="2"/>
      <c r="M382" s="2"/>
      <c r="N382" s="2"/>
      <c r="O382" s="2"/>
      <c r="P382" s="2"/>
      <c r="Q382" s="14"/>
      <c r="R382" s="14"/>
      <c r="S382" s="14"/>
      <c r="T382" s="12"/>
      <c r="U382" s="121"/>
      <c r="V382" s="2"/>
      <c r="W382" s="2"/>
      <c r="X382" s="2"/>
      <c r="Y382" s="2"/>
      <c r="Z382" s="2"/>
      <c r="AA382" s="14"/>
      <c r="AB382" s="14"/>
      <c r="AC382" s="14"/>
      <c r="AD382" s="12"/>
      <c r="AE382" s="121" t="s">
        <v>39</v>
      </c>
      <c r="AF382" s="2" t="s">
        <v>39</v>
      </c>
      <c r="AG382" s="4" t="str">
        <f t="shared" si="100"/>
        <v>No</v>
      </c>
      <c r="AH382" s="122" t="str">
        <f t="shared" si="102"/>
        <v/>
      </c>
      <c r="AI382" s="171" t="str">
        <f t="shared" si="103"/>
        <v/>
      </c>
      <c r="AJ382" s="171" t="str">
        <f t="shared" si="104"/>
        <v/>
      </c>
      <c r="AK382" s="165"/>
      <c r="AL382" s="165"/>
      <c r="AM382" s="86">
        <f t="shared" si="105"/>
        <v>2010</v>
      </c>
      <c r="AN382" s="11"/>
      <c r="AO382" s="11"/>
      <c r="AP382" s="132"/>
      <c r="AQ382" s="136"/>
      <c r="AR382" s="160">
        <f t="shared" si="117"/>
        <v>6</v>
      </c>
      <c r="AS382" s="38"/>
      <c r="AT382" s="11"/>
      <c r="AU382" s="86">
        <f t="shared" si="106"/>
        <v>2010</v>
      </c>
      <c r="AV382" s="38"/>
      <c r="AW382" s="11"/>
      <c r="AX382" s="11"/>
      <c r="AY382" s="11"/>
      <c r="AZ382" s="11"/>
    </row>
    <row r="383" spans="1:52">
      <c r="A383" s="139"/>
      <c r="B383" s="86">
        <f t="shared" si="116"/>
        <v>2011</v>
      </c>
      <c r="C383" s="2"/>
      <c r="D383" s="2"/>
      <c r="E383" s="121"/>
      <c r="F383" s="2"/>
      <c r="G383" s="2"/>
      <c r="H383" s="2"/>
      <c r="I383" s="2"/>
      <c r="J383" s="127"/>
      <c r="K383" s="121"/>
      <c r="L383" s="2"/>
      <c r="M383" s="2"/>
      <c r="N383" s="2"/>
      <c r="O383" s="2"/>
      <c r="P383" s="14"/>
      <c r="Q383" s="14"/>
      <c r="R383" s="14"/>
      <c r="S383" s="14"/>
      <c r="T383" s="12"/>
      <c r="U383" s="121"/>
      <c r="V383" s="2"/>
      <c r="W383" s="2"/>
      <c r="X383" s="2"/>
      <c r="Y383" s="2"/>
      <c r="Z383" s="14"/>
      <c r="AA383" s="14"/>
      <c r="AB383" s="14"/>
      <c r="AC383" s="14"/>
      <c r="AD383" s="12"/>
      <c r="AE383" s="121" t="s">
        <v>39</v>
      </c>
      <c r="AF383" s="2" t="s">
        <v>39</v>
      </c>
      <c r="AG383" s="4" t="str">
        <f t="shared" si="100"/>
        <v>No</v>
      </c>
      <c r="AH383" s="122" t="str">
        <f t="shared" si="102"/>
        <v/>
      </c>
      <c r="AI383" s="171" t="str">
        <f t="shared" si="103"/>
        <v/>
      </c>
      <c r="AJ383" s="171" t="str">
        <f t="shared" si="104"/>
        <v/>
      </c>
      <c r="AK383" s="165"/>
      <c r="AL383" s="165"/>
      <c r="AM383" s="86">
        <f t="shared" si="105"/>
        <v>2011</v>
      </c>
      <c r="AN383" s="11"/>
      <c r="AO383" s="11"/>
      <c r="AP383" s="132">
        <f>IFERROR(U382+V381+W380+X379+Y378-(K382+L381+M380+N379+O378),"")</f>
        <v>0</v>
      </c>
      <c r="AQ383" s="136">
        <f>IFERROR(V382+W381+X380+Y379+Z378-(U382+V381+W380+X379+Y378),"")</f>
        <v>0</v>
      </c>
      <c r="AR383" s="160">
        <f t="shared" si="117"/>
        <v>5</v>
      </c>
      <c r="AS383" s="38"/>
      <c r="AT383" s="11"/>
      <c r="AU383" s="86">
        <f t="shared" si="106"/>
        <v>2011</v>
      </c>
      <c r="AV383" s="38"/>
      <c r="AW383" s="11"/>
      <c r="AX383" s="11"/>
      <c r="AY383" s="11"/>
      <c r="AZ383" s="11"/>
    </row>
    <row r="384" spans="1:52">
      <c r="A384" s="139"/>
      <c r="B384" s="86">
        <f t="shared" si="116"/>
        <v>2012</v>
      </c>
      <c r="C384" s="2"/>
      <c r="D384" s="2"/>
      <c r="E384" s="121"/>
      <c r="F384" s="2"/>
      <c r="G384" s="2"/>
      <c r="H384" s="2"/>
      <c r="I384" s="2"/>
      <c r="J384" s="127"/>
      <c r="K384" s="121"/>
      <c r="L384" s="2"/>
      <c r="M384" s="2"/>
      <c r="N384" s="2"/>
      <c r="O384" s="14"/>
      <c r="P384" s="14"/>
      <c r="Q384" s="14"/>
      <c r="R384" s="14"/>
      <c r="S384" s="14"/>
      <c r="T384" s="12"/>
      <c r="U384" s="121"/>
      <c r="V384" s="2"/>
      <c r="W384" s="2"/>
      <c r="X384" s="2"/>
      <c r="Y384" s="14"/>
      <c r="Z384" s="14"/>
      <c r="AA384" s="14"/>
      <c r="AB384" s="14"/>
      <c r="AC384" s="14"/>
      <c r="AD384" s="12"/>
      <c r="AE384" s="121" t="s">
        <v>39</v>
      </c>
      <c r="AF384" s="2" t="s">
        <v>39</v>
      </c>
      <c r="AG384" s="4" t="str">
        <f t="shared" si="100"/>
        <v>No</v>
      </c>
      <c r="AH384" s="122" t="str">
        <f t="shared" si="102"/>
        <v/>
      </c>
      <c r="AI384" s="171" t="str">
        <f t="shared" si="103"/>
        <v/>
      </c>
      <c r="AJ384" s="171" t="str">
        <f t="shared" si="104"/>
        <v/>
      </c>
      <c r="AK384" s="165"/>
      <c r="AL384" s="165"/>
      <c r="AM384" s="86">
        <f t="shared" si="105"/>
        <v>2012</v>
      </c>
      <c r="AN384" s="11"/>
      <c r="AO384" s="11"/>
      <c r="AP384" s="132">
        <f>IFERROR(U383+V382+W381+X380+Y379-(K383+L382+M381+N380+O379),"")</f>
        <v>0</v>
      </c>
      <c r="AQ384" s="136">
        <f>IFERROR(V383+W382+X381+Y380+Z379-(U383+V382+W381+X380+Y379),"")</f>
        <v>0</v>
      </c>
      <c r="AR384" s="160">
        <f t="shared" si="117"/>
        <v>4</v>
      </c>
      <c r="AS384" s="38"/>
      <c r="AT384" s="11"/>
      <c r="AU384" s="86">
        <f t="shared" si="106"/>
        <v>2012</v>
      </c>
      <c r="AV384" s="38"/>
      <c r="AW384" s="11"/>
      <c r="AX384" s="11"/>
      <c r="AY384" s="11"/>
      <c r="AZ384" s="11"/>
    </row>
    <row r="385" spans="1:52">
      <c r="A385" s="139"/>
      <c r="B385" s="86">
        <f t="shared" si="116"/>
        <v>2013</v>
      </c>
      <c r="C385" s="2"/>
      <c r="D385" s="2"/>
      <c r="E385" s="121"/>
      <c r="F385" s="2"/>
      <c r="G385" s="2"/>
      <c r="H385" s="2"/>
      <c r="I385" s="2"/>
      <c r="J385" s="127"/>
      <c r="K385" s="121"/>
      <c r="L385" s="2"/>
      <c r="M385" s="2"/>
      <c r="N385" s="14"/>
      <c r="O385" s="14"/>
      <c r="P385" s="14"/>
      <c r="Q385" s="14"/>
      <c r="R385" s="14"/>
      <c r="S385" s="14"/>
      <c r="T385" s="12"/>
      <c r="U385" s="121"/>
      <c r="V385" s="2"/>
      <c r="W385" s="2"/>
      <c r="X385" s="14"/>
      <c r="Y385" s="14"/>
      <c r="Z385" s="14"/>
      <c r="AA385" s="14"/>
      <c r="AB385" s="14"/>
      <c r="AC385" s="14"/>
      <c r="AD385" s="12"/>
      <c r="AE385" s="121" t="s">
        <v>39</v>
      </c>
      <c r="AF385" s="2" t="s">
        <v>39</v>
      </c>
      <c r="AG385" s="4" t="str">
        <f t="shared" si="100"/>
        <v>No</v>
      </c>
      <c r="AH385" s="122" t="str">
        <f t="shared" si="102"/>
        <v/>
      </c>
      <c r="AI385" s="171" t="str">
        <f t="shared" si="103"/>
        <v/>
      </c>
      <c r="AJ385" s="171" t="str">
        <f t="shared" si="104"/>
        <v/>
      </c>
      <c r="AK385" s="165"/>
      <c r="AL385" s="165"/>
      <c r="AM385" s="86">
        <f t="shared" si="105"/>
        <v>2013</v>
      </c>
      <c r="AN385" s="11"/>
      <c r="AO385" s="11"/>
      <c r="AP385" s="132">
        <f>IFERROR(U384+V383+W382+X381+Y380-(K384+L383+M382+N381+O380),"")</f>
        <v>0</v>
      </c>
      <c r="AQ385" s="136">
        <f>IFERROR(V384+W383+X382+Y381+Z380-(U384+V383+W382+X381+Y380),"")</f>
        <v>0</v>
      </c>
      <c r="AR385" s="160">
        <f t="shared" si="117"/>
        <v>3</v>
      </c>
      <c r="AS385" s="38"/>
      <c r="AT385" s="11"/>
      <c r="AU385" s="86">
        <f t="shared" si="106"/>
        <v>2013</v>
      </c>
      <c r="AV385" s="38"/>
      <c r="AW385" s="11"/>
      <c r="AX385" s="11"/>
      <c r="AY385" s="11"/>
      <c r="AZ385" s="11"/>
    </row>
    <row r="386" spans="1:52">
      <c r="A386" s="139"/>
      <c r="B386" s="86">
        <f>B387-1</f>
        <v>2014</v>
      </c>
      <c r="C386" s="2"/>
      <c r="D386" s="2"/>
      <c r="E386" s="121"/>
      <c r="F386" s="2"/>
      <c r="G386" s="2"/>
      <c r="H386" s="2"/>
      <c r="I386" s="2"/>
      <c r="J386" s="127"/>
      <c r="K386" s="121"/>
      <c r="L386" s="2"/>
      <c r="M386" s="14"/>
      <c r="N386" s="14"/>
      <c r="O386" s="14"/>
      <c r="P386" s="14"/>
      <c r="Q386" s="14"/>
      <c r="R386" s="14"/>
      <c r="S386" s="14"/>
      <c r="T386" s="12"/>
      <c r="U386" s="121"/>
      <c r="V386" s="2"/>
      <c r="W386" s="14"/>
      <c r="X386" s="14"/>
      <c r="Y386" s="14"/>
      <c r="Z386" s="14"/>
      <c r="AA386" s="14"/>
      <c r="AB386" s="14"/>
      <c r="AC386" s="14"/>
      <c r="AD386" s="12"/>
      <c r="AE386" s="121" t="s">
        <v>39</v>
      </c>
      <c r="AF386" s="2" t="s">
        <v>39</v>
      </c>
      <c r="AG386" s="4" t="str">
        <f t="shared" si="100"/>
        <v>No</v>
      </c>
      <c r="AH386" s="122" t="str">
        <f t="shared" si="102"/>
        <v/>
      </c>
      <c r="AI386" s="171" t="str">
        <f t="shared" si="103"/>
        <v/>
      </c>
      <c r="AJ386" s="171" t="str">
        <f t="shared" si="104"/>
        <v/>
      </c>
      <c r="AK386" s="165"/>
      <c r="AL386" s="165"/>
      <c r="AM386" s="86">
        <f t="shared" si="105"/>
        <v>2014</v>
      </c>
      <c r="AN386" s="11"/>
      <c r="AO386" s="11"/>
      <c r="AP386" s="132">
        <f>IFERROR(U385+V384+W383+X382+Y381-(K385+L384+M383+N382+O381),"")</f>
        <v>0</v>
      </c>
      <c r="AQ386" s="136">
        <f>IFERROR(V385+W384+X383+Y382+Z381-(U385+V384+W383+X382+Y381),"")</f>
        <v>0</v>
      </c>
      <c r="AR386" s="160">
        <f t="shared" si="117"/>
        <v>2</v>
      </c>
      <c r="AS386" s="38"/>
      <c r="AT386" s="11"/>
      <c r="AU386" s="86">
        <f t="shared" si="106"/>
        <v>2014</v>
      </c>
      <c r="AV386" s="38"/>
      <c r="AW386" s="11"/>
      <c r="AX386" s="11"/>
      <c r="AY386" s="11"/>
      <c r="AZ386" s="11"/>
    </row>
    <row r="387" spans="1:52">
      <c r="A387" s="140"/>
      <c r="B387" s="87">
        <v>2015</v>
      </c>
      <c r="C387" s="3"/>
      <c r="D387" s="3"/>
      <c r="E387" s="123"/>
      <c r="F387" s="3"/>
      <c r="G387" s="3"/>
      <c r="H387" s="3"/>
      <c r="I387" s="3"/>
      <c r="J387" s="128"/>
      <c r="K387" s="123"/>
      <c r="L387" s="15"/>
      <c r="M387" s="15"/>
      <c r="N387" s="15"/>
      <c r="O387" s="15"/>
      <c r="P387" s="15"/>
      <c r="Q387" s="15"/>
      <c r="R387" s="15"/>
      <c r="S387" s="15"/>
      <c r="T387" s="13"/>
      <c r="U387" s="123"/>
      <c r="V387" s="15"/>
      <c r="W387" s="15"/>
      <c r="X387" s="15"/>
      <c r="Y387" s="15"/>
      <c r="Z387" s="15"/>
      <c r="AA387" s="15"/>
      <c r="AB387" s="15"/>
      <c r="AC387" s="15"/>
      <c r="AD387" s="13"/>
      <c r="AE387" s="123" t="s">
        <v>39</v>
      </c>
      <c r="AF387" s="3" t="s">
        <v>39</v>
      </c>
      <c r="AG387" s="5" t="str">
        <f t="shared" si="100"/>
        <v>No</v>
      </c>
      <c r="AH387" s="124" t="str">
        <f t="shared" si="102"/>
        <v/>
      </c>
      <c r="AI387" s="172" t="str">
        <f t="shared" si="103"/>
        <v/>
      </c>
      <c r="AJ387" s="172" t="str">
        <f t="shared" si="104"/>
        <v/>
      </c>
      <c r="AK387" s="166"/>
      <c r="AL387" s="166"/>
      <c r="AM387" s="87">
        <f t="shared" si="105"/>
        <v>2015</v>
      </c>
      <c r="AN387" s="20"/>
      <c r="AO387" s="20"/>
      <c r="AP387" s="133">
        <f>IFERROR(U386+V385+W384+X383+Y382-(K386+L385+M384+N383+O382),"")</f>
        <v>0</v>
      </c>
      <c r="AQ387" s="137">
        <f>IFERROR(V386+W385+X384+Y383+Z382-(U386+V385+W384+X383+Y382),"")</f>
        <v>0</v>
      </c>
      <c r="AR387" s="161">
        <f t="shared" si="117"/>
        <v>1</v>
      </c>
      <c r="AS387" s="39"/>
      <c r="AT387" s="20"/>
      <c r="AU387" s="87">
        <f t="shared" si="106"/>
        <v>2015</v>
      </c>
      <c r="AV387" s="39"/>
      <c r="AW387" s="20"/>
      <c r="AX387" s="20"/>
      <c r="AY387" s="20"/>
      <c r="AZ387" s="20"/>
    </row>
    <row r="388" spans="1:52">
      <c r="A388" s="138"/>
      <c r="B388" s="85">
        <f t="shared" ref="B388:B395" si="118">B389-1</f>
        <v>2006</v>
      </c>
      <c r="C388" s="23"/>
      <c r="D388" s="23"/>
      <c r="E388" s="119"/>
      <c r="F388" s="23"/>
      <c r="G388" s="23"/>
      <c r="H388" s="23"/>
      <c r="I388" s="23"/>
      <c r="J388" s="68"/>
      <c r="K388" s="119"/>
      <c r="L388" s="23"/>
      <c r="M388" s="23"/>
      <c r="N388" s="23"/>
      <c r="O388" s="23"/>
      <c r="P388" s="23"/>
      <c r="Q388" s="23"/>
      <c r="R388" s="23"/>
      <c r="S388" s="23"/>
      <c r="T388" s="68"/>
      <c r="U388" s="119"/>
      <c r="V388" s="23"/>
      <c r="W388" s="23"/>
      <c r="X388" s="23"/>
      <c r="Y388" s="23"/>
      <c r="Z388" s="23"/>
      <c r="AA388" s="23"/>
      <c r="AB388" s="23"/>
      <c r="AC388" s="23"/>
      <c r="AD388" s="68"/>
      <c r="AE388" s="119" t="s">
        <v>39</v>
      </c>
      <c r="AF388" s="23" t="s">
        <v>39</v>
      </c>
      <c r="AG388" s="22" t="str">
        <f t="shared" ref="AG388:AG451" si="119">IF(OR(AE388="Not Available",AF388="Not Available"),"No",IF(OR(AE388="&lt;Please fill in&gt;",AF388="&lt;Please Fill In&gt;"),"","Yes"))</f>
        <v>No</v>
      </c>
      <c r="AH388" s="120" t="str">
        <f t="shared" si="102"/>
        <v/>
      </c>
      <c r="AI388" s="173" t="str">
        <f t="shared" si="103"/>
        <v/>
      </c>
      <c r="AJ388" s="173" t="str">
        <f t="shared" si="104"/>
        <v/>
      </c>
      <c r="AK388" s="165"/>
      <c r="AL388" s="165"/>
      <c r="AM388" s="85">
        <f t="shared" si="105"/>
        <v>2006</v>
      </c>
      <c r="AN388" s="11"/>
      <c r="AO388" s="11"/>
      <c r="AP388" s="131"/>
      <c r="AQ388" s="135"/>
      <c r="AR388" s="159">
        <v>10</v>
      </c>
      <c r="AS388" s="97">
        <v>1</v>
      </c>
      <c r="AT388" s="50"/>
      <c r="AU388" s="85">
        <f t="shared" si="106"/>
        <v>2006</v>
      </c>
      <c r="AV388" s="55"/>
      <c r="AW388" s="100"/>
      <c r="AX388" s="100"/>
      <c r="AY388" s="11"/>
      <c r="AZ388" s="11"/>
    </row>
    <row r="389" spans="1:52">
      <c r="A389" s="139"/>
      <c r="B389" s="86">
        <f t="shared" si="118"/>
        <v>2007</v>
      </c>
      <c r="C389" s="2"/>
      <c r="D389" s="2"/>
      <c r="E389" s="121"/>
      <c r="F389" s="2"/>
      <c r="G389" s="2"/>
      <c r="H389" s="2"/>
      <c r="I389" s="2"/>
      <c r="J389" s="127"/>
      <c r="K389" s="121"/>
      <c r="L389" s="2"/>
      <c r="M389" s="2"/>
      <c r="N389" s="2"/>
      <c r="O389" s="2"/>
      <c r="P389" s="2"/>
      <c r="Q389" s="2"/>
      <c r="R389" s="2"/>
      <c r="S389" s="2"/>
      <c r="T389" s="12"/>
      <c r="U389" s="121"/>
      <c r="V389" s="2"/>
      <c r="W389" s="2"/>
      <c r="X389" s="2"/>
      <c r="Y389" s="2"/>
      <c r="Z389" s="2"/>
      <c r="AA389" s="2"/>
      <c r="AB389" s="2"/>
      <c r="AC389" s="2"/>
      <c r="AD389" s="12"/>
      <c r="AE389" s="121" t="s">
        <v>39</v>
      </c>
      <c r="AF389" s="2" t="s">
        <v>39</v>
      </c>
      <c r="AG389" s="4" t="str">
        <f t="shared" si="119"/>
        <v>No</v>
      </c>
      <c r="AH389" s="122" t="str">
        <f t="shared" si="102"/>
        <v/>
      </c>
      <c r="AI389" s="171" t="str">
        <f t="shared" si="103"/>
        <v/>
      </c>
      <c r="AJ389" s="171" t="str">
        <f t="shared" si="104"/>
        <v/>
      </c>
      <c r="AK389" s="165"/>
      <c r="AL389" s="165"/>
      <c r="AM389" s="86">
        <f t="shared" si="105"/>
        <v>2007</v>
      </c>
      <c r="AN389" s="11"/>
      <c r="AO389" s="11"/>
      <c r="AP389" s="132"/>
      <c r="AQ389" s="136"/>
      <c r="AR389" s="160">
        <f>AR388-1</f>
        <v>9</v>
      </c>
      <c r="AS389" s="38"/>
      <c r="AT389" s="11"/>
      <c r="AU389" s="86">
        <f t="shared" si="106"/>
        <v>2007</v>
      </c>
      <c r="AV389" s="38"/>
      <c r="AW389" s="11"/>
      <c r="AX389" s="11"/>
      <c r="AY389" s="11"/>
      <c r="AZ389" s="11"/>
    </row>
    <row r="390" spans="1:52">
      <c r="A390" s="139"/>
      <c r="B390" s="86">
        <f t="shared" si="118"/>
        <v>2008</v>
      </c>
      <c r="C390" s="2"/>
      <c r="D390" s="2"/>
      <c r="E390" s="121"/>
      <c r="F390" s="2"/>
      <c r="G390" s="2"/>
      <c r="H390" s="2"/>
      <c r="I390" s="2"/>
      <c r="J390" s="127"/>
      <c r="K390" s="121"/>
      <c r="L390" s="2"/>
      <c r="M390" s="2"/>
      <c r="N390" s="2"/>
      <c r="O390" s="2"/>
      <c r="P390" s="2"/>
      <c r="Q390" s="2"/>
      <c r="R390" s="2"/>
      <c r="S390" s="14"/>
      <c r="T390" s="12"/>
      <c r="U390" s="121"/>
      <c r="V390" s="2"/>
      <c r="W390" s="2"/>
      <c r="X390" s="2"/>
      <c r="Y390" s="2"/>
      <c r="Z390" s="2"/>
      <c r="AA390" s="2"/>
      <c r="AB390" s="2"/>
      <c r="AC390" s="14"/>
      <c r="AD390" s="12"/>
      <c r="AE390" s="121" t="s">
        <v>39</v>
      </c>
      <c r="AF390" s="2" t="s">
        <v>39</v>
      </c>
      <c r="AG390" s="4" t="str">
        <f t="shared" si="119"/>
        <v>No</v>
      </c>
      <c r="AH390" s="122" t="str">
        <f t="shared" si="102"/>
        <v/>
      </c>
      <c r="AI390" s="171" t="str">
        <f t="shared" si="103"/>
        <v/>
      </c>
      <c r="AJ390" s="171" t="str">
        <f t="shared" si="104"/>
        <v/>
      </c>
      <c r="AK390" s="165"/>
      <c r="AL390" s="165"/>
      <c r="AM390" s="86">
        <f t="shared" si="105"/>
        <v>2008</v>
      </c>
      <c r="AN390" s="11"/>
      <c r="AO390" s="11"/>
      <c r="AP390" s="132"/>
      <c r="AQ390" s="136"/>
      <c r="AR390" s="160">
        <f t="shared" ref="AR390:AR397" si="120">AR389-1</f>
        <v>8</v>
      </c>
      <c r="AS390" s="38"/>
      <c r="AT390" s="11"/>
      <c r="AU390" s="86">
        <f t="shared" si="106"/>
        <v>2008</v>
      </c>
      <c r="AV390" s="38"/>
      <c r="AW390" s="11"/>
      <c r="AX390" s="11"/>
      <c r="AY390" s="11"/>
      <c r="AZ390" s="11"/>
    </row>
    <row r="391" spans="1:52">
      <c r="A391" s="139"/>
      <c r="B391" s="86">
        <f t="shared" si="118"/>
        <v>2009</v>
      </c>
      <c r="C391" s="2"/>
      <c r="D391" s="2"/>
      <c r="E391" s="121"/>
      <c r="F391" s="2"/>
      <c r="G391" s="2"/>
      <c r="H391" s="2"/>
      <c r="I391" s="2"/>
      <c r="J391" s="127"/>
      <c r="K391" s="121"/>
      <c r="L391" s="2"/>
      <c r="M391" s="2"/>
      <c r="N391" s="2"/>
      <c r="O391" s="2"/>
      <c r="P391" s="2"/>
      <c r="Q391" s="2"/>
      <c r="R391" s="14"/>
      <c r="S391" s="14"/>
      <c r="T391" s="12"/>
      <c r="U391" s="121"/>
      <c r="V391" s="2"/>
      <c r="W391" s="2"/>
      <c r="X391" s="2"/>
      <c r="Y391" s="2"/>
      <c r="Z391" s="2"/>
      <c r="AA391" s="2"/>
      <c r="AB391" s="14"/>
      <c r="AC391" s="14"/>
      <c r="AD391" s="12"/>
      <c r="AE391" s="121" t="s">
        <v>39</v>
      </c>
      <c r="AF391" s="2" t="s">
        <v>39</v>
      </c>
      <c r="AG391" s="4" t="str">
        <f t="shared" si="119"/>
        <v>No</v>
      </c>
      <c r="AH391" s="122" t="str">
        <f t="shared" si="102"/>
        <v/>
      </c>
      <c r="AI391" s="171" t="str">
        <f t="shared" si="103"/>
        <v/>
      </c>
      <c r="AJ391" s="171" t="str">
        <f t="shared" si="104"/>
        <v/>
      </c>
      <c r="AK391" s="165"/>
      <c r="AL391" s="165"/>
      <c r="AM391" s="86">
        <f t="shared" si="105"/>
        <v>2009</v>
      </c>
      <c r="AN391" s="11"/>
      <c r="AO391" s="11"/>
      <c r="AP391" s="132"/>
      <c r="AQ391" s="136"/>
      <c r="AR391" s="160">
        <f t="shared" si="120"/>
        <v>7</v>
      </c>
      <c r="AS391" s="38"/>
      <c r="AT391" s="11"/>
      <c r="AU391" s="86">
        <f t="shared" si="106"/>
        <v>2009</v>
      </c>
      <c r="AV391" s="38"/>
      <c r="AW391" s="11"/>
      <c r="AX391" s="11"/>
      <c r="AY391" s="11"/>
      <c r="AZ391" s="11"/>
    </row>
    <row r="392" spans="1:52">
      <c r="A392" s="139"/>
      <c r="B392" s="86">
        <f t="shared" si="118"/>
        <v>2010</v>
      </c>
      <c r="C392" s="2"/>
      <c r="D392" s="2"/>
      <c r="E392" s="121"/>
      <c r="F392" s="2"/>
      <c r="G392" s="2"/>
      <c r="H392" s="2"/>
      <c r="I392" s="2"/>
      <c r="J392" s="127"/>
      <c r="K392" s="121"/>
      <c r="L392" s="2"/>
      <c r="M392" s="2"/>
      <c r="N392" s="2"/>
      <c r="O392" s="2"/>
      <c r="P392" s="2"/>
      <c r="Q392" s="14"/>
      <c r="R392" s="14"/>
      <c r="S392" s="14"/>
      <c r="T392" s="12"/>
      <c r="U392" s="121"/>
      <c r="V392" s="2"/>
      <c r="W392" s="2"/>
      <c r="X392" s="2"/>
      <c r="Y392" s="2"/>
      <c r="Z392" s="2"/>
      <c r="AA392" s="14"/>
      <c r="AB392" s="14"/>
      <c r="AC392" s="14"/>
      <c r="AD392" s="12"/>
      <c r="AE392" s="121" t="s">
        <v>39</v>
      </c>
      <c r="AF392" s="2" t="s">
        <v>39</v>
      </c>
      <c r="AG392" s="4" t="str">
        <f t="shared" si="119"/>
        <v>No</v>
      </c>
      <c r="AH392" s="122" t="str">
        <f t="shared" ref="AH392:AH455" si="121">IF(AG392="Yes",J392-IF(ISNUMBER(AE392),AE392,0)-IF(ISNUMBER(AE392),0,AF392),"")</f>
        <v/>
      </c>
      <c r="AI392" s="171" t="str">
        <f t="shared" ref="AI392:AI455" si="122">IFERROR(U392/G392,"")</f>
        <v/>
      </c>
      <c r="AJ392" s="171" t="str">
        <f t="shared" ref="AJ392:AJ455" si="123">IFERROR(J392/G392,"")</f>
        <v/>
      </c>
      <c r="AK392" s="165"/>
      <c r="AL392" s="165"/>
      <c r="AM392" s="86">
        <f t="shared" ref="AM392:AM455" si="124">B392</f>
        <v>2010</v>
      </c>
      <c r="AN392" s="11"/>
      <c r="AO392" s="11"/>
      <c r="AP392" s="132"/>
      <c r="AQ392" s="136"/>
      <c r="AR392" s="160">
        <f t="shared" si="120"/>
        <v>6</v>
      </c>
      <c r="AS392" s="38"/>
      <c r="AT392" s="11"/>
      <c r="AU392" s="86">
        <f t="shared" si="106"/>
        <v>2010</v>
      </c>
      <c r="AV392" s="38"/>
      <c r="AW392" s="11"/>
      <c r="AX392" s="11"/>
      <c r="AY392" s="11"/>
      <c r="AZ392" s="11"/>
    </row>
    <row r="393" spans="1:52">
      <c r="A393" s="139"/>
      <c r="B393" s="86">
        <f t="shared" si="118"/>
        <v>2011</v>
      </c>
      <c r="C393" s="2"/>
      <c r="D393" s="2"/>
      <c r="E393" s="121"/>
      <c r="F393" s="2"/>
      <c r="G393" s="2"/>
      <c r="H393" s="2"/>
      <c r="I393" s="2"/>
      <c r="J393" s="127"/>
      <c r="K393" s="121"/>
      <c r="L393" s="2"/>
      <c r="M393" s="2"/>
      <c r="N393" s="2"/>
      <c r="O393" s="2"/>
      <c r="P393" s="14"/>
      <c r="Q393" s="14"/>
      <c r="R393" s="14"/>
      <c r="S393" s="14"/>
      <c r="T393" s="12"/>
      <c r="U393" s="121"/>
      <c r="V393" s="2"/>
      <c r="W393" s="2"/>
      <c r="X393" s="2"/>
      <c r="Y393" s="2"/>
      <c r="Z393" s="14"/>
      <c r="AA393" s="14"/>
      <c r="AB393" s="14"/>
      <c r="AC393" s="14"/>
      <c r="AD393" s="12"/>
      <c r="AE393" s="121" t="s">
        <v>39</v>
      </c>
      <c r="AF393" s="2" t="s">
        <v>39</v>
      </c>
      <c r="AG393" s="4" t="str">
        <f t="shared" si="119"/>
        <v>No</v>
      </c>
      <c r="AH393" s="122" t="str">
        <f t="shared" si="121"/>
        <v/>
      </c>
      <c r="AI393" s="171" t="str">
        <f t="shared" si="122"/>
        <v/>
      </c>
      <c r="AJ393" s="171" t="str">
        <f t="shared" si="123"/>
        <v/>
      </c>
      <c r="AK393" s="165"/>
      <c r="AL393" s="165"/>
      <c r="AM393" s="86">
        <f t="shared" si="124"/>
        <v>2011</v>
      </c>
      <c r="AN393" s="11"/>
      <c r="AO393" s="11"/>
      <c r="AP393" s="132">
        <f>IFERROR(U392+V391+W390+X389+Y388-(K392+L391+M390+N389+O388),"")</f>
        <v>0</v>
      </c>
      <c r="AQ393" s="136">
        <f>IFERROR(V392+W391+X390+Y389+Z388-(U392+V391+W390+X389+Y388),"")</f>
        <v>0</v>
      </c>
      <c r="AR393" s="160">
        <f t="shared" si="120"/>
        <v>5</v>
      </c>
      <c r="AS393" s="38"/>
      <c r="AT393" s="11"/>
      <c r="AU393" s="86">
        <f t="shared" ref="AU393:AU456" si="125">$B393</f>
        <v>2011</v>
      </c>
      <c r="AV393" s="38"/>
      <c r="AW393" s="11"/>
      <c r="AX393" s="11"/>
      <c r="AY393" s="11"/>
      <c r="AZ393" s="11"/>
    </row>
    <row r="394" spans="1:52">
      <c r="A394" s="139"/>
      <c r="B394" s="86">
        <f t="shared" si="118"/>
        <v>2012</v>
      </c>
      <c r="C394" s="2"/>
      <c r="D394" s="2"/>
      <c r="E394" s="121"/>
      <c r="F394" s="2"/>
      <c r="G394" s="2"/>
      <c r="H394" s="2"/>
      <c r="I394" s="2"/>
      <c r="J394" s="127"/>
      <c r="K394" s="121"/>
      <c r="L394" s="2"/>
      <c r="M394" s="2"/>
      <c r="N394" s="2"/>
      <c r="O394" s="14"/>
      <c r="P394" s="14"/>
      <c r="Q394" s="14"/>
      <c r="R394" s="14"/>
      <c r="S394" s="14"/>
      <c r="T394" s="12"/>
      <c r="U394" s="121"/>
      <c r="V394" s="2"/>
      <c r="W394" s="2"/>
      <c r="X394" s="2"/>
      <c r="Y394" s="14"/>
      <c r="Z394" s="14"/>
      <c r="AA394" s="14"/>
      <c r="AB394" s="14"/>
      <c r="AC394" s="14"/>
      <c r="AD394" s="12"/>
      <c r="AE394" s="121" t="s">
        <v>39</v>
      </c>
      <c r="AF394" s="2" t="s">
        <v>39</v>
      </c>
      <c r="AG394" s="4" t="str">
        <f t="shared" si="119"/>
        <v>No</v>
      </c>
      <c r="AH394" s="122" t="str">
        <f t="shared" si="121"/>
        <v/>
      </c>
      <c r="AI394" s="171" t="str">
        <f t="shared" si="122"/>
        <v/>
      </c>
      <c r="AJ394" s="171" t="str">
        <f t="shared" si="123"/>
        <v/>
      </c>
      <c r="AK394" s="165"/>
      <c r="AL394" s="165"/>
      <c r="AM394" s="86">
        <f t="shared" si="124"/>
        <v>2012</v>
      </c>
      <c r="AN394" s="11"/>
      <c r="AO394" s="11"/>
      <c r="AP394" s="132">
        <f>IFERROR(U393+V392+W391+X390+Y389-(K393+L392+M391+N390+O389),"")</f>
        <v>0</v>
      </c>
      <c r="AQ394" s="136">
        <f>IFERROR(V393+W392+X391+Y390+Z389-(U393+V392+W391+X390+Y389),"")</f>
        <v>0</v>
      </c>
      <c r="AR394" s="160">
        <f t="shared" si="120"/>
        <v>4</v>
      </c>
      <c r="AS394" s="38"/>
      <c r="AT394" s="11"/>
      <c r="AU394" s="86">
        <f t="shared" si="125"/>
        <v>2012</v>
      </c>
      <c r="AV394" s="38"/>
      <c r="AW394" s="11"/>
      <c r="AX394" s="11"/>
      <c r="AY394" s="11"/>
      <c r="AZ394" s="11"/>
    </row>
    <row r="395" spans="1:52">
      <c r="A395" s="139"/>
      <c r="B395" s="86">
        <f t="shared" si="118"/>
        <v>2013</v>
      </c>
      <c r="C395" s="2"/>
      <c r="D395" s="2"/>
      <c r="E395" s="121"/>
      <c r="F395" s="2"/>
      <c r="G395" s="2"/>
      <c r="H395" s="2"/>
      <c r="I395" s="2"/>
      <c r="J395" s="127"/>
      <c r="K395" s="121"/>
      <c r="L395" s="2"/>
      <c r="M395" s="2"/>
      <c r="N395" s="14"/>
      <c r="O395" s="14"/>
      <c r="P395" s="14"/>
      <c r="Q395" s="14"/>
      <c r="R395" s="14"/>
      <c r="S395" s="14"/>
      <c r="T395" s="12"/>
      <c r="U395" s="121"/>
      <c r="V395" s="2"/>
      <c r="W395" s="2"/>
      <c r="X395" s="14"/>
      <c r="Y395" s="14"/>
      <c r="Z395" s="14"/>
      <c r="AA395" s="14"/>
      <c r="AB395" s="14"/>
      <c r="AC395" s="14"/>
      <c r="AD395" s="12"/>
      <c r="AE395" s="121" t="s">
        <v>39</v>
      </c>
      <c r="AF395" s="2" t="s">
        <v>39</v>
      </c>
      <c r="AG395" s="4" t="str">
        <f t="shared" si="119"/>
        <v>No</v>
      </c>
      <c r="AH395" s="122" t="str">
        <f t="shared" si="121"/>
        <v/>
      </c>
      <c r="AI395" s="171" t="str">
        <f t="shared" si="122"/>
        <v/>
      </c>
      <c r="AJ395" s="171" t="str">
        <f t="shared" si="123"/>
        <v/>
      </c>
      <c r="AK395" s="165"/>
      <c r="AL395" s="165"/>
      <c r="AM395" s="86">
        <f t="shared" si="124"/>
        <v>2013</v>
      </c>
      <c r="AN395" s="11"/>
      <c r="AO395" s="11"/>
      <c r="AP395" s="132">
        <f>IFERROR(U394+V393+W392+X391+Y390-(K394+L393+M392+N391+O390),"")</f>
        <v>0</v>
      </c>
      <c r="AQ395" s="136">
        <f>IFERROR(V394+W393+X392+Y391+Z390-(U394+V393+W392+X391+Y390),"")</f>
        <v>0</v>
      </c>
      <c r="AR395" s="160">
        <f t="shared" si="120"/>
        <v>3</v>
      </c>
      <c r="AS395" s="38"/>
      <c r="AT395" s="11"/>
      <c r="AU395" s="86">
        <f t="shared" si="125"/>
        <v>2013</v>
      </c>
      <c r="AV395" s="38"/>
      <c r="AW395" s="11"/>
      <c r="AX395" s="11"/>
      <c r="AY395" s="11"/>
      <c r="AZ395" s="11"/>
    </row>
    <row r="396" spans="1:52">
      <c r="A396" s="139"/>
      <c r="B396" s="86">
        <f>B397-1</f>
        <v>2014</v>
      </c>
      <c r="C396" s="2"/>
      <c r="D396" s="2"/>
      <c r="E396" s="121"/>
      <c r="F396" s="2"/>
      <c r="G396" s="2"/>
      <c r="H396" s="2"/>
      <c r="I396" s="2"/>
      <c r="J396" s="127"/>
      <c r="K396" s="121"/>
      <c r="L396" s="2"/>
      <c r="M396" s="14"/>
      <c r="N396" s="14"/>
      <c r="O396" s="14"/>
      <c r="P396" s="14"/>
      <c r="Q396" s="14"/>
      <c r="R396" s="14"/>
      <c r="S396" s="14"/>
      <c r="T396" s="12"/>
      <c r="U396" s="121"/>
      <c r="V396" s="2"/>
      <c r="W396" s="14"/>
      <c r="X396" s="14"/>
      <c r="Y396" s="14"/>
      <c r="Z396" s="14"/>
      <c r="AA396" s="14"/>
      <c r="AB396" s="14"/>
      <c r="AC396" s="14"/>
      <c r="AD396" s="12"/>
      <c r="AE396" s="121" t="s">
        <v>39</v>
      </c>
      <c r="AF396" s="2" t="s">
        <v>39</v>
      </c>
      <c r="AG396" s="4" t="str">
        <f t="shared" si="119"/>
        <v>No</v>
      </c>
      <c r="AH396" s="122" t="str">
        <f t="shared" si="121"/>
        <v/>
      </c>
      <c r="AI396" s="171" t="str">
        <f t="shared" si="122"/>
        <v/>
      </c>
      <c r="AJ396" s="171" t="str">
        <f t="shared" si="123"/>
        <v/>
      </c>
      <c r="AK396" s="165"/>
      <c r="AL396" s="165"/>
      <c r="AM396" s="86">
        <f t="shared" si="124"/>
        <v>2014</v>
      </c>
      <c r="AN396" s="11"/>
      <c r="AO396" s="11"/>
      <c r="AP396" s="132">
        <f>IFERROR(U395+V394+W393+X392+Y391-(K395+L394+M393+N392+O391),"")</f>
        <v>0</v>
      </c>
      <c r="AQ396" s="136">
        <f>IFERROR(V395+W394+X393+Y392+Z391-(U395+V394+W393+X392+Y391),"")</f>
        <v>0</v>
      </c>
      <c r="AR396" s="160">
        <f t="shared" si="120"/>
        <v>2</v>
      </c>
      <c r="AS396" s="38"/>
      <c r="AT396" s="11"/>
      <c r="AU396" s="86">
        <f t="shared" si="125"/>
        <v>2014</v>
      </c>
      <c r="AV396" s="38"/>
      <c r="AW396" s="11"/>
      <c r="AX396" s="11"/>
      <c r="AY396" s="11"/>
      <c r="AZ396" s="11"/>
    </row>
    <row r="397" spans="1:52">
      <c r="A397" s="140"/>
      <c r="B397" s="87">
        <v>2015</v>
      </c>
      <c r="C397" s="3"/>
      <c r="D397" s="3"/>
      <c r="E397" s="123"/>
      <c r="F397" s="3"/>
      <c r="G397" s="3"/>
      <c r="H397" s="3"/>
      <c r="I397" s="3"/>
      <c r="J397" s="128"/>
      <c r="K397" s="123"/>
      <c r="L397" s="15"/>
      <c r="M397" s="15"/>
      <c r="N397" s="15"/>
      <c r="O397" s="15"/>
      <c r="P397" s="15"/>
      <c r="Q397" s="15"/>
      <c r="R397" s="15"/>
      <c r="S397" s="15"/>
      <c r="T397" s="13"/>
      <c r="U397" s="123"/>
      <c r="V397" s="15"/>
      <c r="W397" s="15"/>
      <c r="X397" s="15"/>
      <c r="Y397" s="15"/>
      <c r="Z397" s="15"/>
      <c r="AA397" s="15"/>
      <c r="AB397" s="15"/>
      <c r="AC397" s="15"/>
      <c r="AD397" s="13"/>
      <c r="AE397" s="123" t="s">
        <v>39</v>
      </c>
      <c r="AF397" s="3" t="s">
        <v>39</v>
      </c>
      <c r="AG397" s="5" t="str">
        <f t="shared" si="119"/>
        <v>No</v>
      </c>
      <c r="AH397" s="124" t="str">
        <f t="shared" si="121"/>
        <v/>
      </c>
      <c r="AI397" s="172" t="str">
        <f t="shared" si="122"/>
        <v/>
      </c>
      <c r="AJ397" s="172" t="str">
        <f t="shared" si="123"/>
        <v/>
      </c>
      <c r="AK397" s="166"/>
      <c r="AL397" s="166"/>
      <c r="AM397" s="87">
        <f t="shared" si="124"/>
        <v>2015</v>
      </c>
      <c r="AN397" s="20"/>
      <c r="AO397" s="20"/>
      <c r="AP397" s="133">
        <f>IFERROR(U396+V395+W394+X393+Y392-(K396+L395+M394+N393+O392),"")</f>
        <v>0</v>
      </c>
      <c r="AQ397" s="137">
        <f>IFERROR(V396+W395+X394+Y393+Z392-(U396+V395+W394+X393+Y392),"")</f>
        <v>0</v>
      </c>
      <c r="AR397" s="161">
        <f t="shared" si="120"/>
        <v>1</v>
      </c>
      <c r="AS397" s="39"/>
      <c r="AT397" s="20"/>
      <c r="AU397" s="87">
        <f t="shared" si="125"/>
        <v>2015</v>
      </c>
      <c r="AV397" s="39"/>
      <c r="AW397" s="20"/>
      <c r="AX397" s="20"/>
      <c r="AY397" s="20"/>
      <c r="AZ397" s="20"/>
    </row>
    <row r="398" spans="1:52">
      <c r="A398" s="138"/>
      <c r="B398" s="85">
        <f t="shared" ref="B398:B405" si="126">B399-1</f>
        <v>2006</v>
      </c>
      <c r="C398" s="23"/>
      <c r="D398" s="23"/>
      <c r="E398" s="119"/>
      <c r="F398" s="23"/>
      <c r="G398" s="23"/>
      <c r="H398" s="23"/>
      <c r="I398" s="23"/>
      <c r="J398" s="68"/>
      <c r="K398" s="119"/>
      <c r="L398" s="23"/>
      <c r="M398" s="23"/>
      <c r="N398" s="23"/>
      <c r="O398" s="23"/>
      <c r="P398" s="23"/>
      <c r="Q398" s="23"/>
      <c r="R398" s="23"/>
      <c r="S398" s="23"/>
      <c r="T398" s="68"/>
      <c r="U398" s="119"/>
      <c r="V398" s="23"/>
      <c r="W398" s="23"/>
      <c r="X398" s="23"/>
      <c r="Y398" s="23"/>
      <c r="Z398" s="23"/>
      <c r="AA398" s="23"/>
      <c r="AB398" s="23"/>
      <c r="AC398" s="23"/>
      <c r="AD398" s="68"/>
      <c r="AE398" s="119" t="s">
        <v>39</v>
      </c>
      <c r="AF398" s="23" t="s">
        <v>39</v>
      </c>
      <c r="AG398" s="22" t="str">
        <f t="shared" si="119"/>
        <v>No</v>
      </c>
      <c r="AH398" s="120" t="str">
        <f t="shared" si="121"/>
        <v/>
      </c>
      <c r="AI398" s="173" t="str">
        <f t="shared" si="122"/>
        <v/>
      </c>
      <c r="AJ398" s="173" t="str">
        <f t="shared" si="123"/>
        <v/>
      </c>
      <c r="AK398" s="165"/>
      <c r="AL398" s="165"/>
      <c r="AM398" s="85">
        <f t="shared" si="124"/>
        <v>2006</v>
      </c>
      <c r="AN398" s="11"/>
      <c r="AO398" s="11"/>
      <c r="AP398" s="131"/>
      <c r="AQ398" s="135"/>
      <c r="AR398" s="159">
        <v>10</v>
      </c>
      <c r="AS398" s="97">
        <v>1</v>
      </c>
      <c r="AT398" s="50"/>
      <c r="AU398" s="85">
        <f t="shared" si="125"/>
        <v>2006</v>
      </c>
      <c r="AV398" s="55"/>
      <c r="AW398" s="100"/>
      <c r="AX398" s="100"/>
      <c r="AY398" s="11"/>
      <c r="AZ398" s="11"/>
    </row>
    <row r="399" spans="1:52">
      <c r="A399" s="139"/>
      <c r="B399" s="86">
        <f t="shared" si="126"/>
        <v>2007</v>
      </c>
      <c r="C399" s="2"/>
      <c r="D399" s="2"/>
      <c r="E399" s="121"/>
      <c r="F399" s="2"/>
      <c r="G399" s="2"/>
      <c r="H399" s="2"/>
      <c r="I399" s="2"/>
      <c r="J399" s="127"/>
      <c r="K399" s="121"/>
      <c r="L399" s="2"/>
      <c r="M399" s="2"/>
      <c r="N399" s="2"/>
      <c r="O399" s="2"/>
      <c r="P399" s="2"/>
      <c r="Q399" s="2"/>
      <c r="R399" s="2"/>
      <c r="S399" s="2"/>
      <c r="T399" s="12"/>
      <c r="U399" s="121"/>
      <c r="V399" s="2"/>
      <c r="W399" s="2"/>
      <c r="X399" s="2"/>
      <c r="Y399" s="2"/>
      <c r="Z399" s="2"/>
      <c r="AA399" s="2"/>
      <c r="AB399" s="2"/>
      <c r="AC399" s="2"/>
      <c r="AD399" s="12"/>
      <c r="AE399" s="121" t="s">
        <v>39</v>
      </c>
      <c r="AF399" s="2" t="s">
        <v>39</v>
      </c>
      <c r="AG399" s="4" t="str">
        <f t="shared" si="119"/>
        <v>No</v>
      </c>
      <c r="AH399" s="122" t="str">
        <f t="shared" si="121"/>
        <v/>
      </c>
      <c r="AI399" s="171" t="str">
        <f t="shared" si="122"/>
        <v/>
      </c>
      <c r="AJ399" s="171" t="str">
        <f t="shared" si="123"/>
        <v/>
      </c>
      <c r="AK399" s="165"/>
      <c r="AL399" s="165"/>
      <c r="AM399" s="86">
        <f t="shared" si="124"/>
        <v>2007</v>
      </c>
      <c r="AN399" s="11"/>
      <c r="AO399" s="11"/>
      <c r="AP399" s="132"/>
      <c r="AQ399" s="136"/>
      <c r="AR399" s="160">
        <f>AR398-1</f>
        <v>9</v>
      </c>
      <c r="AS399" s="38"/>
      <c r="AT399" s="11"/>
      <c r="AU399" s="86">
        <f t="shared" si="125"/>
        <v>2007</v>
      </c>
      <c r="AV399" s="38"/>
      <c r="AW399" s="11"/>
      <c r="AX399" s="11"/>
      <c r="AY399" s="11"/>
      <c r="AZ399" s="11"/>
    </row>
    <row r="400" spans="1:52">
      <c r="A400" s="139"/>
      <c r="B400" s="86">
        <f t="shared" si="126"/>
        <v>2008</v>
      </c>
      <c r="C400" s="2"/>
      <c r="D400" s="2"/>
      <c r="E400" s="121"/>
      <c r="F400" s="2"/>
      <c r="G400" s="2"/>
      <c r="H400" s="2"/>
      <c r="I400" s="2"/>
      <c r="J400" s="127"/>
      <c r="K400" s="121"/>
      <c r="L400" s="2"/>
      <c r="M400" s="2"/>
      <c r="N400" s="2"/>
      <c r="O400" s="2"/>
      <c r="P400" s="2"/>
      <c r="Q400" s="2"/>
      <c r="R400" s="2"/>
      <c r="S400" s="14"/>
      <c r="T400" s="12"/>
      <c r="U400" s="121"/>
      <c r="V400" s="2"/>
      <c r="W400" s="2"/>
      <c r="X400" s="2"/>
      <c r="Y400" s="2"/>
      <c r="Z400" s="2"/>
      <c r="AA400" s="2"/>
      <c r="AB400" s="2"/>
      <c r="AC400" s="14"/>
      <c r="AD400" s="12"/>
      <c r="AE400" s="121" t="s">
        <v>39</v>
      </c>
      <c r="AF400" s="2" t="s">
        <v>39</v>
      </c>
      <c r="AG400" s="4" t="str">
        <f t="shared" si="119"/>
        <v>No</v>
      </c>
      <c r="AH400" s="122" t="str">
        <f t="shared" si="121"/>
        <v/>
      </c>
      <c r="AI400" s="171" t="str">
        <f t="shared" si="122"/>
        <v/>
      </c>
      <c r="AJ400" s="171" t="str">
        <f t="shared" si="123"/>
        <v/>
      </c>
      <c r="AK400" s="165"/>
      <c r="AL400" s="165"/>
      <c r="AM400" s="86">
        <f t="shared" si="124"/>
        <v>2008</v>
      </c>
      <c r="AN400" s="11"/>
      <c r="AO400" s="11"/>
      <c r="AP400" s="132"/>
      <c r="AQ400" s="136"/>
      <c r="AR400" s="160">
        <f t="shared" ref="AR400:AR407" si="127">AR399-1</f>
        <v>8</v>
      </c>
      <c r="AS400" s="38"/>
      <c r="AT400" s="11"/>
      <c r="AU400" s="86">
        <f t="shared" si="125"/>
        <v>2008</v>
      </c>
      <c r="AV400" s="38"/>
      <c r="AW400" s="11"/>
      <c r="AX400" s="11"/>
      <c r="AY400" s="11"/>
      <c r="AZ400" s="11"/>
    </row>
    <row r="401" spans="1:52">
      <c r="A401" s="139"/>
      <c r="B401" s="86">
        <f t="shared" si="126"/>
        <v>2009</v>
      </c>
      <c r="C401" s="2"/>
      <c r="D401" s="2"/>
      <c r="E401" s="121"/>
      <c r="F401" s="2"/>
      <c r="G401" s="2"/>
      <c r="H401" s="2"/>
      <c r="I401" s="2"/>
      <c r="J401" s="127"/>
      <c r="K401" s="121"/>
      <c r="L401" s="2"/>
      <c r="M401" s="2"/>
      <c r="N401" s="2"/>
      <c r="O401" s="2"/>
      <c r="P401" s="2"/>
      <c r="Q401" s="2"/>
      <c r="R401" s="14"/>
      <c r="S401" s="14"/>
      <c r="T401" s="12"/>
      <c r="U401" s="121"/>
      <c r="V401" s="2"/>
      <c r="W401" s="2"/>
      <c r="X401" s="2"/>
      <c r="Y401" s="2"/>
      <c r="Z401" s="2"/>
      <c r="AA401" s="2"/>
      <c r="AB401" s="14"/>
      <c r="AC401" s="14"/>
      <c r="AD401" s="12"/>
      <c r="AE401" s="121" t="s">
        <v>39</v>
      </c>
      <c r="AF401" s="2" t="s">
        <v>39</v>
      </c>
      <c r="AG401" s="4" t="str">
        <f t="shared" si="119"/>
        <v>No</v>
      </c>
      <c r="AH401" s="122" t="str">
        <f t="shared" si="121"/>
        <v/>
      </c>
      <c r="AI401" s="171" t="str">
        <f t="shared" si="122"/>
        <v/>
      </c>
      <c r="AJ401" s="171" t="str">
        <f t="shared" si="123"/>
        <v/>
      </c>
      <c r="AK401" s="165"/>
      <c r="AL401" s="165"/>
      <c r="AM401" s="86">
        <f t="shared" si="124"/>
        <v>2009</v>
      </c>
      <c r="AN401" s="11"/>
      <c r="AO401" s="11"/>
      <c r="AP401" s="132"/>
      <c r="AQ401" s="136"/>
      <c r="AR401" s="160">
        <f t="shared" si="127"/>
        <v>7</v>
      </c>
      <c r="AS401" s="38"/>
      <c r="AT401" s="11"/>
      <c r="AU401" s="86">
        <f t="shared" si="125"/>
        <v>2009</v>
      </c>
      <c r="AV401" s="38"/>
      <c r="AW401" s="11"/>
      <c r="AX401" s="11"/>
      <c r="AY401" s="11"/>
      <c r="AZ401" s="11"/>
    </row>
    <row r="402" spans="1:52">
      <c r="A402" s="139"/>
      <c r="B402" s="86">
        <f t="shared" si="126"/>
        <v>2010</v>
      </c>
      <c r="C402" s="2"/>
      <c r="D402" s="2"/>
      <c r="E402" s="121"/>
      <c r="F402" s="2"/>
      <c r="G402" s="2"/>
      <c r="H402" s="2"/>
      <c r="I402" s="2"/>
      <c r="J402" s="127"/>
      <c r="K402" s="121"/>
      <c r="L402" s="2"/>
      <c r="M402" s="2"/>
      <c r="N402" s="2"/>
      <c r="O402" s="2"/>
      <c r="P402" s="2"/>
      <c r="Q402" s="14"/>
      <c r="R402" s="14"/>
      <c r="S402" s="14"/>
      <c r="T402" s="12"/>
      <c r="U402" s="121"/>
      <c r="V402" s="2"/>
      <c r="W402" s="2"/>
      <c r="X402" s="2"/>
      <c r="Y402" s="2"/>
      <c r="Z402" s="2"/>
      <c r="AA402" s="14"/>
      <c r="AB402" s="14"/>
      <c r="AC402" s="14"/>
      <c r="AD402" s="12"/>
      <c r="AE402" s="121" t="s">
        <v>39</v>
      </c>
      <c r="AF402" s="2" t="s">
        <v>39</v>
      </c>
      <c r="AG402" s="4" t="str">
        <f t="shared" si="119"/>
        <v>No</v>
      </c>
      <c r="AH402" s="122" t="str">
        <f t="shared" si="121"/>
        <v/>
      </c>
      <c r="AI402" s="171" t="str">
        <f t="shared" si="122"/>
        <v/>
      </c>
      <c r="AJ402" s="171" t="str">
        <f t="shared" si="123"/>
        <v/>
      </c>
      <c r="AK402" s="165"/>
      <c r="AL402" s="165"/>
      <c r="AM402" s="86">
        <f t="shared" si="124"/>
        <v>2010</v>
      </c>
      <c r="AN402" s="11"/>
      <c r="AO402" s="11"/>
      <c r="AP402" s="132"/>
      <c r="AQ402" s="136"/>
      <c r="AR402" s="160">
        <f t="shared" si="127"/>
        <v>6</v>
      </c>
      <c r="AS402" s="38"/>
      <c r="AT402" s="11"/>
      <c r="AU402" s="86">
        <f t="shared" si="125"/>
        <v>2010</v>
      </c>
      <c r="AV402" s="38"/>
      <c r="AW402" s="11"/>
      <c r="AX402" s="11"/>
      <c r="AY402" s="11"/>
      <c r="AZ402" s="11"/>
    </row>
    <row r="403" spans="1:52">
      <c r="A403" s="139"/>
      <c r="B403" s="86">
        <f t="shared" si="126"/>
        <v>2011</v>
      </c>
      <c r="C403" s="2"/>
      <c r="D403" s="2"/>
      <c r="E403" s="121"/>
      <c r="F403" s="2"/>
      <c r="G403" s="2"/>
      <c r="H403" s="2"/>
      <c r="I403" s="2"/>
      <c r="J403" s="127"/>
      <c r="K403" s="121"/>
      <c r="L403" s="2"/>
      <c r="M403" s="2"/>
      <c r="N403" s="2"/>
      <c r="O403" s="2"/>
      <c r="P403" s="14"/>
      <c r="Q403" s="14"/>
      <c r="R403" s="14"/>
      <c r="S403" s="14"/>
      <c r="T403" s="12"/>
      <c r="U403" s="121"/>
      <c r="V403" s="2"/>
      <c r="W403" s="2"/>
      <c r="X403" s="2"/>
      <c r="Y403" s="2"/>
      <c r="Z403" s="14"/>
      <c r="AA403" s="14"/>
      <c r="AB403" s="14"/>
      <c r="AC403" s="14"/>
      <c r="AD403" s="12"/>
      <c r="AE403" s="121" t="s">
        <v>39</v>
      </c>
      <c r="AF403" s="2" t="s">
        <v>39</v>
      </c>
      <c r="AG403" s="4" t="str">
        <f t="shared" si="119"/>
        <v>No</v>
      </c>
      <c r="AH403" s="122" t="str">
        <f t="shared" si="121"/>
        <v/>
      </c>
      <c r="AI403" s="171" t="str">
        <f t="shared" si="122"/>
        <v/>
      </c>
      <c r="AJ403" s="171" t="str">
        <f t="shared" si="123"/>
        <v/>
      </c>
      <c r="AK403" s="165"/>
      <c r="AL403" s="165"/>
      <c r="AM403" s="86">
        <f t="shared" si="124"/>
        <v>2011</v>
      </c>
      <c r="AN403" s="11"/>
      <c r="AO403" s="11"/>
      <c r="AP403" s="132">
        <f>IFERROR(U402+V401+W400+X399+Y398-(K402+L401+M400+N399+O398),"")</f>
        <v>0</v>
      </c>
      <c r="AQ403" s="136">
        <f>IFERROR(V402+W401+X400+Y399+Z398-(U402+V401+W400+X399+Y398),"")</f>
        <v>0</v>
      </c>
      <c r="AR403" s="160">
        <f t="shared" si="127"/>
        <v>5</v>
      </c>
      <c r="AS403" s="38"/>
      <c r="AT403" s="11"/>
      <c r="AU403" s="86">
        <f t="shared" si="125"/>
        <v>2011</v>
      </c>
      <c r="AV403" s="38"/>
      <c r="AW403" s="11"/>
      <c r="AX403" s="11"/>
      <c r="AY403" s="11"/>
      <c r="AZ403" s="11"/>
    </row>
    <row r="404" spans="1:52">
      <c r="A404" s="139"/>
      <c r="B404" s="86">
        <f t="shared" si="126"/>
        <v>2012</v>
      </c>
      <c r="C404" s="2"/>
      <c r="D404" s="2"/>
      <c r="E404" s="121"/>
      <c r="F404" s="2"/>
      <c r="G404" s="2"/>
      <c r="H404" s="2"/>
      <c r="I404" s="2"/>
      <c r="J404" s="127"/>
      <c r="K404" s="121"/>
      <c r="L404" s="2"/>
      <c r="M404" s="2"/>
      <c r="N404" s="2"/>
      <c r="O404" s="14"/>
      <c r="P404" s="14"/>
      <c r="Q404" s="14"/>
      <c r="R404" s="14"/>
      <c r="S404" s="14"/>
      <c r="T404" s="12"/>
      <c r="U404" s="121"/>
      <c r="V404" s="2"/>
      <c r="W404" s="2"/>
      <c r="X404" s="2"/>
      <c r="Y404" s="14"/>
      <c r="Z404" s="14"/>
      <c r="AA404" s="14"/>
      <c r="AB404" s="14"/>
      <c r="AC404" s="14"/>
      <c r="AD404" s="12"/>
      <c r="AE404" s="121" t="s">
        <v>39</v>
      </c>
      <c r="AF404" s="2" t="s">
        <v>39</v>
      </c>
      <c r="AG404" s="4" t="str">
        <f t="shared" si="119"/>
        <v>No</v>
      </c>
      <c r="AH404" s="122" t="str">
        <f t="shared" si="121"/>
        <v/>
      </c>
      <c r="AI404" s="171" t="str">
        <f t="shared" si="122"/>
        <v/>
      </c>
      <c r="AJ404" s="171" t="str">
        <f t="shared" si="123"/>
        <v/>
      </c>
      <c r="AK404" s="165"/>
      <c r="AL404" s="165"/>
      <c r="AM404" s="86">
        <f t="shared" si="124"/>
        <v>2012</v>
      </c>
      <c r="AN404" s="11"/>
      <c r="AO404" s="11"/>
      <c r="AP404" s="132">
        <f>IFERROR(U403+V402+W401+X400+Y399-(K403+L402+M401+N400+O399),"")</f>
        <v>0</v>
      </c>
      <c r="AQ404" s="136">
        <f>IFERROR(V403+W402+X401+Y400+Z399-(U403+V402+W401+X400+Y399),"")</f>
        <v>0</v>
      </c>
      <c r="AR404" s="160">
        <f t="shared" si="127"/>
        <v>4</v>
      </c>
      <c r="AS404" s="38"/>
      <c r="AT404" s="11"/>
      <c r="AU404" s="86">
        <f t="shared" si="125"/>
        <v>2012</v>
      </c>
      <c r="AV404" s="38"/>
      <c r="AW404" s="11"/>
      <c r="AX404" s="11"/>
      <c r="AY404" s="11"/>
      <c r="AZ404" s="11"/>
    </row>
    <row r="405" spans="1:52">
      <c r="A405" s="139"/>
      <c r="B405" s="86">
        <f t="shared" si="126"/>
        <v>2013</v>
      </c>
      <c r="C405" s="2"/>
      <c r="D405" s="2"/>
      <c r="E405" s="121"/>
      <c r="F405" s="2"/>
      <c r="G405" s="2"/>
      <c r="H405" s="2"/>
      <c r="I405" s="2"/>
      <c r="J405" s="127"/>
      <c r="K405" s="121"/>
      <c r="L405" s="2"/>
      <c r="M405" s="2"/>
      <c r="N405" s="14"/>
      <c r="O405" s="14"/>
      <c r="P405" s="14"/>
      <c r="Q405" s="14"/>
      <c r="R405" s="14"/>
      <c r="S405" s="14"/>
      <c r="T405" s="12"/>
      <c r="U405" s="121"/>
      <c r="V405" s="2"/>
      <c r="W405" s="2"/>
      <c r="X405" s="14"/>
      <c r="Y405" s="14"/>
      <c r="Z405" s="14"/>
      <c r="AA405" s="14"/>
      <c r="AB405" s="14"/>
      <c r="AC405" s="14"/>
      <c r="AD405" s="12"/>
      <c r="AE405" s="121" t="s">
        <v>39</v>
      </c>
      <c r="AF405" s="2" t="s">
        <v>39</v>
      </c>
      <c r="AG405" s="4" t="str">
        <f t="shared" si="119"/>
        <v>No</v>
      </c>
      <c r="AH405" s="122" t="str">
        <f t="shared" si="121"/>
        <v/>
      </c>
      <c r="AI405" s="171" t="str">
        <f t="shared" si="122"/>
        <v/>
      </c>
      <c r="AJ405" s="171" t="str">
        <f t="shared" si="123"/>
        <v/>
      </c>
      <c r="AK405" s="165"/>
      <c r="AL405" s="165"/>
      <c r="AM405" s="86">
        <f t="shared" si="124"/>
        <v>2013</v>
      </c>
      <c r="AN405" s="11"/>
      <c r="AO405" s="11"/>
      <c r="AP405" s="132">
        <f>IFERROR(U404+V403+W402+X401+Y400-(K404+L403+M402+N401+O400),"")</f>
        <v>0</v>
      </c>
      <c r="AQ405" s="136">
        <f>IFERROR(V404+W403+X402+Y401+Z400-(U404+V403+W402+X401+Y400),"")</f>
        <v>0</v>
      </c>
      <c r="AR405" s="160">
        <f t="shared" si="127"/>
        <v>3</v>
      </c>
      <c r="AS405" s="38"/>
      <c r="AT405" s="11"/>
      <c r="AU405" s="86">
        <f t="shared" si="125"/>
        <v>2013</v>
      </c>
      <c r="AV405" s="38"/>
      <c r="AW405" s="11"/>
      <c r="AX405" s="11"/>
      <c r="AY405" s="11"/>
      <c r="AZ405" s="11"/>
    </row>
    <row r="406" spans="1:52">
      <c r="A406" s="139"/>
      <c r="B406" s="86">
        <f>B407-1</f>
        <v>2014</v>
      </c>
      <c r="C406" s="2"/>
      <c r="D406" s="2"/>
      <c r="E406" s="121"/>
      <c r="F406" s="2"/>
      <c r="G406" s="2"/>
      <c r="H406" s="2"/>
      <c r="I406" s="2"/>
      <c r="J406" s="127"/>
      <c r="K406" s="121"/>
      <c r="L406" s="2"/>
      <c r="M406" s="14"/>
      <c r="N406" s="14"/>
      <c r="O406" s="14"/>
      <c r="P406" s="14"/>
      <c r="Q406" s="14"/>
      <c r="R406" s="14"/>
      <c r="S406" s="14"/>
      <c r="T406" s="12"/>
      <c r="U406" s="121"/>
      <c r="V406" s="2"/>
      <c r="W406" s="14"/>
      <c r="X406" s="14"/>
      <c r="Y406" s="14"/>
      <c r="Z406" s="14"/>
      <c r="AA406" s="14"/>
      <c r="AB406" s="14"/>
      <c r="AC406" s="14"/>
      <c r="AD406" s="12"/>
      <c r="AE406" s="121" t="s">
        <v>39</v>
      </c>
      <c r="AF406" s="2" t="s">
        <v>39</v>
      </c>
      <c r="AG406" s="4" t="str">
        <f t="shared" si="119"/>
        <v>No</v>
      </c>
      <c r="AH406" s="122" t="str">
        <f t="shared" si="121"/>
        <v/>
      </c>
      <c r="AI406" s="171" t="str">
        <f t="shared" si="122"/>
        <v/>
      </c>
      <c r="AJ406" s="171" t="str">
        <f t="shared" si="123"/>
        <v/>
      </c>
      <c r="AK406" s="165"/>
      <c r="AL406" s="165"/>
      <c r="AM406" s="86">
        <f t="shared" si="124"/>
        <v>2014</v>
      </c>
      <c r="AN406" s="11"/>
      <c r="AO406" s="11"/>
      <c r="AP406" s="132">
        <f>IFERROR(U405+V404+W403+X402+Y401-(K405+L404+M403+N402+O401),"")</f>
        <v>0</v>
      </c>
      <c r="AQ406" s="136">
        <f>IFERROR(V405+W404+X403+Y402+Z401-(U405+V404+W403+X402+Y401),"")</f>
        <v>0</v>
      </c>
      <c r="AR406" s="160">
        <f t="shared" si="127"/>
        <v>2</v>
      </c>
      <c r="AS406" s="38"/>
      <c r="AT406" s="11"/>
      <c r="AU406" s="86">
        <f t="shared" si="125"/>
        <v>2014</v>
      </c>
      <c r="AV406" s="38"/>
      <c r="AW406" s="11"/>
      <c r="AX406" s="11"/>
      <c r="AY406" s="11"/>
      <c r="AZ406" s="11"/>
    </row>
    <row r="407" spans="1:52">
      <c r="A407" s="140"/>
      <c r="B407" s="87">
        <v>2015</v>
      </c>
      <c r="C407" s="3"/>
      <c r="D407" s="3"/>
      <c r="E407" s="123"/>
      <c r="F407" s="3"/>
      <c r="G407" s="3"/>
      <c r="H407" s="3"/>
      <c r="I407" s="3"/>
      <c r="J407" s="128"/>
      <c r="K407" s="123"/>
      <c r="L407" s="15"/>
      <c r="M407" s="15"/>
      <c r="N407" s="15"/>
      <c r="O407" s="15"/>
      <c r="P407" s="15"/>
      <c r="Q407" s="15"/>
      <c r="R407" s="15"/>
      <c r="S407" s="15"/>
      <c r="T407" s="13"/>
      <c r="U407" s="123"/>
      <c r="V407" s="15"/>
      <c r="W407" s="15"/>
      <c r="X407" s="15"/>
      <c r="Y407" s="15"/>
      <c r="Z407" s="15"/>
      <c r="AA407" s="15"/>
      <c r="AB407" s="15"/>
      <c r="AC407" s="15"/>
      <c r="AD407" s="13"/>
      <c r="AE407" s="123" t="s">
        <v>39</v>
      </c>
      <c r="AF407" s="3" t="s">
        <v>39</v>
      </c>
      <c r="AG407" s="5" t="str">
        <f t="shared" si="119"/>
        <v>No</v>
      </c>
      <c r="AH407" s="124" t="str">
        <f t="shared" si="121"/>
        <v/>
      </c>
      <c r="AI407" s="172" t="str">
        <f t="shared" si="122"/>
        <v/>
      </c>
      <c r="AJ407" s="172" t="str">
        <f t="shared" si="123"/>
        <v/>
      </c>
      <c r="AK407" s="166"/>
      <c r="AL407" s="166"/>
      <c r="AM407" s="87">
        <f t="shared" si="124"/>
        <v>2015</v>
      </c>
      <c r="AN407" s="20"/>
      <c r="AO407" s="20"/>
      <c r="AP407" s="133">
        <f>IFERROR(U406+V405+W404+X403+Y402-(K406+L405+M404+N403+O402),"")</f>
        <v>0</v>
      </c>
      <c r="AQ407" s="137">
        <f>IFERROR(V406+W405+X404+Y403+Z402-(U406+V405+W404+X403+Y402),"")</f>
        <v>0</v>
      </c>
      <c r="AR407" s="161">
        <f t="shared" si="127"/>
        <v>1</v>
      </c>
      <c r="AS407" s="39"/>
      <c r="AT407" s="20"/>
      <c r="AU407" s="87">
        <f t="shared" si="125"/>
        <v>2015</v>
      </c>
      <c r="AV407" s="39"/>
      <c r="AW407" s="20"/>
      <c r="AX407" s="20"/>
      <c r="AY407" s="20"/>
      <c r="AZ407" s="20"/>
    </row>
    <row r="408" spans="1:52">
      <c r="A408" s="138"/>
      <c r="B408" s="85">
        <f t="shared" ref="B408:B415" si="128">B409-1</f>
        <v>2006</v>
      </c>
      <c r="C408" s="23"/>
      <c r="D408" s="23"/>
      <c r="E408" s="119"/>
      <c r="F408" s="23"/>
      <c r="G408" s="23"/>
      <c r="H408" s="23"/>
      <c r="I408" s="23"/>
      <c r="J408" s="68"/>
      <c r="K408" s="119"/>
      <c r="L408" s="23"/>
      <c r="M408" s="23"/>
      <c r="N408" s="23"/>
      <c r="O408" s="23"/>
      <c r="P408" s="23"/>
      <c r="Q408" s="23"/>
      <c r="R408" s="23"/>
      <c r="S408" s="23"/>
      <c r="T408" s="68"/>
      <c r="U408" s="119"/>
      <c r="V408" s="23"/>
      <c r="W408" s="23"/>
      <c r="X408" s="23"/>
      <c r="Y408" s="23"/>
      <c r="Z408" s="23"/>
      <c r="AA408" s="23"/>
      <c r="AB408" s="23"/>
      <c r="AC408" s="23"/>
      <c r="AD408" s="68"/>
      <c r="AE408" s="119" t="s">
        <v>39</v>
      </c>
      <c r="AF408" s="23" t="s">
        <v>39</v>
      </c>
      <c r="AG408" s="22" t="str">
        <f t="shared" si="119"/>
        <v>No</v>
      </c>
      <c r="AH408" s="120" t="str">
        <f t="shared" si="121"/>
        <v/>
      </c>
      <c r="AI408" s="173" t="str">
        <f t="shared" si="122"/>
        <v/>
      </c>
      <c r="AJ408" s="173" t="str">
        <f t="shared" si="123"/>
        <v/>
      </c>
      <c r="AK408" s="165"/>
      <c r="AL408" s="165"/>
      <c r="AM408" s="85">
        <f t="shared" si="124"/>
        <v>2006</v>
      </c>
      <c r="AN408" s="11"/>
      <c r="AO408" s="11"/>
      <c r="AP408" s="131"/>
      <c r="AQ408" s="135"/>
      <c r="AR408" s="159">
        <v>10</v>
      </c>
      <c r="AS408" s="97">
        <v>1</v>
      </c>
      <c r="AT408" s="50"/>
      <c r="AU408" s="85">
        <f t="shared" si="125"/>
        <v>2006</v>
      </c>
      <c r="AV408" s="55"/>
      <c r="AW408" s="100"/>
      <c r="AX408" s="100"/>
      <c r="AY408" s="11"/>
      <c r="AZ408" s="11"/>
    </row>
    <row r="409" spans="1:52">
      <c r="A409" s="139"/>
      <c r="B409" s="86">
        <f t="shared" si="128"/>
        <v>2007</v>
      </c>
      <c r="C409" s="2"/>
      <c r="D409" s="2"/>
      <c r="E409" s="121"/>
      <c r="F409" s="2"/>
      <c r="G409" s="2"/>
      <c r="H409" s="2"/>
      <c r="I409" s="2"/>
      <c r="J409" s="127"/>
      <c r="K409" s="121"/>
      <c r="L409" s="2"/>
      <c r="M409" s="2"/>
      <c r="N409" s="2"/>
      <c r="O409" s="2"/>
      <c r="P409" s="2"/>
      <c r="Q409" s="2"/>
      <c r="R409" s="2"/>
      <c r="S409" s="2"/>
      <c r="T409" s="12"/>
      <c r="U409" s="121"/>
      <c r="V409" s="2"/>
      <c r="W409" s="2"/>
      <c r="X409" s="2"/>
      <c r="Y409" s="2"/>
      <c r="Z409" s="2"/>
      <c r="AA409" s="2"/>
      <c r="AB409" s="2"/>
      <c r="AC409" s="2"/>
      <c r="AD409" s="12"/>
      <c r="AE409" s="121" t="s">
        <v>39</v>
      </c>
      <c r="AF409" s="2" t="s">
        <v>39</v>
      </c>
      <c r="AG409" s="4" t="str">
        <f t="shared" si="119"/>
        <v>No</v>
      </c>
      <c r="AH409" s="122" t="str">
        <f t="shared" si="121"/>
        <v/>
      </c>
      <c r="AI409" s="171" t="str">
        <f t="shared" si="122"/>
        <v/>
      </c>
      <c r="AJ409" s="171" t="str">
        <f t="shared" si="123"/>
        <v/>
      </c>
      <c r="AK409" s="165"/>
      <c r="AL409" s="165"/>
      <c r="AM409" s="86">
        <f t="shared" si="124"/>
        <v>2007</v>
      </c>
      <c r="AN409" s="11"/>
      <c r="AO409" s="11"/>
      <c r="AP409" s="132"/>
      <c r="AQ409" s="136"/>
      <c r="AR409" s="160">
        <f>AR408-1</f>
        <v>9</v>
      </c>
      <c r="AS409" s="38"/>
      <c r="AT409" s="11"/>
      <c r="AU409" s="86">
        <f t="shared" si="125"/>
        <v>2007</v>
      </c>
      <c r="AV409" s="38"/>
      <c r="AW409" s="11"/>
      <c r="AX409" s="11"/>
      <c r="AY409" s="11"/>
      <c r="AZ409" s="11"/>
    </row>
    <row r="410" spans="1:52">
      <c r="A410" s="139"/>
      <c r="B410" s="86">
        <f t="shared" si="128"/>
        <v>2008</v>
      </c>
      <c r="C410" s="2"/>
      <c r="D410" s="2"/>
      <c r="E410" s="121"/>
      <c r="F410" s="2"/>
      <c r="G410" s="2"/>
      <c r="H410" s="2"/>
      <c r="I410" s="2"/>
      <c r="J410" s="127"/>
      <c r="K410" s="121"/>
      <c r="L410" s="2"/>
      <c r="M410" s="2"/>
      <c r="N410" s="2"/>
      <c r="O410" s="2"/>
      <c r="P410" s="2"/>
      <c r="Q410" s="2"/>
      <c r="R410" s="2"/>
      <c r="S410" s="14"/>
      <c r="T410" s="12"/>
      <c r="U410" s="121"/>
      <c r="V410" s="2"/>
      <c r="W410" s="2"/>
      <c r="X410" s="2"/>
      <c r="Y410" s="2"/>
      <c r="Z410" s="2"/>
      <c r="AA410" s="2"/>
      <c r="AB410" s="2"/>
      <c r="AC410" s="14"/>
      <c r="AD410" s="12"/>
      <c r="AE410" s="121" t="s">
        <v>39</v>
      </c>
      <c r="AF410" s="2" t="s">
        <v>39</v>
      </c>
      <c r="AG410" s="4" t="str">
        <f t="shared" si="119"/>
        <v>No</v>
      </c>
      <c r="AH410" s="122" t="str">
        <f t="shared" si="121"/>
        <v/>
      </c>
      <c r="AI410" s="171" t="str">
        <f t="shared" si="122"/>
        <v/>
      </c>
      <c r="AJ410" s="171" t="str">
        <f t="shared" si="123"/>
        <v/>
      </c>
      <c r="AK410" s="165"/>
      <c r="AL410" s="165"/>
      <c r="AM410" s="86">
        <f t="shared" si="124"/>
        <v>2008</v>
      </c>
      <c r="AN410" s="11"/>
      <c r="AO410" s="11"/>
      <c r="AP410" s="132"/>
      <c r="AQ410" s="136"/>
      <c r="AR410" s="160">
        <f t="shared" ref="AR410:AR417" si="129">AR409-1</f>
        <v>8</v>
      </c>
      <c r="AS410" s="38"/>
      <c r="AT410" s="11"/>
      <c r="AU410" s="86">
        <f t="shared" si="125"/>
        <v>2008</v>
      </c>
      <c r="AV410" s="38"/>
      <c r="AW410" s="11"/>
      <c r="AX410" s="11"/>
      <c r="AY410" s="11"/>
      <c r="AZ410" s="11"/>
    </row>
    <row r="411" spans="1:52">
      <c r="A411" s="139"/>
      <c r="B411" s="86">
        <f t="shared" si="128"/>
        <v>2009</v>
      </c>
      <c r="C411" s="2"/>
      <c r="D411" s="2"/>
      <c r="E411" s="121"/>
      <c r="F411" s="2"/>
      <c r="G411" s="2"/>
      <c r="H411" s="2"/>
      <c r="I411" s="2"/>
      <c r="J411" s="127"/>
      <c r="K411" s="121"/>
      <c r="L411" s="2"/>
      <c r="M411" s="2"/>
      <c r="N411" s="2"/>
      <c r="O411" s="2"/>
      <c r="P411" s="2"/>
      <c r="Q411" s="2"/>
      <c r="R411" s="14"/>
      <c r="S411" s="14"/>
      <c r="T411" s="12"/>
      <c r="U411" s="121"/>
      <c r="V411" s="2"/>
      <c r="W411" s="2"/>
      <c r="X411" s="2"/>
      <c r="Y411" s="2"/>
      <c r="Z411" s="2"/>
      <c r="AA411" s="2"/>
      <c r="AB411" s="14"/>
      <c r="AC411" s="14"/>
      <c r="AD411" s="12"/>
      <c r="AE411" s="121" t="s">
        <v>39</v>
      </c>
      <c r="AF411" s="2" t="s">
        <v>39</v>
      </c>
      <c r="AG411" s="4" t="str">
        <f t="shared" si="119"/>
        <v>No</v>
      </c>
      <c r="AH411" s="122" t="str">
        <f t="shared" si="121"/>
        <v/>
      </c>
      <c r="AI411" s="171" t="str">
        <f t="shared" si="122"/>
        <v/>
      </c>
      <c r="AJ411" s="171" t="str">
        <f t="shared" si="123"/>
        <v/>
      </c>
      <c r="AK411" s="165"/>
      <c r="AL411" s="165"/>
      <c r="AM411" s="86">
        <f t="shared" si="124"/>
        <v>2009</v>
      </c>
      <c r="AN411" s="11"/>
      <c r="AO411" s="11"/>
      <c r="AP411" s="132"/>
      <c r="AQ411" s="136"/>
      <c r="AR411" s="160">
        <f t="shared" si="129"/>
        <v>7</v>
      </c>
      <c r="AS411" s="38"/>
      <c r="AT411" s="11"/>
      <c r="AU411" s="86">
        <f t="shared" si="125"/>
        <v>2009</v>
      </c>
      <c r="AV411" s="38"/>
      <c r="AW411" s="11"/>
      <c r="AX411" s="11"/>
      <c r="AY411" s="11"/>
      <c r="AZ411" s="11"/>
    </row>
    <row r="412" spans="1:52">
      <c r="A412" s="139"/>
      <c r="B412" s="86">
        <f t="shared" si="128"/>
        <v>2010</v>
      </c>
      <c r="C412" s="2"/>
      <c r="D412" s="2"/>
      <c r="E412" s="121"/>
      <c r="F412" s="2"/>
      <c r="G412" s="2"/>
      <c r="H412" s="2"/>
      <c r="I412" s="2"/>
      <c r="J412" s="127"/>
      <c r="K412" s="121"/>
      <c r="L412" s="2"/>
      <c r="M412" s="2"/>
      <c r="N412" s="2"/>
      <c r="O412" s="2"/>
      <c r="P412" s="2"/>
      <c r="Q412" s="14"/>
      <c r="R412" s="14"/>
      <c r="S412" s="14"/>
      <c r="T412" s="12"/>
      <c r="U412" s="121"/>
      <c r="V412" s="2"/>
      <c r="W412" s="2"/>
      <c r="X412" s="2"/>
      <c r="Y412" s="2"/>
      <c r="Z412" s="2"/>
      <c r="AA412" s="14"/>
      <c r="AB412" s="14"/>
      <c r="AC412" s="14"/>
      <c r="AD412" s="12"/>
      <c r="AE412" s="121" t="s">
        <v>39</v>
      </c>
      <c r="AF412" s="2" t="s">
        <v>39</v>
      </c>
      <c r="AG412" s="4" t="str">
        <f t="shared" si="119"/>
        <v>No</v>
      </c>
      <c r="AH412" s="122" t="str">
        <f t="shared" si="121"/>
        <v/>
      </c>
      <c r="AI412" s="171" t="str">
        <f t="shared" si="122"/>
        <v/>
      </c>
      <c r="AJ412" s="171" t="str">
        <f t="shared" si="123"/>
        <v/>
      </c>
      <c r="AK412" s="165"/>
      <c r="AL412" s="165"/>
      <c r="AM412" s="86">
        <f t="shared" si="124"/>
        <v>2010</v>
      </c>
      <c r="AN412" s="11"/>
      <c r="AO412" s="11"/>
      <c r="AP412" s="132"/>
      <c r="AQ412" s="136"/>
      <c r="AR412" s="160">
        <f t="shared" si="129"/>
        <v>6</v>
      </c>
      <c r="AS412" s="38"/>
      <c r="AT412" s="11"/>
      <c r="AU412" s="86">
        <f t="shared" si="125"/>
        <v>2010</v>
      </c>
      <c r="AV412" s="38"/>
      <c r="AW412" s="11"/>
      <c r="AX412" s="11"/>
      <c r="AY412" s="11"/>
      <c r="AZ412" s="11"/>
    </row>
    <row r="413" spans="1:52">
      <c r="A413" s="139"/>
      <c r="B413" s="86">
        <f t="shared" si="128"/>
        <v>2011</v>
      </c>
      <c r="C413" s="2"/>
      <c r="D413" s="2"/>
      <c r="E413" s="121"/>
      <c r="F413" s="2"/>
      <c r="G413" s="2"/>
      <c r="H413" s="2"/>
      <c r="I413" s="2"/>
      <c r="J413" s="127"/>
      <c r="K413" s="121"/>
      <c r="L413" s="2"/>
      <c r="M413" s="2"/>
      <c r="N413" s="2"/>
      <c r="O413" s="2"/>
      <c r="P413" s="14"/>
      <c r="Q413" s="14"/>
      <c r="R413" s="14"/>
      <c r="S413" s="14"/>
      <c r="T413" s="12"/>
      <c r="U413" s="121"/>
      <c r="V413" s="2"/>
      <c r="W413" s="2"/>
      <c r="X413" s="2"/>
      <c r="Y413" s="2"/>
      <c r="Z413" s="14"/>
      <c r="AA413" s="14"/>
      <c r="AB413" s="14"/>
      <c r="AC413" s="14"/>
      <c r="AD413" s="12"/>
      <c r="AE413" s="121" t="s">
        <v>39</v>
      </c>
      <c r="AF413" s="2" t="s">
        <v>39</v>
      </c>
      <c r="AG413" s="4" t="str">
        <f t="shared" si="119"/>
        <v>No</v>
      </c>
      <c r="AH413" s="122" t="str">
        <f t="shared" si="121"/>
        <v/>
      </c>
      <c r="AI413" s="171" t="str">
        <f t="shared" si="122"/>
        <v/>
      </c>
      <c r="AJ413" s="171" t="str">
        <f t="shared" si="123"/>
        <v/>
      </c>
      <c r="AK413" s="165"/>
      <c r="AL413" s="165"/>
      <c r="AM413" s="86">
        <f t="shared" si="124"/>
        <v>2011</v>
      </c>
      <c r="AN413" s="11"/>
      <c r="AO413" s="11"/>
      <c r="AP413" s="132">
        <f>IFERROR(U412+V411+W410+X409+Y408-(K412+L411+M410+N409+O408),"")</f>
        <v>0</v>
      </c>
      <c r="AQ413" s="136">
        <f>IFERROR(V412+W411+X410+Y409+Z408-(U412+V411+W410+X409+Y408),"")</f>
        <v>0</v>
      </c>
      <c r="AR413" s="160">
        <f t="shared" si="129"/>
        <v>5</v>
      </c>
      <c r="AS413" s="38"/>
      <c r="AT413" s="11"/>
      <c r="AU413" s="86">
        <f t="shared" si="125"/>
        <v>2011</v>
      </c>
      <c r="AV413" s="38"/>
      <c r="AW413" s="11"/>
      <c r="AX413" s="11"/>
      <c r="AY413" s="11"/>
      <c r="AZ413" s="11"/>
    </row>
    <row r="414" spans="1:52">
      <c r="A414" s="139"/>
      <c r="B414" s="86">
        <f t="shared" si="128"/>
        <v>2012</v>
      </c>
      <c r="C414" s="2"/>
      <c r="D414" s="2"/>
      <c r="E414" s="121"/>
      <c r="F414" s="2"/>
      <c r="G414" s="2"/>
      <c r="H414" s="2"/>
      <c r="I414" s="2"/>
      <c r="J414" s="127"/>
      <c r="K414" s="121"/>
      <c r="L414" s="2"/>
      <c r="M414" s="2"/>
      <c r="N414" s="2"/>
      <c r="O414" s="14"/>
      <c r="P414" s="14"/>
      <c r="Q414" s="14"/>
      <c r="R414" s="14"/>
      <c r="S414" s="14"/>
      <c r="T414" s="12"/>
      <c r="U414" s="121"/>
      <c r="V414" s="2"/>
      <c r="W414" s="2"/>
      <c r="X414" s="2"/>
      <c r="Y414" s="14"/>
      <c r="Z414" s="14"/>
      <c r="AA414" s="14"/>
      <c r="AB414" s="14"/>
      <c r="AC414" s="14"/>
      <c r="AD414" s="12"/>
      <c r="AE414" s="121" t="s">
        <v>39</v>
      </c>
      <c r="AF414" s="2" t="s">
        <v>39</v>
      </c>
      <c r="AG414" s="4" t="str">
        <f t="shared" si="119"/>
        <v>No</v>
      </c>
      <c r="AH414" s="122" t="str">
        <f t="shared" si="121"/>
        <v/>
      </c>
      <c r="AI414" s="171" t="str">
        <f t="shared" si="122"/>
        <v/>
      </c>
      <c r="AJ414" s="171" t="str">
        <f t="shared" si="123"/>
        <v/>
      </c>
      <c r="AK414" s="165"/>
      <c r="AL414" s="165"/>
      <c r="AM414" s="86">
        <f t="shared" si="124"/>
        <v>2012</v>
      </c>
      <c r="AN414" s="11"/>
      <c r="AO414" s="11"/>
      <c r="AP414" s="132">
        <f>IFERROR(U413+V412+W411+X410+Y409-(K413+L412+M411+N410+O409),"")</f>
        <v>0</v>
      </c>
      <c r="AQ414" s="136">
        <f>IFERROR(V413+W412+X411+Y410+Z409-(U413+V412+W411+X410+Y409),"")</f>
        <v>0</v>
      </c>
      <c r="AR414" s="160">
        <f t="shared" si="129"/>
        <v>4</v>
      </c>
      <c r="AS414" s="38"/>
      <c r="AT414" s="11"/>
      <c r="AU414" s="86">
        <f t="shared" si="125"/>
        <v>2012</v>
      </c>
      <c r="AV414" s="38"/>
      <c r="AW414" s="11"/>
      <c r="AX414" s="11"/>
      <c r="AY414" s="11"/>
      <c r="AZ414" s="11"/>
    </row>
    <row r="415" spans="1:52">
      <c r="A415" s="139"/>
      <c r="B415" s="86">
        <f t="shared" si="128"/>
        <v>2013</v>
      </c>
      <c r="C415" s="2"/>
      <c r="D415" s="2"/>
      <c r="E415" s="121"/>
      <c r="F415" s="2"/>
      <c r="G415" s="2"/>
      <c r="H415" s="2"/>
      <c r="I415" s="2"/>
      <c r="J415" s="127"/>
      <c r="K415" s="121"/>
      <c r="L415" s="2"/>
      <c r="M415" s="2"/>
      <c r="N415" s="14"/>
      <c r="O415" s="14"/>
      <c r="P415" s="14"/>
      <c r="Q415" s="14"/>
      <c r="R415" s="14"/>
      <c r="S415" s="14"/>
      <c r="T415" s="12"/>
      <c r="U415" s="121"/>
      <c r="V415" s="2"/>
      <c r="W415" s="2"/>
      <c r="X415" s="14"/>
      <c r="Y415" s="14"/>
      <c r="Z415" s="14"/>
      <c r="AA415" s="14"/>
      <c r="AB415" s="14"/>
      <c r="AC415" s="14"/>
      <c r="AD415" s="12"/>
      <c r="AE415" s="121" t="s">
        <v>39</v>
      </c>
      <c r="AF415" s="2" t="s">
        <v>39</v>
      </c>
      <c r="AG415" s="4" t="str">
        <f t="shared" si="119"/>
        <v>No</v>
      </c>
      <c r="AH415" s="122" t="str">
        <f t="shared" si="121"/>
        <v/>
      </c>
      <c r="AI415" s="171" t="str">
        <f t="shared" si="122"/>
        <v/>
      </c>
      <c r="AJ415" s="171" t="str">
        <f t="shared" si="123"/>
        <v/>
      </c>
      <c r="AK415" s="165"/>
      <c r="AL415" s="165"/>
      <c r="AM415" s="86">
        <f t="shared" si="124"/>
        <v>2013</v>
      </c>
      <c r="AN415" s="11"/>
      <c r="AO415" s="11"/>
      <c r="AP415" s="132">
        <f>IFERROR(U414+V413+W412+X411+Y410-(K414+L413+M412+N411+O410),"")</f>
        <v>0</v>
      </c>
      <c r="AQ415" s="136">
        <f>IFERROR(V414+W413+X412+Y411+Z410-(U414+V413+W412+X411+Y410),"")</f>
        <v>0</v>
      </c>
      <c r="AR415" s="160">
        <f t="shared" si="129"/>
        <v>3</v>
      </c>
      <c r="AS415" s="38"/>
      <c r="AT415" s="11"/>
      <c r="AU415" s="86">
        <f t="shared" si="125"/>
        <v>2013</v>
      </c>
      <c r="AV415" s="38"/>
      <c r="AW415" s="11"/>
      <c r="AX415" s="11"/>
      <c r="AY415" s="11"/>
      <c r="AZ415" s="11"/>
    </row>
    <row r="416" spans="1:52">
      <c r="A416" s="139"/>
      <c r="B416" s="86">
        <f>B417-1</f>
        <v>2014</v>
      </c>
      <c r="C416" s="2"/>
      <c r="D416" s="2"/>
      <c r="E416" s="121"/>
      <c r="F416" s="2"/>
      <c r="G416" s="2"/>
      <c r="H416" s="2"/>
      <c r="I416" s="2"/>
      <c r="J416" s="127"/>
      <c r="K416" s="121"/>
      <c r="L416" s="2"/>
      <c r="M416" s="14"/>
      <c r="N416" s="14"/>
      <c r="O416" s="14"/>
      <c r="P416" s="14"/>
      <c r="Q416" s="14"/>
      <c r="R416" s="14"/>
      <c r="S416" s="14"/>
      <c r="T416" s="12"/>
      <c r="U416" s="121"/>
      <c r="V416" s="2"/>
      <c r="W416" s="14"/>
      <c r="X416" s="14"/>
      <c r="Y416" s="14"/>
      <c r="Z416" s="14"/>
      <c r="AA416" s="14"/>
      <c r="AB416" s="14"/>
      <c r="AC416" s="14"/>
      <c r="AD416" s="12"/>
      <c r="AE416" s="121" t="s">
        <v>39</v>
      </c>
      <c r="AF416" s="2" t="s">
        <v>39</v>
      </c>
      <c r="AG416" s="4" t="str">
        <f t="shared" si="119"/>
        <v>No</v>
      </c>
      <c r="AH416" s="122" t="str">
        <f t="shared" si="121"/>
        <v/>
      </c>
      <c r="AI416" s="171" t="str">
        <f t="shared" si="122"/>
        <v/>
      </c>
      <c r="AJ416" s="171" t="str">
        <f t="shared" si="123"/>
        <v/>
      </c>
      <c r="AK416" s="165"/>
      <c r="AL416" s="165"/>
      <c r="AM416" s="86">
        <f t="shared" si="124"/>
        <v>2014</v>
      </c>
      <c r="AN416" s="11"/>
      <c r="AO416" s="11"/>
      <c r="AP416" s="132">
        <f>IFERROR(U415+V414+W413+X412+Y411-(K415+L414+M413+N412+O411),"")</f>
        <v>0</v>
      </c>
      <c r="AQ416" s="136">
        <f>IFERROR(V415+W414+X413+Y412+Z411-(U415+V414+W413+X412+Y411),"")</f>
        <v>0</v>
      </c>
      <c r="AR416" s="160">
        <f t="shared" si="129"/>
        <v>2</v>
      </c>
      <c r="AS416" s="38"/>
      <c r="AT416" s="11"/>
      <c r="AU416" s="86">
        <f t="shared" si="125"/>
        <v>2014</v>
      </c>
      <c r="AV416" s="38"/>
      <c r="AW416" s="11"/>
      <c r="AX416" s="11"/>
      <c r="AY416" s="11"/>
      <c r="AZ416" s="11"/>
    </row>
    <row r="417" spans="1:52">
      <c r="A417" s="140"/>
      <c r="B417" s="87">
        <v>2015</v>
      </c>
      <c r="C417" s="3"/>
      <c r="D417" s="3"/>
      <c r="E417" s="123"/>
      <c r="F417" s="3"/>
      <c r="G417" s="3"/>
      <c r="H417" s="3"/>
      <c r="I417" s="3"/>
      <c r="J417" s="128"/>
      <c r="K417" s="123"/>
      <c r="L417" s="15"/>
      <c r="M417" s="15"/>
      <c r="N417" s="15"/>
      <c r="O417" s="15"/>
      <c r="P417" s="15"/>
      <c r="Q417" s="15"/>
      <c r="R417" s="15"/>
      <c r="S417" s="15"/>
      <c r="T417" s="13"/>
      <c r="U417" s="123"/>
      <c r="V417" s="15"/>
      <c r="W417" s="15"/>
      <c r="X417" s="15"/>
      <c r="Y417" s="15"/>
      <c r="Z417" s="15"/>
      <c r="AA417" s="15"/>
      <c r="AB417" s="15"/>
      <c r="AC417" s="15"/>
      <c r="AD417" s="13"/>
      <c r="AE417" s="123" t="s">
        <v>39</v>
      </c>
      <c r="AF417" s="3" t="s">
        <v>39</v>
      </c>
      <c r="AG417" s="5" t="str">
        <f t="shared" si="119"/>
        <v>No</v>
      </c>
      <c r="AH417" s="124" t="str">
        <f t="shared" si="121"/>
        <v/>
      </c>
      <c r="AI417" s="172" t="str">
        <f t="shared" si="122"/>
        <v/>
      </c>
      <c r="AJ417" s="172" t="str">
        <f t="shared" si="123"/>
        <v/>
      </c>
      <c r="AK417" s="166"/>
      <c r="AL417" s="166"/>
      <c r="AM417" s="87">
        <f t="shared" si="124"/>
        <v>2015</v>
      </c>
      <c r="AN417" s="20"/>
      <c r="AO417" s="20"/>
      <c r="AP417" s="133">
        <f>IFERROR(U416+V415+W414+X413+Y412-(K416+L415+M414+N413+O412),"")</f>
        <v>0</v>
      </c>
      <c r="AQ417" s="137">
        <f>IFERROR(V416+W415+X414+Y413+Z412-(U416+V415+W414+X413+Y412),"")</f>
        <v>0</v>
      </c>
      <c r="AR417" s="161">
        <f t="shared" si="129"/>
        <v>1</v>
      </c>
      <c r="AS417" s="39"/>
      <c r="AT417" s="20"/>
      <c r="AU417" s="87">
        <f t="shared" si="125"/>
        <v>2015</v>
      </c>
      <c r="AV417" s="39"/>
      <c r="AW417" s="20"/>
      <c r="AX417" s="20"/>
      <c r="AY417" s="20"/>
      <c r="AZ417" s="20"/>
    </row>
    <row r="418" spans="1:52">
      <c r="A418" s="138"/>
      <c r="B418" s="85">
        <f t="shared" ref="B418:B425" si="130">B419-1</f>
        <v>2006</v>
      </c>
      <c r="C418" s="23"/>
      <c r="D418" s="23"/>
      <c r="E418" s="119"/>
      <c r="F418" s="23"/>
      <c r="G418" s="23"/>
      <c r="H418" s="23"/>
      <c r="I418" s="23"/>
      <c r="J418" s="68"/>
      <c r="K418" s="119"/>
      <c r="L418" s="23"/>
      <c r="M418" s="23"/>
      <c r="N418" s="23"/>
      <c r="O418" s="23"/>
      <c r="P418" s="23"/>
      <c r="Q418" s="23"/>
      <c r="R418" s="23"/>
      <c r="S418" s="23"/>
      <c r="T418" s="68"/>
      <c r="U418" s="119"/>
      <c r="V418" s="23"/>
      <c r="W418" s="23"/>
      <c r="X418" s="23"/>
      <c r="Y418" s="23"/>
      <c r="Z418" s="23"/>
      <c r="AA418" s="23"/>
      <c r="AB418" s="23"/>
      <c r="AC418" s="23"/>
      <c r="AD418" s="68"/>
      <c r="AE418" s="119" t="s">
        <v>39</v>
      </c>
      <c r="AF418" s="23" t="s">
        <v>39</v>
      </c>
      <c r="AG418" s="22" t="str">
        <f t="shared" si="119"/>
        <v>No</v>
      </c>
      <c r="AH418" s="120" t="str">
        <f t="shared" si="121"/>
        <v/>
      </c>
      <c r="AI418" s="173" t="str">
        <f t="shared" si="122"/>
        <v/>
      </c>
      <c r="AJ418" s="173" t="str">
        <f t="shared" si="123"/>
        <v/>
      </c>
      <c r="AK418" s="165"/>
      <c r="AL418" s="165"/>
      <c r="AM418" s="85">
        <f t="shared" si="124"/>
        <v>2006</v>
      </c>
      <c r="AN418" s="11"/>
      <c r="AO418" s="11"/>
      <c r="AP418" s="131"/>
      <c r="AQ418" s="135"/>
      <c r="AR418" s="159">
        <v>10</v>
      </c>
      <c r="AS418" s="97">
        <v>1</v>
      </c>
      <c r="AT418" s="50"/>
      <c r="AU418" s="85">
        <f t="shared" si="125"/>
        <v>2006</v>
      </c>
      <c r="AV418" s="55"/>
      <c r="AW418" s="100"/>
      <c r="AX418" s="100"/>
      <c r="AY418" s="11"/>
      <c r="AZ418" s="11"/>
    </row>
    <row r="419" spans="1:52">
      <c r="A419" s="139"/>
      <c r="B419" s="86">
        <f t="shared" si="130"/>
        <v>2007</v>
      </c>
      <c r="C419" s="2"/>
      <c r="D419" s="2"/>
      <c r="E419" s="121"/>
      <c r="F419" s="2"/>
      <c r="G419" s="2"/>
      <c r="H419" s="2"/>
      <c r="I419" s="2"/>
      <c r="J419" s="127"/>
      <c r="K419" s="121"/>
      <c r="L419" s="2"/>
      <c r="M419" s="2"/>
      <c r="N419" s="2"/>
      <c r="O419" s="2"/>
      <c r="P419" s="2"/>
      <c r="Q419" s="2"/>
      <c r="R419" s="2"/>
      <c r="S419" s="2"/>
      <c r="T419" s="12"/>
      <c r="U419" s="121"/>
      <c r="V419" s="2"/>
      <c r="W419" s="2"/>
      <c r="X419" s="2"/>
      <c r="Y419" s="2"/>
      <c r="Z419" s="2"/>
      <c r="AA419" s="2"/>
      <c r="AB419" s="2"/>
      <c r="AC419" s="2"/>
      <c r="AD419" s="12"/>
      <c r="AE419" s="121" t="s">
        <v>39</v>
      </c>
      <c r="AF419" s="2" t="s">
        <v>39</v>
      </c>
      <c r="AG419" s="4" t="str">
        <f t="shared" si="119"/>
        <v>No</v>
      </c>
      <c r="AH419" s="122" t="str">
        <f t="shared" si="121"/>
        <v/>
      </c>
      <c r="AI419" s="171" t="str">
        <f t="shared" si="122"/>
        <v/>
      </c>
      <c r="AJ419" s="171" t="str">
        <f t="shared" si="123"/>
        <v/>
      </c>
      <c r="AK419" s="165"/>
      <c r="AL419" s="165"/>
      <c r="AM419" s="86">
        <f t="shared" si="124"/>
        <v>2007</v>
      </c>
      <c r="AN419" s="11"/>
      <c r="AO419" s="11"/>
      <c r="AP419" s="132"/>
      <c r="AQ419" s="136"/>
      <c r="AR419" s="160">
        <f>AR418-1</f>
        <v>9</v>
      </c>
      <c r="AS419" s="38"/>
      <c r="AT419" s="11"/>
      <c r="AU419" s="86">
        <f t="shared" si="125"/>
        <v>2007</v>
      </c>
      <c r="AV419" s="38"/>
      <c r="AW419" s="11"/>
      <c r="AX419" s="11"/>
      <c r="AY419" s="11"/>
      <c r="AZ419" s="11"/>
    </row>
    <row r="420" spans="1:52">
      <c r="A420" s="139"/>
      <c r="B420" s="86">
        <f t="shared" si="130"/>
        <v>2008</v>
      </c>
      <c r="C420" s="2"/>
      <c r="D420" s="2"/>
      <c r="E420" s="121"/>
      <c r="F420" s="2"/>
      <c r="G420" s="2"/>
      <c r="H420" s="2"/>
      <c r="I420" s="2"/>
      <c r="J420" s="127"/>
      <c r="K420" s="121"/>
      <c r="L420" s="2"/>
      <c r="M420" s="2"/>
      <c r="N420" s="2"/>
      <c r="O420" s="2"/>
      <c r="P420" s="2"/>
      <c r="Q420" s="2"/>
      <c r="R420" s="2"/>
      <c r="S420" s="14"/>
      <c r="T420" s="12"/>
      <c r="U420" s="121"/>
      <c r="V420" s="2"/>
      <c r="W420" s="2"/>
      <c r="X420" s="2"/>
      <c r="Y420" s="2"/>
      <c r="Z420" s="2"/>
      <c r="AA420" s="2"/>
      <c r="AB420" s="2"/>
      <c r="AC420" s="14"/>
      <c r="AD420" s="12"/>
      <c r="AE420" s="121" t="s">
        <v>39</v>
      </c>
      <c r="AF420" s="2" t="s">
        <v>39</v>
      </c>
      <c r="AG420" s="4" t="str">
        <f t="shared" si="119"/>
        <v>No</v>
      </c>
      <c r="AH420" s="122" t="str">
        <f t="shared" si="121"/>
        <v/>
      </c>
      <c r="AI420" s="171" t="str">
        <f t="shared" si="122"/>
        <v/>
      </c>
      <c r="AJ420" s="171" t="str">
        <f t="shared" si="123"/>
        <v/>
      </c>
      <c r="AK420" s="165"/>
      <c r="AL420" s="165"/>
      <c r="AM420" s="86">
        <f t="shared" si="124"/>
        <v>2008</v>
      </c>
      <c r="AN420" s="11"/>
      <c r="AO420" s="11"/>
      <c r="AP420" s="132"/>
      <c r="AQ420" s="136"/>
      <c r="AR420" s="160">
        <f t="shared" ref="AR420:AR427" si="131">AR419-1</f>
        <v>8</v>
      </c>
      <c r="AS420" s="38"/>
      <c r="AT420" s="11"/>
      <c r="AU420" s="86">
        <f t="shared" si="125"/>
        <v>2008</v>
      </c>
      <c r="AV420" s="38"/>
      <c r="AW420" s="11"/>
      <c r="AX420" s="11"/>
      <c r="AY420" s="11"/>
      <c r="AZ420" s="11"/>
    </row>
    <row r="421" spans="1:52">
      <c r="A421" s="139"/>
      <c r="B421" s="86">
        <f t="shared" si="130"/>
        <v>2009</v>
      </c>
      <c r="C421" s="2"/>
      <c r="D421" s="2"/>
      <c r="E421" s="121"/>
      <c r="F421" s="2"/>
      <c r="G421" s="2"/>
      <c r="H421" s="2"/>
      <c r="I421" s="2"/>
      <c r="J421" s="127"/>
      <c r="K421" s="121"/>
      <c r="L421" s="2"/>
      <c r="M421" s="2"/>
      <c r="N421" s="2"/>
      <c r="O421" s="2"/>
      <c r="P421" s="2"/>
      <c r="Q421" s="2"/>
      <c r="R421" s="14"/>
      <c r="S421" s="14"/>
      <c r="T421" s="12"/>
      <c r="U421" s="121"/>
      <c r="V421" s="2"/>
      <c r="W421" s="2"/>
      <c r="X421" s="2"/>
      <c r="Y421" s="2"/>
      <c r="Z421" s="2"/>
      <c r="AA421" s="2"/>
      <c r="AB421" s="14"/>
      <c r="AC421" s="14"/>
      <c r="AD421" s="12"/>
      <c r="AE421" s="121" t="s">
        <v>39</v>
      </c>
      <c r="AF421" s="2" t="s">
        <v>39</v>
      </c>
      <c r="AG421" s="4" t="str">
        <f t="shared" si="119"/>
        <v>No</v>
      </c>
      <c r="AH421" s="122" t="str">
        <f t="shared" si="121"/>
        <v/>
      </c>
      <c r="AI421" s="171" t="str">
        <f t="shared" si="122"/>
        <v/>
      </c>
      <c r="AJ421" s="171" t="str">
        <f t="shared" si="123"/>
        <v/>
      </c>
      <c r="AK421" s="165"/>
      <c r="AL421" s="165"/>
      <c r="AM421" s="86">
        <f t="shared" si="124"/>
        <v>2009</v>
      </c>
      <c r="AN421" s="11"/>
      <c r="AO421" s="11"/>
      <c r="AP421" s="132"/>
      <c r="AQ421" s="136"/>
      <c r="AR421" s="160">
        <f t="shared" si="131"/>
        <v>7</v>
      </c>
      <c r="AS421" s="38"/>
      <c r="AT421" s="11"/>
      <c r="AU421" s="86">
        <f t="shared" si="125"/>
        <v>2009</v>
      </c>
      <c r="AV421" s="38"/>
      <c r="AW421" s="11"/>
      <c r="AX421" s="11"/>
      <c r="AY421" s="11"/>
      <c r="AZ421" s="11"/>
    </row>
    <row r="422" spans="1:52">
      <c r="A422" s="139"/>
      <c r="B422" s="86">
        <f t="shared" si="130"/>
        <v>2010</v>
      </c>
      <c r="C422" s="2"/>
      <c r="D422" s="2"/>
      <c r="E422" s="121"/>
      <c r="F422" s="2"/>
      <c r="G422" s="2"/>
      <c r="H422" s="2"/>
      <c r="I422" s="2"/>
      <c r="J422" s="127"/>
      <c r="K422" s="121"/>
      <c r="L422" s="2"/>
      <c r="M422" s="2"/>
      <c r="N422" s="2"/>
      <c r="O422" s="2"/>
      <c r="P422" s="2"/>
      <c r="Q422" s="14"/>
      <c r="R422" s="14"/>
      <c r="S422" s="14"/>
      <c r="T422" s="12"/>
      <c r="U422" s="121"/>
      <c r="V422" s="2"/>
      <c r="W422" s="2"/>
      <c r="X422" s="2"/>
      <c r="Y422" s="2"/>
      <c r="Z422" s="2"/>
      <c r="AA422" s="14"/>
      <c r="AB422" s="14"/>
      <c r="AC422" s="14"/>
      <c r="AD422" s="12"/>
      <c r="AE422" s="121" t="s">
        <v>39</v>
      </c>
      <c r="AF422" s="2" t="s">
        <v>39</v>
      </c>
      <c r="AG422" s="4" t="str">
        <f t="shared" si="119"/>
        <v>No</v>
      </c>
      <c r="AH422" s="122" t="str">
        <f t="shared" si="121"/>
        <v/>
      </c>
      <c r="AI422" s="171" t="str">
        <f t="shared" si="122"/>
        <v/>
      </c>
      <c r="AJ422" s="171" t="str">
        <f t="shared" si="123"/>
        <v/>
      </c>
      <c r="AK422" s="165"/>
      <c r="AL422" s="165"/>
      <c r="AM422" s="86">
        <f t="shared" si="124"/>
        <v>2010</v>
      </c>
      <c r="AN422" s="11"/>
      <c r="AO422" s="11"/>
      <c r="AP422" s="132"/>
      <c r="AQ422" s="136"/>
      <c r="AR422" s="160">
        <f t="shared" si="131"/>
        <v>6</v>
      </c>
      <c r="AS422" s="38"/>
      <c r="AT422" s="11"/>
      <c r="AU422" s="86">
        <f t="shared" si="125"/>
        <v>2010</v>
      </c>
      <c r="AV422" s="38"/>
      <c r="AW422" s="11"/>
      <c r="AX422" s="11"/>
      <c r="AY422" s="11"/>
      <c r="AZ422" s="11"/>
    </row>
    <row r="423" spans="1:52">
      <c r="A423" s="139"/>
      <c r="B423" s="86">
        <f t="shared" si="130"/>
        <v>2011</v>
      </c>
      <c r="C423" s="2"/>
      <c r="D423" s="2"/>
      <c r="E423" s="121"/>
      <c r="F423" s="2"/>
      <c r="G423" s="2"/>
      <c r="H423" s="2"/>
      <c r="I423" s="2"/>
      <c r="J423" s="127"/>
      <c r="K423" s="121"/>
      <c r="L423" s="2"/>
      <c r="M423" s="2"/>
      <c r="N423" s="2"/>
      <c r="O423" s="2"/>
      <c r="P423" s="14"/>
      <c r="Q423" s="14"/>
      <c r="R423" s="14"/>
      <c r="S423" s="14"/>
      <c r="T423" s="12"/>
      <c r="U423" s="121"/>
      <c r="V423" s="2"/>
      <c r="W423" s="2"/>
      <c r="X423" s="2"/>
      <c r="Y423" s="2"/>
      <c r="Z423" s="14"/>
      <c r="AA423" s="14"/>
      <c r="AB423" s="14"/>
      <c r="AC423" s="14"/>
      <c r="AD423" s="12"/>
      <c r="AE423" s="121" t="s">
        <v>39</v>
      </c>
      <c r="AF423" s="2" t="s">
        <v>39</v>
      </c>
      <c r="AG423" s="4" t="str">
        <f t="shared" si="119"/>
        <v>No</v>
      </c>
      <c r="AH423" s="122" t="str">
        <f t="shared" si="121"/>
        <v/>
      </c>
      <c r="AI423" s="171" t="str">
        <f t="shared" si="122"/>
        <v/>
      </c>
      <c r="AJ423" s="171" t="str">
        <f t="shared" si="123"/>
        <v/>
      </c>
      <c r="AK423" s="165"/>
      <c r="AL423" s="165"/>
      <c r="AM423" s="86">
        <f t="shared" si="124"/>
        <v>2011</v>
      </c>
      <c r="AN423" s="11"/>
      <c r="AO423" s="11"/>
      <c r="AP423" s="132">
        <f>IFERROR(U422+V421+W420+X419+Y418-(K422+L421+M420+N419+O418),"")</f>
        <v>0</v>
      </c>
      <c r="AQ423" s="136">
        <f>IFERROR(V422+W421+X420+Y419+Z418-(U422+V421+W420+X419+Y418),"")</f>
        <v>0</v>
      </c>
      <c r="AR423" s="160">
        <f t="shared" si="131"/>
        <v>5</v>
      </c>
      <c r="AS423" s="38"/>
      <c r="AT423" s="11"/>
      <c r="AU423" s="86">
        <f t="shared" si="125"/>
        <v>2011</v>
      </c>
      <c r="AV423" s="38"/>
      <c r="AW423" s="11"/>
      <c r="AX423" s="11"/>
      <c r="AY423" s="11"/>
      <c r="AZ423" s="11"/>
    </row>
    <row r="424" spans="1:52">
      <c r="A424" s="139"/>
      <c r="B424" s="86">
        <f t="shared" si="130"/>
        <v>2012</v>
      </c>
      <c r="C424" s="2"/>
      <c r="D424" s="2"/>
      <c r="E424" s="121"/>
      <c r="F424" s="2"/>
      <c r="G424" s="2"/>
      <c r="H424" s="2"/>
      <c r="I424" s="2"/>
      <c r="J424" s="127"/>
      <c r="K424" s="121"/>
      <c r="L424" s="2"/>
      <c r="M424" s="2"/>
      <c r="N424" s="2"/>
      <c r="O424" s="14"/>
      <c r="P424" s="14"/>
      <c r="Q424" s="14"/>
      <c r="R424" s="14"/>
      <c r="S424" s="14"/>
      <c r="T424" s="12"/>
      <c r="U424" s="121"/>
      <c r="V424" s="2"/>
      <c r="W424" s="2"/>
      <c r="X424" s="2"/>
      <c r="Y424" s="14"/>
      <c r="Z424" s="14"/>
      <c r="AA424" s="14"/>
      <c r="AB424" s="14"/>
      <c r="AC424" s="14"/>
      <c r="AD424" s="12"/>
      <c r="AE424" s="121" t="s">
        <v>39</v>
      </c>
      <c r="AF424" s="2" t="s">
        <v>39</v>
      </c>
      <c r="AG424" s="4" t="str">
        <f t="shared" si="119"/>
        <v>No</v>
      </c>
      <c r="AH424" s="122" t="str">
        <f t="shared" si="121"/>
        <v/>
      </c>
      <c r="AI424" s="171" t="str">
        <f t="shared" si="122"/>
        <v/>
      </c>
      <c r="AJ424" s="171" t="str">
        <f t="shared" si="123"/>
        <v/>
      </c>
      <c r="AK424" s="165"/>
      <c r="AL424" s="165"/>
      <c r="AM424" s="86">
        <f t="shared" si="124"/>
        <v>2012</v>
      </c>
      <c r="AN424" s="11"/>
      <c r="AO424" s="11"/>
      <c r="AP424" s="132">
        <f>IFERROR(U423+V422+W421+X420+Y419-(K423+L422+M421+N420+O419),"")</f>
        <v>0</v>
      </c>
      <c r="AQ424" s="136">
        <f>IFERROR(V423+W422+X421+Y420+Z419-(U423+V422+W421+X420+Y419),"")</f>
        <v>0</v>
      </c>
      <c r="AR424" s="160">
        <f t="shared" si="131"/>
        <v>4</v>
      </c>
      <c r="AS424" s="38"/>
      <c r="AT424" s="11"/>
      <c r="AU424" s="86">
        <f t="shared" si="125"/>
        <v>2012</v>
      </c>
      <c r="AV424" s="38"/>
      <c r="AW424" s="11"/>
      <c r="AX424" s="11"/>
      <c r="AY424" s="11"/>
      <c r="AZ424" s="11"/>
    </row>
    <row r="425" spans="1:52">
      <c r="A425" s="139"/>
      <c r="B425" s="86">
        <f t="shared" si="130"/>
        <v>2013</v>
      </c>
      <c r="C425" s="2"/>
      <c r="D425" s="2"/>
      <c r="E425" s="121"/>
      <c r="F425" s="2"/>
      <c r="G425" s="2"/>
      <c r="H425" s="2"/>
      <c r="I425" s="2"/>
      <c r="J425" s="127"/>
      <c r="K425" s="121"/>
      <c r="L425" s="2"/>
      <c r="M425" s="2"/>
      <c r="N425" s="14"/>
      <c r="O425" s="14"/>
      <c r="P425" s="14"/>
      <c r="Q425" s="14"/>
      <c r="R425" s="14"/>
      <c r="S425" s="14"/>
      <c r="T425" s="12"/>
      <c r="U425" s="121"/>
      <c r="V425" s="2"/>
      <c r="W425" s="2"/>
      <c r="X425" s="14"/>
      <c r="Y425" s="14"/>
      <c r="Z425" s="14"/>
      <c r="AA425" s="14"/>
      <c r="AB425" s="14"/>
      <c r="AC425" s="14"/>
      <c r="AD425" s="12"/>
      <c r="AE425" s="121" t="s">
        <v>39</v>
      </c>
      <c r="AF425" s="2" t="s">
        <v>39</v>
      </c>
      <c r="AG425" s="4" t="str">
        <f t="shared" si="119"/>
        <v>No</v>
      </c>
      <c r="AH425" s="122" t="str">
        <f t="shared" si="121"/>
        <v/>
      </c>
      <c r="AI425" s="171" t="str">
        <f t="shared" si="122"/>
        <v/>
      </c>
      <c r="AJ425" s="171" t="str">
        <f t="shared" si="123"/>
        <v/>
      </c>
      <c r="AK425" s="165"/>
      <c r="AL425" s="165"/>
      <c r="AM425" s="86">
        <f t="shared" si="124"/>
        <v>2013</v>
      </c>
      <c r="AN425" s="11"/>
      <c r="AO425" s="11"/>
      <c r="AP425" s="132">
        <f>IFERROR(U424+V423+W422+X421+Y420-(K424+L423+M422+N421+O420),"")</f>
        <v>0</v>
      </c>
      <c r="AQ425" s="136">
        <f>IFERROR(V424+W423+X422+Y421+Z420-(U424+V423+W422+X421+Y420),"")</f>
        <v>0</v>
      </c>
      <c r="AR425" s="160">
        <f t="shared" si="131"/>
        <v>3</v>
      </c>
      <c r="AS425" s="38"/>
      <c r="AT425" s="11"/>
      <c r="AU425" s="86">
        <f t="shared" si="125"/>
        <v>2013</v>
      </c>
      <c r="AV425" s="38"/>
      <c r="AW425" s="11"/>
      <c r="AX425" s="11"/>
      <c r="AY425" s="11"/>
      <c r="AZ425" s="11"/>
    </row>
    <row r="426" spans="1:52">
      <c r="A426" s="139"/>
      <c r="B426" s="86">
        <f>B427-1</f>
        <v>2014</v>
      </c>
      <c r="C426" s="2"/>
      <c r="D426" s="2"/>
      <c r="E426" s="121"/>
      <c r="F426" s="2"/>
      <c r="G426" s="2"/>
      <c r="H426" s="2"/>
      <c r="I426" s="2"/>
      <c r="J426" s="127"/>
      <c r="K426" s="121"/>
      <c r="L426" s="2"/>
      <c r="M426" s="14"/>
      <c r="N426" s="14"/>
      <c r="O426" s="14"/>
      <c r="P426" s="14"/>
      <c r="Q426" s="14"/>
      <c r="R426" s="14"/>
      <c r="S426" s="14"/>
      <c r="T426" s="12"/>
      <c r="U426" s="121"/>
      <c r="V426" s="2"/>
      <c r="W426" s="14"/>
      <c r="X426" s="14"/>
      <c r="Y426" s="14"/>
      <c r="Z426" s="14"/>
      <c r="AA426" s="14"/>
      <c r="AB426" s="14"/>
      <c r="AC426" s="14"/>
      <c r="AD426" s="12"/>
      <c r="AE426" s="121" t="s">
        <v>39</v>
      </c>
      <c r="AF426" s="2" t="s">
        <v>39</v>
      </c>
      <c r="AG426" s="4" t="str">
        <f t="shared" si="119"/>
        <v>No</v>
      </c>
      <c r="AH426" s="122" t="str">
        <f t="shared" si="121"/>
        <v/>
      </c>
      <c r="AI426" s="171" t="str">
        <f t="shared" si="122"/>
        <v/>
      </c>
      <c r="AJ426" s="171" t="str">
        <f t="shared" si="123"/>
        <v/>
      </c>
      <c r="AK426" s="165"/>
      <c r="AL426" s="165"/>
      <c r="AM426" s="86">
        <f t="shared" si="124"/>
        <v>2014</v>
      </c>
      <c r="AN426" s="11"/>
      <c r="AO426" s="11"/>
      <c r="AP426" s="132">
        <f>IFERROR(U425+V424+W423+X422+Y421-(K425+L424+M423+N422+O421),"")</f>
        <v>0</v>
      </c>
      <c r="AQ426" s="136">
        <f>IFERROR(V425+W424+X423+Y422+Z421-(U425+V424+W423+X422+Y421),"")</f>
        <v>0</v>
      </c>
      <c r="AR426" s="160">
        <f t="shared" si="131"/>
        <v>2</v>
      </c>
      <c r="AS426" s="38"/>
      <c r="AT426" s="11"/>
      <c r="AU426" s="86">
        <f t="shared" si="125"/>
        <v>2014</v>
      </c>
      <c r="AV426" s="38"/>
      <c r="AW426" s="11"/>
      <c r="AX426" s="11"/>
      <c r="AY426" s="11"/>
      <c r="AZ426" s="11"/>
    </row>
    <row r="427" spans="1:52">
      <c r="A427" s="140"/>
      <c r="B427" s="87">
        <v>2015</v>
      </c>
      <c r="C427" s="3"/>
      <c r="D427" s="3"/>
      <c r="E427" s="123"/>
      <c r="F427" s="3"/>
      <c r="G427" s="3"/>
      <c r="H427" s="3"/>
      <c r="I427" s="3"/>
      <c r="J427" s="128"/>
      <c r="K427" s="123"/>
      <c r="L427" s="15"/>
      <c r="M427" s="15"/>
      <c r="N427" s="15"/>
      <c r="O427" s="15"/>
      <c r="P427" s="15"/>
      <c r="Q427" s="15"/>
      <c r="R427" s="15"/>
      <c r="S427" s="15"/>
      <c r="T427" s="13"/>
      <c r="U427" s="123"/>
      <c r="V427" s="15"/>
      <c r="W427" s="15"/>
      <c r="X427" s="15"/>
      <c r="Y427" s="15"/>
      <c r="Z427" s="15"/>
      <c r="AA427" s="15"/>
      <c r="AB427" s="15"/>
      <c r="AC427" s="15"/>
      <c r="AD427" s="13"/>
      <c r="AE427" s="123" t="s">
        <v>39</v>
      </c>
      <c r="AF427" s="3" t="s">
        <v>39</v>
      </c>
      <c r="AG427" s="5" t="str">
        <f t="shared" si="119"/>
        <v>No</v>
      </c>
      <c r="AH427" s="124" t="str">
        <f t="shared" si="121"/>
        <v/>
      </c>
      <c r="AI427" s="172" t="str">
        <f t="shared" si="122"/>
        <v/>
      </c>
      <c r="AJ427" s="172" t="str">
        <f t="shared" si="123"/>
        <v/>
      </c>
      <c r="AK427" s="166"/>
      <c r="AL427" s="166"/>
      <c r="AM427" s="87">
        <f t="shared" si="124"/>
        <v>2015</v>
      </c>
      <c r="AN427" s="20"/>
      <c r="AO427" s="20"/>
      <c r="AP427" s="133">
        <f>IFERROR(U426+V425+W424+X423+Y422-(K426+L425+M424+N423+O422),"")</f>
        <v>0</v>
      </c>
      <c r="AQ427" s="137">
        <f>IFERROR(V426+W425+X424+Y423+Z422-(U426+V425+W424+X423+Y422),"")</f>
        <v>0</v>
      </c>
      <c r="AR427" s="161">
        <f t="shared" si="131"/>
        <v>1</v>
      </c>
      <c r="AS427" s="39"/>
      <c r="AT427" s="20"/>
      <c r="AU427" s="87">
        <f t="shared" si="125"/>
        <v>2015</v>
      </c>
      <c r="AV427" s="39"/>
      <c r="AW427" s="20"/>
      <c r="AX427" s="20"/>
      <c r="AY427" s="20"/>
      <c r="AZ427" s="20"/>
    </row>
    <row r="428" spans="1:52">
      <c r="A428" s="138"/>
      <c r="B428" s="85">
        <f t="shared" ref="B428:B435" si="132">B429-1</f>
        <v>2006</v>
      </c>
      <c r="C428" s="23"/>
      <c r="D428" s="23"/>
      <c r="E428" s="119"/>
      <c r="F428" s="23"/>
      <c r="G428" s="23"/>
      <c r="H428" s="23"/>
      <c r="I428" s="23"/>
      <c r="J428" s="68"/>
      <c r="K428" s="119"/>
      <c r="L428" s="23"/>
      <c r="M428" s="23"/>
      <c r="N428" s="23"/>
      <c r="O428" s="23"/>
      <c r="P428" s="23"/>
      <c r="Q428" s="23"/>
      <c r="R428" s="23"/>
      <c r="S428" s="23"/>
      <c r="T428" s="68"/>
      <c r="U428" s="119"/>
      <c r="V428" s="23"/>
      <c r="W428" s="23"/>
      <c r="X428" s="23"/>
      <c r="Y428" s="23"/>
      <c r="Z428" s="23"/>
      <c r="AA428" s="23"/>
      <c r="AB428" s="23"/>
      <c r="AC428" s="23"/>
      <c r="AD428" s="68"/>
      <c r="AE428" s="119" t="s">
        <v>39</v>
      </c>
      <c r="AF428" s="23" t="s">
        <v>39</v>
      </c>
      <c r="AG428" s="22" t="str">
        <f t="shared" si="119"/>
        <v>No</v>
      </c>
      <c r="AH428" s="120" t="str">
        <f t="shared" si="121"/>
        <v/>
      </c>
      <c r="AI428" s="173" t="str">
        <f t="shared" si="122"/>
        <v/>
      </c>
      <c r="AJ428" s="173" t="str">
        <f t="shared" si="123"/>
        <v/>
      </c>
      <c r="AK428" s="165"/>
      <c r="AL428" s="165"/>
      <c r="AM428" s="85">
        <f t="shared" si="124"/>
        <v>2006</v>
      </c>
      <c r="AN428" s="11"/>
      <c r="AO428" s="11"/>
      <c r="AP428" s="131"/>
      <c r="AQ428" s="135"/>
      <c r="AR428" s="159">
        <v>10</v>
      </c>
      <c r="AS428" s="97">
        <v>1</v>
      </c>
      <c r="AT428" s="50"/>
      <c r="AU428" s="85">
        <f t="shared" si="125"/>
        <v>2006</v>
      </c>
      <c r="AV428" s="55"/>
      <c r="AW428" s="100"/>
      <c r="AX428" s="100"/>
      <c r="AY428" s="11"/>
      <c r="AZ428" s="11"/>
    </row>
    <row r="429" spans="1:52">
      <c r="A429" s="139"/>
      <c r="B429" s="86">
        <f t="shared" si="132"/>
        <v>2007</v>
      </c>
      <c r="C429" s="2"/>
      <c r="D429" s="2"/>
      <c r="E429" s="121"/>
      <c r="F429" s="2"/>
      <c r="G429" s="2"/>
      <c r="H429" s="2"/>
      <c r="I429" s="2"/>
      <c r="J429" s="127"/>
      <c r="K429" s="121"/>
      <c r="L429" s="2"/>
      <c r="M429" s="2"/>
      <c r="N429" s="2"/>
      <c r="O429" s="2"/>
      <c r="P429" s="2"/>
      <c r="Q429" s="2"/>
      <c r="R429" s="2"/>
      <c r="S429" s="2"/>
      <c r="T429" s="12"/>
      <c r="U429" s="121"/>
      <c r="V429" s="2"/>
      <c r="W429" s="2"/>
      <c r="X429" s="2"/>
      <c r="Y429" s="2"/>
      <c r="Z429" s="2"/>
      <c r="AA429" s="2"/>
      <c r="AB429" s="2"/>
      <c r="AC429" s="2"/>
      <c r="AD429" s="12"/>
      <c r="AE429" s="121" t="s">
        <v>39</v>
      </c>
      <c r="AF429" s="2" t="s">
        <v>39</v>
      </c>
      <c r="AG429" s="4" t="str">
        <f t="shared" si="119"/>
        <v>No</v>
      </c>
      <c r="AH429" s="122" t="str">
        <f t="shared" si="121"/>
        <v/>
      </c>
      <c r="AI429" s="171" t="str">
        <f t="shared" si="122"/>
        <v/>
      </c>
      <c r="AJ429" s="171" t="str">
        <f t="shared" si="123"/>
        <v/>
      </c>
      <c r="AK429" s="165"/>
      <c r="AL429" s="165"/>
      <c r="AM429" s="86">
        <f t="shared" si="124"/>
        <v>2007</v>
      </c>
      <c r="AN429" s="11"/>
      <c r="AO429" s="11"/>
      <c r="AP429" s="132"/>
      <c r="AQ429" s="136"/>
      <c r="AR429" s="160">
        <f>AR428-1</f>
        <v>9</v>
      </c>
      <c r="AS429" s="38"/>
      <c r="AT429" s="11"/>
      <c r="AU429" s="86">
        <f t="shared" si="125"/>
        <v>2007</v>
      </c>
      <c r="AV429" s="38"/>
      <c r="AW429" s="11"/>
      <c r="AX429" s="11"/>
      <c r="AY429" s="11"/>
      <c r="AZ429" s="11"/>
    </row>
    <row r="430" spans="1:52">
      <c r="A430" s="139"/>
      <c r="B430" s="86">
        <f t="shared" si="132"/>
        <v>2008</v>
      </c>
      <c r="C430" s="2"/>
      <c r="D430" s="2"/>
      <c r="E430" s="121"/>
      <c r="F430" s="2"/>
      <c r="G430" s="2"/>
      <c r="H430" s="2"/>
      <c r="I430" s="2"/>
      <c r="J430" s="127"/>
      <c r="K430" s="121"/>
      <c r="L430" s="2"/>
      <c r="M430" s="2"/>
      <c r="N430" s="2"/>
      <c r="O430" s="2"/>
      <c r="P430" s="2"/>
      <c r="Q430" s="2"/>
      <c r="R430" s="2"/>
      <c r="S430" s="14"/>
      <c r="T430" s="12"/>
      <c r="U430" s="121"/>
      <c r="V430" s="2"/>
      <c r="W430" s="2"/>
      <c r="X430" s="2"/>
      <c r="Y430" s="2"/>
      <c r="Z430" s="2"/>
      <c r="AA430" s="2"/>
      <c r="AB430" s="2"/>
      <c r="AC430" s="14"/>
      <c r="AD430" s="12"/>
      <c r="AE430" s="121" t="s">
        <v>39</v>
      </c>
      <c r="AF430" s="2" t="s">
        <v>39</v>
      </c>
      <c r="AG430" s="4" t="str">
        <f t="shared" si="119"/>
        <v>No</v>
      </c>
      <c r="AH430" s="122" t="str">
        <f t="shared" si="121"/>
        <v/>
      </c>
      <c r="AI430" s="171" t="str">
        <f t="shared" si="122"/>
        <v/>
      </c>
      <c r="AJ430" s="171" t="str">
        <f t="shared" si="123"/>
        <v/>
      </c>
      <c r="AK430" s="165"/>
      <c r="AL430" s="165"/>
      <c r="AM430" s="86">
        <f t="shared" si="124"/>
        <v>2008</v>
      </c>
      <c r="AN430" s="11"/>
      <c r="AO430" s="11"/>
      <c r="AP430" s="132"/>
      <c r="AQ430" s="136"/>
      <c r="AR430" s="160">
        <f t="shared" ref="AR430:AR437" si="133">AR429-1</f>
        <v>8</v>
      </c>
      <c r="AS430" s="38"/>
      <c r="AT430" s="11"/>
      <c r="AU430" s="86">
        <f t="shared" si="125"/>
        <v>2008</v>
      </c>
      <c r="AV430" s="38"/>
      <c r="AW430" s="11"/>
      <c r="AX430" s="11"/>
      <c r="AY430" s="11"/>
      <c r="AZ430" s="11"/>
    </row>
    <row r="431" spans="1:52">
      <c r="A431" s="139"/>
      <c r="B431" s="86">
        <f t="shared" si="132"/>
        <v>2009</v>
      </c>
      <c r="C431" s="2"/>
      <c r="D431" s="2"/>
      <c r="E431" s="121"/>
      <c r="F431" s="2"/>
      <c r="G431" s="2"/>
      <c r="H431" s="2"/>
      <c r="I431" s="2"/>
      <c r="J431" s="127"/>
      <c r="K431" s="121"/>
      <c r="L431" s="2"/>
      <c r="M431" s="2"/>
      <c r="N431" s="2"/>
      <c r="O431" s="2"/>
      <c r="P431" s="2"/>
      <c r="Q431" s="2"/>
      <c r="R431" s="14"/>
      <c r="S431" s="14"/>
      <c r="T431" s="12"/>
      <c r="U431" s="121"/>
      <c r="V431" s="2"/>
      <c r="W431" s="2"/>
      <c r="X431" s="2"/>
      <c r="Y431" s="2"/>
      <c r="Z431" s="2"/>
      <c r="AA431" s="2"/>
      <c r="AB431" s="14"/>
      <c r="AC431" s="14"/>
      <c r="AD431" s="12"/>
      <c r="AE431" s="121" t="s">
        <v>39</v>
      </c>
      <c r="AF431" s="2" t="s">
        <v>39</v>
      </c>
      <c r="AG431" s="4" t="str">
        <f t="shared" si="119"/>
        <v>No</v>
      </c>
      <c r="AH431" s="122" t="str">
        <f t="shared" si="121"/>
        <v/>
      </c>
      <c r="AI431" s="171" t="str">
        <f t="shared" si="122"/>
        <v/>
      </c>
      <c r="AJ431" s="171" t="str">
        <f t="shared" si="123"/>
        <v/>
      </c>
      <c r="AK431" s="165"/>
      <c r="AL431" s="165"/>
      <c r="AM431" s="86">
        <f t="shared" si="124"/>
        <v>2009</v>
      </c>
      <c r="AN431" s="11"/>
      <c r="AO431" s="11"/>
      <c r="AP431" s="132"/>
      <c r="AQ431" s="136"/>
      <c r="AR431" s="160">
        <f t="shared" si="133"/>
        <v>7</v>
      </c>
      <c r="AS431" s="38"/>
      <c r="AT431" s="11"/>
      <c r="AU431" s="86">
        <f t="shared" si="125"/>
        <v>2009</v>
      </c>
      <c r="AV431" s="38"/>
      <c r="AW431" s="11"/>
      <c r="AX431" s="11"/>
      <c r="AY431" s="11"/>
      <c r="AZ431" s="11"/>
    </row>
    <row r="432" spans="1:52">
      <c r="A432" s="139"/>
      <c r="B432" s="86">
        <f t="shared" si="132"/>
        <v>2010</v>
      </c>
      <c r="C432" s="2"/>
      <c r="D432" s="2"/>
      <c r="E432" s="121"/>
      <c r="F432" s="2"/>
      <c r="G432" s="2"/>
      <c r="H432" s="2"/>
      <c r="I432" s="2"/>
      <c r="J432" s="127"/>
      <c r="K432" s="121"/>
      <c r="L432" s="2"/>
      <c r="M432" s="2"/>
      <c r="N432" s="2"/>
      <c r="O432" s="2"/>
      <c r="P432" s="2"/>
      <c r="Q432" s="14"/>
      <c r="R432" s="14"/>
      <c r="S432" s="14"/>
      <c r="T432" s="12"/>
      <c r="U432" s="121"/>
      <c r="V432" s="2"/>
      <c r="W432" s="2"/>
      <c r="X432" s="2"/>
      <c r="Y432" s="2"/>
      <c r="Z432" s="2"/>
      <c r="AA432" s="14"/>
      <c r="AB432" s="14"/>
      <c r="AC432" s="14"/>
      <c r="AD432" s="12"/>
      <c r="AE432" s="121" t="s">
        <v>39</v>
      </c>
      <c r="AF432" s="2" t="s">
        <v>39</v>
      </c>
      <c r="AG432" s="4" t="str">
        <f t="shared" si="119"/>
        <v>No</v>
      </c>
      <c r="AH432" s="122" t="str">
        <f t="shared" si="121"/>
        <v/>
      </c>
      <c r="AI432" s="171" t="str">
        <f t="shared" si="122"/>
        <v/>
      </c>
      <c r="AJ432" s="171" t="str">
        <f t="shared" si="123"/>
        <v/>
      </c>
      <c r="AK432" s="165"/>
      <c r="AL432" s="165"/>
      <c r="AM432" s="86">
        <f t="shared" si="124"/>
        <v>2010</v>
      </c>
      <c r="AN432" s="11"/>
      <c r="AO432" s="11"/>
      <c r="AP432" s="132"/>
      <c r="AQ432" s="136"/>
      <c r="AR432" s="160">
        <f t="shared" si="133"/>
        <v>6</v>
      </c>
      <c r="AS432" s="38"/>
      <c r="AT432" s="11"/>
      <c r="AU432" s="86">
        <f t="shared" si="125"/>
        <v>2010</v>
      </c>
      <c r="AV432" s="38"/>
      <c r="AW432" s="11"/>
      <c r="AX432" s="11"/>
      <c r="AY432" s="11"/>
      <c r="AZ432" s="11"/>
    </row>
    <row r="433" spans="1:52">
      <c r="A433" s="139"/>
      <c r="B433" s="86">
        <f t="shared" si="132"/>
        <v>2011</v>
      </c>
      <c r="C433" s="2"/>
      <c r="D433" s="2"/>
      <c r="E433" s="121"/>
      <c r="F433" s="2"/>
      <c r="G433" s="2"/>
      <c r="H433" s="2"/>
      <c r="I433" s="2"/>
      <c r="J433" s="127"/>
      <c r="K433" s="121"/>
      <c r="L433" s="2"/>
      <c r="M433" s="2"/>
      <c r="N433" s="2"/>
      <c r="O433" s="2"/>
      <c r="P433" s="14"/>
      <c r="Q433" s="14"/>
      <c r="R433" s="14"/>
      <c r="S433" s="14"/>
      <c r="T433" s="12"/>
      <c r="U433" s="121"/>
      <c r="V433" s="2"/>
      <c r="W433" s="2"/>
      <c r="X433" s="2"/>
      <c r="Y433" s="2"/>
      <c r="Z433" s="14"/>
      <c r="AA433" s="14"/>
      <c r="AB433" s="14"/>
      <c r="AC433" s="14"/>
      <c r="AD433" s="12"/>
      <c r="AE433" s="121" t="s">
        <v>39</v>
      </c>
      <c r="AF433" s="2" t="s">
        <v>39</v>
      </c>
      <c r="AG433" s="4" t="str">
        <f t="shared" si="119"/>
        <v>No</v>
      </c>
      <c r="AH433" s="122" t="str">
        <f t="shared" si="121"/>
        <v/>
      </c>
      <c r="AI433" s="171" t="str">
        <f t="shared" si="122"/>
        <v/>
      </c>
      <c r="AJ433" s="171" t="str">
        <f t="shared" si="123"/>
        <v/>
      </c>
      <c r="AK433" s="165"/>
      <c r="AL433" s="165"/>
      <c r="AM433" s="86">
        <f t="shared" si="124"/>
        <v>2011</v>
      </c>
      <c r="AN433" s="11"/>
      <c r="AO433" s="11"/>
      <c r="AP433" s="132">
        <f>IFERROR(U432+V431+W430+X429+Y428-(K432+L431+M430+N429+O428),"")</f>
        <v>0</v>
      </c>
      <c r="AQ433" s="136">
        <f>IFERROR(V432+W431+X430+Y429+Z428-(U432+V431+W430+X429+Y428),"")</f>
        <v>0</v>
      </c>
      <c r="AR433" s="160">
        <f t="shared" si="133"/>
        <v>5</v>
      </c>
      <c r="AS433" s="38"/>
      <c r="AT433" s="11"/>
      <c r="AU433" s="86">
        <f t="shared" si="125"/>
        <v>2011</v>
      </c>
      <c r="AV433" s="38"/>
      <c r="AW433" s="11"/>
      <c r="AX433" s="11"/>
      <c r="AY433" s="11"/>
      <c r="AZ433" s="11"/>
    </row>
    <row r="434" spans="1:52">
      <c r="A434" s="139"/>
      <c r="B434" s="86">
        <f t="shared" si="132"/>
        <v>2012</v>
      </c>
      <c r="C434" s="2"/>
      <c r="D434" s="2"/>
      <c r="E434" s="121"/>
      <c r="F434" s="2"/>
      <c r="G434" s="2"/>
      <c r="H434" s="2"/>
      <c r="I434" s="2"/>
      <c r="J434" s="127"/>
      <c r="K434" s="121"/>
      <c r="L434" s="2"/>
      <c r="M434" s="2"/>
      <c r="N434" s="2"/>
      <c r="O434" s="14"/>
      <c r="P434" s="14"/>
      <c r="Q434" s="14"/>
      <c r="R434" s="14"/>
      <c r="S434" s="14"/>
      <c r="T434" s="12"/>
      <c r="U434" s="121"/>
      <c r="V434" s="2"/>
      <c r="W434" s="2"/>
      <c r="X434" s="2"/>
      <c r="Y434" s="14"/>
      <c r="Z434" s="14"/>
      <c r="AA434" s="14"/>
      <c r="AB434" s="14"/>
      <c r="AC434" s="14"/>
      <c r="AD434" s="12"/>
      <c r="AE434" s="121" t="s">
        <v>39</v>
      </c>
      <c r="AF434" s="2" t="s">
        <v>39</v>
      </c>
      <c r="AG434" s="4" t="str">
        <f t="shared" si="119"/>
        <v>No</v>
      </c>
      <c r="AH434" s="122" t="str">
        <f t="shared" si="121"/>
        <v/>
      </c>
      <c r="AI434" s="171" t="str">
        <f t="shared" si="122"/>
        <v/>
      </c>
      <c r="AJ434" s="171" t="str">
        <f t="shared" si="123"/>
        <v/>
      </c>
      <c r="AK434" s="165"/>
      <c r="AL434" s="165"/>
      <c r="AM434" s="86">
        <f t="shared" si="124"/>
        <v>2012</v>
      </c>
      <c r="AN434" s="11"/>
      <c r="AO434" s="11"/>
      <c r="AP434" s="132">
        <f>IFERROR(U433+V432+W431+X430+Y429-(K433+L432+M431+N430+O429),"")</f>
        <v>0</v>
      </c>
      <c r="AQ434" s="136">
        <f>IFERROR(V433+W432+X431+Y430+Z429-(U433+V432+W431+X430+Y429),"")</f>
        <v>0</v>
      </c>
      <c r="AR434" s="160">
        <f t="shared" si="133"/>
        <v>4</v>
      </c>
      <c r="AS434" s="38"/>
      <c r="AT434" s="11"/>
      <c r="AU434" s="86">
        <f t="shared" si="125"/>
        <v>2012</v>
      </c>
      <c r="AV434" s="38"/>
      <c r="AW434" s="11"/>
      <c r="AX434" s="11"/>
      <c r="AY434" s="11"/>
      <c r="AZ434" s="11"/>
    </row>
    <row r="435" spans="1:52">
      <c r="A435" s="139"/>
      <c r="B435" s="86">
        <f t="shared" si="132"/>
        <v>2013</v>
      </c>
      <c r="C435" s="2"/>
      <c r="D435" s="2"/>
      <c r="E435" s="121"/>
      <c r="F435" s="2"/>
      <c r="G435" s="2"/>
      <c r="H435" s="2"/>
      <c r="I435" s="2"/>
      <c r="J435" s="127"/>
      <c r="K435" s="121"/>
      <c r="L435" s="2"/>
      <c r="M435" s="2"/>
      <c r="N435" s="14"/>
      <c r="O435" s="14"/>
      <c r="P435" s="14"/>
      <c r="Q435" s="14"/>
      <c r="R435" s="14"/>
      <c r="S435" s="14"/>
      <c r="T435" s="12"/>
      <c r="U435" s="121"/>
      <c r="V435" s="2"/>
      <c r="W435" s="2"/>
      <c r="X435" s="14"/>
      <c r="Y435" s="14"/>
      <c r="Z435" s="14"/>
      <c r="AA435" s="14"/>
      <c r="AB435" s="14"/>
      <c r="AC435" s="14"/>
      <c r="AD435" s="12"/>
      <c r="AE435" s="121" t="s">
        <v>39</v>
      </c>
      <c r="AF435" s="2" t="s">
        <v>39</v>
      </c>
      <c r="AG435" s="4" t="str">
        <f t="shared" si="119"/>
        <v>No</v>
      </c>
      <c r="AH435" s="122" t="str">
        <f t="shared" si="121"/>
        <v/>
      </c>
      <c r="AI435" s="171" t="str">
        <f t="shared" si="122"/>
        <v/>
      </c>
      <c r="AJ435" s="171" t="str">
        <f t="shared" si="123"/>
        <v/>
      </c>
      <c r="AK435" s="165"/>
      <c r="AL435" s="165"/>
      <c r="AM435" s="86">
        <f t="shared" si="124"/>
        <v>2013</v>
      </c>
      <c r="AN435" s="11"/>
      <c r="AO435" s="11"/>
      <c r="AP435" s="132">
        <f>IFERROR(U434+V433+W432+X431+Y430-(K434+L433+M432+N431+O430),"")</f>
        <v>0</v>
      </c>
      <c r="AQ435" s="136">
        <f>IFERROR(V434+W433+X432+Y431+Z430-(U434+V433+W432+X431+Y430),"")</f>
        <v>0</v>
      </c>
      <c r="AR435" s="160">
        <f t="shared" si="133"/>
        <v>3</v>
      </c>
      <c r="AS435" s="38"/>
      <c r="AT435" s="11"/>
      <c r="AU435" s="86">
        <f t="shared" si="125"/>
        <v>2013</v>
      </c>
      <c r="AV435" s="38"/>
      <c r="AW435" s="11"/>
      <c r="AX435" s="11"/>
      <c r="AY435" s="11"/>
      <c r="AZ435" s="11"/>
    </row>
    <row r="436" spans="1:52">
      <c r="A436" s="139"/>
      <c r="B436" s="86">
        <f>B437-1</f>
        <v>2014</v>
      </c>
      <c r="C436" s="2"/>
      <c r="D436" s="2"/>
      <c r="E436" s="121"/>
      <c r="F436" s="2"/>
      <c r="G436" s="2"/>
      <c r="H436" s="2"/>
      <c r="I436" s="2"/>
      <c r="J436" s="127"/>
      <c r="K436" s="121"/>
      <c r="L436" s="2"/>
      <c r="M436" s="14"/>
      <c r="N436" s="14"/>
      <c r="O436" s="14"/>
      <c r="P436" s="14"/>
      <c r="Q436" s="14"/>
      <c r="R436" s="14"/>
      <c r="S436" s="14"/>
      <c r="T436" s="12"/>
      <c r="U436" s="121"/>
      <c r="V436" s="2"/>
      <c r="W436" s="14"/>
      <c r="X436" s="14"/>
      <c r="Y436" s="14"/>
      <c r="Z436" s="14"/>
      <c r="AA436" s="14"/>
      <c r="AB436" s="14"/>
      <c r="AC436" s="14"/>
      <c r="AD436" s="12"/>
      <c r="AE436" s="121" t="s">
        <v>39</v>
      </c>
      <c r="AF436" s="2" t="s">
        <v>39</v>
      </c>
      <c r="AG436" s="4" t="str">
        <f t="shared" si="119"/>
        <v>No</v>
      </c>
      <c r="AH436" s="122" t="str">
        <f t="shared" si="121"/>
        <v/>
      </c>
      <c r="AI436" s="171" t="str">
        <f t="shared" si="122"/>
        <v/>
      </c>
      <c r="AJ436" s="171" t="str">
        <f t="shared" si="123"/>
        <v/>
      </c>
      <c r="AK436" s="165"/>
      <c r="AL436" s="165"/>
      <c r="AM436" s="86">
        <f t="shared" si="124"/>
        <v>2014</v>
      </c>
      <c r="AN436" s="11"/>
      <c r="AO436" s="11"/>
      <c r="AP436" s="132">
        <f>IFERROR(U435+V434+W433+X432+Y431-(K435+L434+M433+N432+O431),"")</f>
        <v>0</v>
      </c>
      <c r="AQ436" s="136">
        <f>IFERROR(V435+W434+X433+Y432+Z431-(U435+V434+W433+X432+Y431),"")</f>
        <v>0</v>
      </c>
      <c r="AR436" s="160">
        <f t="shared" si="133"/>
        <v>2</v>
      </c>
      <c r="AS436" s="38"/>
      <c r="AT436" s="11"/>
      <c r="AU436" s="86">
        <f t="shared" si="125"/>
        <v>2014</v>
      </c>
      <c r="AV436" s="38"/>
      <c r="AW436" s="11"/>
      <c r="AX436" s="11"/>
      <c r="AY436" s="11"/>
      <c r="AZ436" s="11"/>
    </row>
    <row r="437" spans="1:52">
      <c r="A437" s="140"/>
      <c r="B437" s="87">
        <v>2015</v>
      </c>
      <c r="C437" s="3"/>
      <c r="D437" s="3"/>
      <c r="E437" s="123"/>
      <c r="F437" s="3"/>
      <c r="G437" s="3"/>
      <c r="H437" s="3"/>
      <c r="I437" s="3"/>
      <c r="J437" s="128"/>
      <c r="K437" s="123"/>
      <c r="L437" s="15"/>
      <c r="M437" s="15"/>
      <c r="N437" s="15"/>
      <c r="O437" s="15"/>
      <c r="P437" s="15"/>
      <c r="Q437" s="15"/>
      <c r="R437" s="15"/>
      <c r="S437" s="15"/>
      <c r="T437" s="13"/>
      <c r="U437" s="123"/>
      <c r="V437" s="15"/>
      <c r="W437" s="15"/>
      <c r="X437" s="15"/>
      <c r="Y437" s="15"/>
      <c r="Z437" s="15"/>
      <c r="AA437" s="15"/>
      <c r="AB437" s="15"/>
      <c r="AC437" s="15"/>
      <c r="AD437" s="13"/>
      <c r="AE437" s="123" t="s">
        <v>39</v>
      </c>
      <c r="AF437" s="3" t="s">
        <v>39</v>
      </c>
      <c r="AG437" s="5" t="str">
        <f t="shared" si="119"/>
        <v>No</v>
      </c>
      <c r="AH437" s="124" t="str">
        <f t="shared" si="121"/>
        <v/>
      </c>
      <c r="AI437" s="172" t="str">
        <f t="shared" si="122"/>
        <v/>
      </c>
      <c r="AJ437" s="172" t="str">
        <f t="shared" si="123"/>
        <v/>
      </c>
      <c r="AK437" s="166"/>
      <c r="AL437" s="166"/>
      <c r="AM437" s="87">
        <f t="shared" si="124"/>
        <v>2015</v>
      </c>
      <c r="AN437" s="20"/>
      <c r="AO437" s="20"/>
      <c r="AP437" s="133">
        <f>IFERROR(U436+V435+W434+X433+Y432-(K436+L435+M434+N433+O432),"")</f>
        <v>0</v>
      </c>
      <c r="AQ437" s="137">
        <f>IFERROR(V436+W435+X434+Y433+Z432-(U436+V435+W434+X433+Y432),"")</f>
        <v>0</v>
      </c>
      <c r="AR437" s="161">
        <f t="shared" si="133"/>
        <v>1</v>
      </c>
      <c r="AS437" s="39"/>
      <c r="AT437" s="20"/>
      <c r="AU437" s="87">
        <f t="shared" si="125"/>
        <v>2015</v>
      </c>
      <c r="AV437" s="39"/>
      <c r="AW437" s="20"/>
      <c r="AX437" s="20"/>
      <c r="AY437" s="20"/>
      <c r="AZ437" s="20"/>
    </row>
    <row r="438" spans="1:52">
      <c r="A438" s="138"/>
      <c r="B438" s="85">
        <f t="shared" ref="B438:B445" si="134">B439-1</f>
        <v>2006</v>
      </c>
      <c r="C438" s="23"/>
      <c r="D438" s="23"/>
      <c r="E438" s="119"/>
      <c r="F438" s="23"/>
      <c r="G438" s="23"/>
      <c r="H438" s="23"/>
      <c r="I438" s="23"/>
      <c r="J438" s="68"/>
      <c r="K438" s="119"/>
      <c r="L438" s="23"/>
      <c r="M438" s="23"/>
      <c r="N438" s="23"/>
      <c r="O438" s="23"/>
      <c r="P438" s="23"/>
      <c r="Q438" s="23"/>
      <c r="R438" s="23"/>
      <c r="S438" s="23"/>
      <c r="T438" s="68"/>
      <c r="U438" s="119"/>
      <c r="V438" s="23"/>
      <c r="W438" s="23"/>
      <c r="X438" s="23"/>
      <c r="Y438" s="23"/>
      <c r="Z438" s="23"/>
      <c r="AA438" s="23"/>
      <c r="AB438" s="23"/>
      <c r="AC438" s="23"/>
      <c r="AD438" s="68"/>
      <c r="AE438" s="119" t="s">
        <v>39</v>
      </c>
      <c r="AF438" s="23" t="s">
        <v>39</v>
      </c>
      <c r="AG438" s="22" t="str">
        <f t="shared" si="119"/>
        <v>No</v>
      </c>
      <c r="AH438" s="120" t="str">
        <f t="shared" si="121"/>
        <v/>
      </c>
      <c r="AI438" s="173" t="str">
        <f t="shared" si="122"/>
        <v/>
      </c>
      <c r="AJ438" s="173" t="str">
        <f t="shared" si="123"/>
        <v/>
      </c>
      <c r="AK438" s="165"/>
      <c r="AL438" s="165"/>
      <c r="AM438" s="85">
        <f t="shared" si="124"/>
        <v>2006</v>
      </c>
      <c r="AN438" s="11"/>
      <c r="AO438" s="11"/>
      <c r="AP438" s="131"/>
      <c r="AQ438" s="135"/>
      <c r="AR438" s="159">
        <v>10</v>
      </c>
      <c r="AS438" s="97">
        <v>1</v>
      </c>
      <c r="AT438" s="50"/>
      <c r="AU438" s="85">
        <f t="shared" si="125"/>
        <v>2006</v>
      </c>
      <c r="AV438" s="55"/>
      <c r="AW438" s="100"/>
      <c r="AX438" s="100"/>
      <c r="AY438" s="11"/>
      <c r="AZ438" s="11"/>
    </row>
    <row r="439" spans="1:52">
      <c r="A439" s="139"/>
      <c r="B439" s="86">
        <f t="shared" si="134"/>
        <v>2007</v>
      </c>
      <c r="C439" s="2"/>
      <c r="D439" s="2"/>
      <c r="E439" s="121"/>
      <c r="F439" s="2"/>
      <c r="G439" s="2"/>
      <c r="H439" s="2"/>
      <c r="I439" s="2"/>
      <c r="J439" s="127"/>
      <c r="K439" s="121"/>
      <c r="L439" s="2"/>
      <c r="M439" s="2"/>
      <c r="N439" s="2"/>
      <c r="O439" s="2"/>
      <c r="P439" s="2"/>
      <c r="Q439" s="2"/>
      <c r="R439" s="2"/>
      <c r="S439" s="2"/>
      <c r="T439" s="12"/>
      <c r="U439" s="121"/>
      <c r="V439" s="2"/>
      <c r="W439" s="2"/>
      <c r="X439" s="2"/>
      <c r="Y439" s="2"/>
      <c r="Z439" s="2"/>
      <c r="AA439" s="2"/>
      <c r="AB439" s="2"/>
      <c r="AC439" s="2"/>
      <c r="AD439" s="12"/>
      <c r="AE439" s="121" t="s">
        <v>39</v>
      </c>
      <c r="AF439" s="2" t="s">
        <v>39</v>
      </c>
      <c r="AG439" s="4" t="str">
        <f t="shared" si="119"/>
        <v>No</v>
      </c>
      <c r="AH439" s="122" t="str">
        <f t="shared" si="121"/>
        <v/>
      </c>
      <c r="AI439" s="171" t="str">
        <f t="shared" si="122"/>
        <v/>
      </c>
      <c r="AJ439" s="171" t="str">
        <f t="shared" si="123"/>
        <v/>
      </c>
      <c r="AK439" s="165"/>
      <c r="AL439" s="165"/>
      <c r="AM439" s="86">
        <f t="shared" si="124"/>
        <v>2007</v>
      </c>
      <c r="AN439" s="11"/>
      <c r="AO439" s="11"/>
      <c r="AP439" s="132"/>
      <c r="AQ439" s="136"/>
      <c r="AR439" s="160">
        <f>AR438-1</f>
        <v>9</v>
      </c>
      <c r="AS439" s="38"/>
      <c r="AT439" s="11"/>
      <c r="AU439" s="86">
        <f t="shared" si="125"/>
        <v>2007</v>
      </c>
      <c r="AV439" s="38"/>
      <c r="AW439" s="11"/>
      <c r="AX439" s="11"/>
      <c r="AY439" s="11"/>
      <c r="AZ439" s="11"/>
    </row>
    <row r="440" spans="1:52">
      <c r="A440" s="139"/>
      <c r="B440" s="86">
        <f t="shared" si="134"/>
        <v>2008</v>
      </c>
      <c r="C440" s="2"/>
      <c r="D440" s="2"/>
      <c r="E440" s="121"/>
      <c r="F440" s="2"/>
      <c r="G440" s="2"/>
      <c r="H440" s="2"/>
      <c r="I440" s="2"/>
      <c r="J440" s="127"/>
      <c r="K440" s="121"/>
      <c r="L440" s="2"/>
      <c r="M440" s="2"/>
      <c r="N440" s="2"/>
      <c r="O440" s="2"/>
      <c r="P440" s="2"/>
      <c r="Q440" s="2"/>
      <c r="R440" s="2"/>
      <c r="S440" s="14"/>
      <c r="T440" s="12"/>
      <c r="U440" s="121"/>
      <c r="V440" s="2"/>
      <c r="W440" s="2"/>
      <c r="X440" s="2"/>
      <c r="Y440" s="2"/>
      <c r="Z440" s="2"/>
      <c r="AA440" s="2"/>
      <c r="AB440" s="2"/>
      <c r="AC440" s="14"/>
      <c r="AD440" s="12"/>
      <c r="AE440" s="121" t="s">
        <v>39</v>
      </c>
      <c r="AF440" s="2" t="s">
        <v>39</v>
      </c>
      <c r="AG440" s="4" t="str">
        <f t="shared" si="119"/>
        <v>No</v>
      </c>
      <c r="AH440" s="122" t="str">
        <f t="shared" si="121"/>
        <v/>
      </c>
      <c r="AI440" s="171" t="str">
        <f t="shared" si="122"/>
        <v/>
      </c>
      <c r="AJ440" s="171" t="str">
        <f t="shared" si="123"/>
        <v/>
      </c>
      <c r="AK440" s="165"/>
      <c r="AL440" s="165"/>
      <c r="AM440" s="86">
        <f t="shared" si="124"/>
        <v>2008</v>
      </c>
      <c r="AN440" s="11"/>
      <c r="AO440" s="11"/>
      <c r="AP440" s="132"/>
      <c r="AQ440" s="136"/>
      <c r="AR440" s="160">
        <f t="shared" ref="AR440:AR447" si="135">AR439-1</f>
        <v>8</v>
      </c>
      <c r="AS440" s="38"/>
      <c r="AT440" s="11"/>
      <c r="AU440" s="86">
        <f t="shared" si="125"/>
        <v>2008</v>
      </c>
      <c r="AV440" s="38"/>
      <c r="AW440" s="11"/>
      <c r="AX440" s="11"/>
      <c r="AY440" s="11"/>
      <c r="AZ440" s="11"/>
    </row>
    <row r="441" spans="1:52">
      <c r="A441" s="139"/>
      <c r="B441" s="86">
        <f t="shared" si="134"/>
        <v>2009</v>
      </c>
      <c r="C441" s="2"/>
      <c r="D441" s="2"/>
      <c r="E441" s="121"/>
      <c r="F441" s="2"/>
      <c r="G441" s="2"/>
      <c r="H441" s="2"/>
      <c r="I441" s="2"/>
      <c r="J441" s="127"/>
      <c r="K441" s="121"/>
      <c r="L441" s="2"/>
      <c r="M441" s="2"/>
      <c r="N441" s="2"/>
      <c r="O441" s="2"/>
      <c r="P441" s="2"/>
      <c r="Q441" s="2"/>
      <c r="R441" s="14"/>
      <c r="S441" s="14"/>
      <c r="T441" s="12"/>
      <c r="U441" s="121"/>
      <c r="V441" s="2"/>
      <c r="W441" s="2"/>
      <c r="X441" s="2"/>
      <c r="Y441" s="2"/>
      <c r="Z441" s="2"/>
      <c r="AA441" s="2"/>
      <c r="AB441" s="14"/>
      <c r="AC441" s="14"/>
      <c r="AD441" s="12"/>
      <c r="AE441" s="121" t="s">
        <v>39</v>
      </c>
      <c r="AF441" s="2" t="s">
        <v>39</v>
      </c>
      <c r="AG441" s="4" t="str">
        <f t="shared" si="119"/>
        <v>No</v>
      </c>
      <c r="AH441" s="122" t="str">
        <f t="shared" si="121"/>
        <v/>
      </c>
      <c r="AI441" s="171" t="str">
        <f t="shared" si="122"/>
        <v/>
      </c>
      <c r="AJ441" s="171" t="str">
        <f t="shared" si="123"/>
        <v/>
      </c>
      <c r="AK441" s="165"/>
      <c r="AL441" s="165"/>
      <c r="AM441" s="86">
        <f t="shared" si="124"/>
        <v>2009</v>
      </c>
      <c r="AN441" s="11"/>
      <c r="AO441" s="11"/>
      <c r="AP441" s="132"/>
      <c r="AQ441" s="136"/>
      <c r="AR441" s="160">
        <f t="shared" si="135"/>
        <v>7</v>
      </c>
      <c r="AS441" s="38"/>
      <c r="AT441" s="11"/>
      <c r="AU441" s="86">
        <f t="shared" si="125"/>
        <v>2009</v>
      </c>
      <c r="AV441" s="38"/>
      <c r="AW441" s="11"/>
      <c r="AX441" s="11"/>
      <c r="AY441" s="11"/>
      <c r="AZ441" s="11"/>
    </row>
    <row r="442" spans="1:52">
      <c r="A442" s="139"/>
      <c r="B442" s="86">
        <f t="shared" si="134"/>
        <v>2010</v>
      </c>
      <c r="C442" s="2"/>
      <c r="D442" s="2"/>
      <c r="E442" s="121"/>
      <c r="F442" s="2"/>
      <c r="G442" s="2"/>
      <c r="H442" s="2"/>
      <c r="I442" s="2"/>
      <c r="J442" s="127"/>
      <c r="K442" s="121"/>
      <c r="L442" s="2"/>
      <c r="M442" s="2"/>
      <c r="N442" s="2"/>
      <c r="O442" s="2"/>
      <c r="P442" s="2"/>
      <c r="Q442" s="14"/>
      <c r="R442" s="14"/>
      <c r="S442" s="14"/>
      <c r="T442" s="12"/>
      <c r="U442" s="121"/>
      <c r="V442" s="2"/>
      <c r="W442" s="2"/>
      <c r="X442" s="2"/>
      <c r="Y442" s="2"/>
      <c r="Z442" s="2"/>
      <c r="AA442" s="14"/>
      <c r="AB442" s="14"/>
      <c r="AC442" s="14"/>
      <c r="AD442" s="12"/>
      <c r="AE442" s="121" t="s">
        <v>39</v>
      </c>
      <c r="AF442" s="2" t="s">
        <v>39</v>
      </c>
      <c r="AG442" s="4" t="str">
        <f t="shared" si="119"/>
        <v>No</v>
      </c>
      <c r="AH442" s="122" t="str">
        <f t="shared" si="121"/>
        <v/>
      </c>
      <c r="AI442" s="171" t="str">
        <f t="shared" si="122"/>
        <v/>
      </c>
      <c r="AJ442" s="171" t="str">
        <f t="shared" si="123"/>
        <v/>
      </c>
      <c r="AK442" s="165"/>
      <c r="AL442" s="165"/>
      <c r="AM442" s="86">
        <f t="shared" si="124"/>
        <v>2010</v>
      </c>
      <c r="AN442" s="11"/>
      <c r="AO442" s="11"/>
      <c r="AP442" s="132"/>
      <c r="AQ442" s="136"/>
      <c r="AR442" s="160">
        <f t="shared" si="135"/>
        <v>6</v>
      </c>
      <c r="AS442" s="38"/>
      <c r="AT442" s="11"/>
      <c r="AU442" s="86">
        <f t="shared" si="125"/>
        <v>2010</v>
      </c>
      <c r="AV442" s="38"/>
      <c r="AW442" s="11"/>
      <c r="AX442" s="11"/>
      <c r="AY442" s="11"/>
      <c r="AZ442" s="11"/>
    </row>
    <row r="443" spans="1:52">
      <c r="A443" s="139"/>
      <c r="B443" s="86">
        <f t="shared" si="134"/>
        <v>2011</v>
      </c>
      <c r="C443" s="2"/>
      <c r="D443" s="2"/>
      <c r="E443" s="121"/>
      <c r="F443" s="2"/>
      <c r="G443" s="2"/>
      <c r="H443" s="2"/>
      <c r="I443" s="2"/>
      <c r="J443" s="127"/>
      <c r="K443" s="121"/>
      <c r="L443" s="2"/>
      <c r="M443" s="2"/>
      <c r="N443" s="2"/>
      <c r="O443" s="2"/>
      <c r="P443" s="14"/>
      <c r="Q443" s="14"/>
      <c r="R443" s="14"/>
      <c r="S443" s="14"/>
      <c r="T443" s="12"/>
      <c r="U443" s="121"/>
      <c r="V443" s="2"/>
      <c r="W443" s="2"/>
      <c r="X443" s="2"/>
      <c r="Y443" s="2"/>
      <c r="Z443" s="14"/>
      <c r="AA443" s="14"/>
      <c r="AB443" s="14"/>
      <c r="AC443" s="14"/>
      <c r="AD443" s="12"/>
      <c r="AE443" s="121" t="s">
        <v>39</v>
      </c>
      <c r="AF443" s="2" t="s">
        <v>39</v>
      </c>
      <c r="AG443" s="4" t="str">
        <f t="shared" si="119"/>
        <v>No</v>
      </c>
      <c r="AH443" s="122" t="str">
        <f t="shared" si="121"/>
        <v/>
      </c>
      <c r="AI443" s="171" t="str">
        <f t="shared" si="122"/>
        <v/>
      </c>
      <c r="AJ443" s="171" t="str">
        <f t="shared" si="123"/>
        <v/>
      </c>
      <c r="AK443" s="165"/>
      <c r="AL443" s="165"/>
      <c r="AM443" s="86">
        <f t="shared" si="124"/>
        <v>2011</v>
      </c>
      <c r="AN443" s="11"/>
      <c r="AO443" s="11"/>
      <c r="AP443" s="132">
        <f>IFERROR(U442+V441+W440+X439+Y438-(K442+L441+M440+N439+O438),"")</f>
        <v>0</v>
      </c>
      <c r="AQ443" s="136">
        <f>IFERROR(V442+W441+X440+Y439+Z438-(U442+V441+W440+X439+Y438),"")</f>
        <v>0</v>
      </c>
      <c r="AR443" s="160">
        <f t="shared" si="135"/>
        <v>5</v>
      </c>
      <c r="AS443" s="38"/>
      <c r="AT443" s="11"/>
      <c r="AU443" s="86">
        <f t="shared" si="125"/>
        <v>2011</v>
      </c>
      <c r="AV443" s="38"/>
      <c r="AW443" s="11"/>
      <c r="AX443" s="11"/>
      <c r="AY443" s="11"/>
      <c r="AZ443" s="11"/>
    </row>
    <row r="444" spans="1:52">
      <c r="A444" s="139"/>
      <c r="B444" s="86">
        <f t="shared" si="134"/>
        <v>2012</v>
      </c>
      <c r="C444" s="2"/>
      <c r="D444" s="2"/>
      <c r="E444" s="121"/>
      <c r="F444" s="2"/>
      <c r="G444" s="2"/>
      <c r="H444" s="2"/>
      <c r="I444" s="2"/>
      <c r="J444" s="127"/>
      <c r="K444" s="121"/>
      <c r="L444" s="2"/>
      <c r="M444" s="2"/>
      <c r="N444" s="2"/>
      <c r="O444" s="14"/>
      <c r="P444" s="14"/>
      <c r="Q444" s="14"/>
      <c r="R444" s="14"/>
      <c r="S444" s="14"/>
      <c r="T444" s="12"/>
      <c r="U444" s="121"/>
      <c r="V444" s="2"/>
      <c r="W444" s="2"/>
      <c r="X444" s="2"/>
      <c r="Y444" s="14"/>
      <c r="Z444" s="14"/>
      <c r="AA444" s="14"/>
      <c r="AB444" s="14"/>
      <c r="AC444" s="14"/>
      <c r="AD444" s="12"/>
      <c r="AE444" s="121" t="s">
        <v>39</v>
      </c>
      <c r="AF444" s="2" t="s">
        <v>39</v>
      </c>
      <c r="AG444" s="4" t="str">
        <f t="shared" si="119"/>
        <v>No</v>
      </c>
      <c r="AH444" s="122" t="str">
        <f t="shared" si="121"/>
        <v/>
      </c>
      <c r="AI444" s="171" t="str">
        <f t="shared" si="122"/>
        <v/>
      </c>
      <c r="AJ444" s="171" t="str">
        <f t="shared" si="123"/>
        <v/>
      </c>
      <c r="AK444" s="165"/>
      <c r="AL444" s="165"/>
      <c r="AM444" s="86">
        <f t="shared" si="124"/>
        <v>2012</v>
      </c>
      <c r="AN444" s="11"/>
      <c r="AO444" s="11"/>
      <c r="AP444" s="132">
        <f>IFERROR(U443+V442+W441+X440+Y439-(K443+L442+M441+N440+O439),"")</f>
        <v>0</v>
      </c>
      <c r="AQ444" s="136">
        <f>IFERROR(V443+W442+X441+Y440+Z439-(U443+V442+W441+X440+Y439),"")</f>
        <v>0</v>
      </c>
      <c r="AR444" s="160">
        <f t="shared" si="135"/>
        <v>4</v>
      </c>
      <c r="AS444" s="38"/>
      <c r="AT444" s="11"/>
      <c r="AU444" s="86">
        <f t="shared" si="125"/>
        <v>2012</v>
      </c>
      <c r="AV444" s="38"/>
      <c r="AW444" s="11"/>
      <c r="AX444" s="11"/>
      <c r="AY444" s="11"/>
      <c r="AZ444" s="11"/>
    </row>
    <row r="445" spans="1:52">
      <c r="A445" s="139"/>
      <c r="B445" s="86">
        <f t="shared" si="134"/>
        <v>2013</v>
      </c>
      <c r="C445" s="2"/>
      <c r="D445" s="2"/>
      <c r="E445" s="121"/>
      <c r="F445" s="2"/>
      <c r="G445" s="2"/>
      <c r="H445" s="2"/>
      <c r="I445" s="2"/>
      <c r="J445" s="127"/>
      <c r="K445" s="121"/>
      <c r="L445" s="2"/>
      <c r="M445" s="2"/>
      <c r="N445" s="14"/>
      <c r="O445" s="14"/>
      <c r="P445" s="14"/>
      <c r="Q445" s="14"/>
      <c r="R445" s="14"/>
      <c r="S445" s="14"/>
      <c r="T445" s="12"/>
      <c r="U445" s="121"/>
      <c r="V445" s="2"/>
      <c r="W445" s="2"/>
      <c r="X445" s="14"/>
      <c r="Y445" s="14"/>
      <c r="Z445" s="14"/>
      <c r="AA445" s="14"/>
      <c r="AB445" s="14"/>
      <c r="AC445" s="14"/>
      <c r="AD445" s="12"/>
      <c r="AE445" s="121" t="s">
        <v>39</v>
      </c>
      <c r="AF445" s="2" t="s">
        <v>39</v>
      </c>
      <c r="AG445" s="4" t="str">
        <f t="shared" si="119"/>
        <v>No</v>
      </c>
      <c r="AH445" s="122" t="str">
        <f t="shared" si="121"/>
        <v/>
      </c>
      <c r="AI445" s="171" t="str">
        <f t="shared" si="122"/>
        <v/>
      </c>
      <c r="AJ445" s="171" t="str">
        <f t="shared" si="123"/>
        <v/>
      </c>
      <c r="AK445" s="165"/>
      <c r="AL445" s="165"/>
      <c r="AM445" s="86">
        <f t="shared" si="124"/>
        <v>2013</v>
      </c>
      <c r="AN445" s="11"/>
      <c r="AO445" s="11"/>
      <c r="AP445" s="132">
        <f>IFERROR(U444+V443+W442+X441+Y440-(K444+L443+M442+N441+O440),"")</f>
        <v>0</v>
      </c>
      <c r="AQ445" s="136">
        <f>IFERROR(V444+W443+X442+Y441+Z440-(U444+V443+W442+X441+Y440),"")</f>
        <v>0</v>
      </c>
      <c r="AR445" s="160">
        <f t="shared" si="135"/>
        <v>3</v>
      </c>
      <c r="AS445" s="38"/>
      <c r="AT445" s="11"/>
      <c r="AU445" s="86">
        <f t="shared" si="125"/>
        <v>2013</v>
      </c>
      <c r="AV445" s="38"/>
      <c r="AW445" s="11"/>
      <c r="AX445" s="11"/>
      <c r="AY445" s="11"/>
      <c r="AZ445" s="11"/>
    </row>
    <row r="446" spans="1:52">
      <c r="A446" s="139"/>
      <c r="B446" s="86">
        <f>B447-1</f>
        <v>2014</v>
      </c>
      <c r="C446" s="2"/>
      <c r="D446" s="2"/>
      <c r="E446" s="121"/>
      <c r="F446" s="2"/>
      <c r="G446" s="2"/>
      <c r="H446" s="2"/>
      <c r="I446" s="2"/>
      <c r="J446" s="127"/>
      <c r="K446" s="121"/>
      <c r="L446" s="2"/>
      <c r="M446" s="14"/>
      <c r="N446" s="14"/>
      <c r="O446" s="14"/>
      <c r="P446" s="14"/>
      <c r="Q446" s="14"/>
      <c r="R446" s="14"/>
      <c r="S446" s="14"/>
      <c r="T446" s="12"/>
      <c r="U446" s="121"/>
      <c r="V446" s="2"/>
      <c r="W446" s="14"/>
      <c r="X446" s="14"/>
      <c r="Y446" s="14"/>
      <c r="Z446" s="14"/>
      <c r="AA446" s="14"/>
      <c r="AB446" s="14"/>
      <c r="AC446" s="14"/>
      <c r="AD446" s="12"/>
      <c r="AE446" s="121" t="s">
        <v>39</v>
      </c>
      <c r="AF446" s="2" t="s">
        <v>39</v>
      </c>
      <c r="AG446" s="4" t="str">
        <f t="shared" si="119"/>
        <v>No</v>
      </c>
      <c r="AH446" s="122" t="str">
        <f t="shared" si="121"/>
        <v/>
      </c>
      <c r="AI446" s="171" t="str">
        <f t="shared" si="122"/>
        <v/>
      </c>
      <c r="AJ446" s="171" t="str">
        <f t="shared" si="123"/>
        <v/>
      </c>
      <c r="AK446" s="165"/>
      <c r="AL446" s="165"/>
      <c r="AM446" s="86">
        <f t="shared" si="124"/>
        <v>2014</v>
      </c>
      <c r="AN446" s="11"/>
      <c r="AO446" s="11"/>
      <c r="AP446" s="132">
        <f>IFERROR(U445+V444+W443+X442+Y441-(K445+L444+M443+N442+O441),"")</f>
        <v>0</v>
      </c>
      <c r="AQ446" s="136">
        <f>IFERROR(V445+W444+X443+Y442+Z441-(U445+V444+W443+X442+Y441),"")</f>
        <v>0</v>
      </c>
      <c r="AR446" s="160">
        <f t="shared" si="135"/>
        <v>2</v>
      </c>
      <c r="AS446" s="38"/>
      <c r="AT446" s="11"/>
      <c r="AU446" s="86">
        <f t="shared" si="125"/>
        <v>2014</v>
      </c>
      <c r="AV446" s="38"/>
      <c r="AW446" s="11"/>
      <c r="AX446" s="11"/>
      <c r="AY446" s="11"/>
      <c r="AZ446" s="11"/>
    </row>
    <row r="447" spans="1:52">
      <c r="A447" s="140"/>
      <c r="B447" s="87">
        <v>2015</v>
      </c>
      <c r="C447" s="3"/>
      <c r="D447" s="3"/>
      <c r="E447" s="123"/>
      <c r="F447" s="3"/>
      <c r="G447" s="3"/>
      <c r="H447" s="3"/>
      <c r="I447" s="3"/>
      <c r="J447" s="128"/>
      <c r="K447" s="123"/>
      <c r="L447" s="15"/>
      <c r="M447" s="15"/>
      <c r="N447" s="15"/>
      <c r="O447" s="15"/>
      <c r="P447" s="15"/>
      <c r="Q447" s="15"/>
      <c r="R447" s="15"/>
      <c r="S447" s="15"/>
      <c r="T447" s="13"/>
      <c r="U447" s="123"/>
      <c r="V447" s="15"/>
      <c r="W447" s="15"/>
      <c r="X447" s="15"/>
      <c r="Y447" s="15"/>
      <c r="Z447" s="15"/>
      <c r="AA447" s="15"/>
      <c r="AB447" s="15"/>
      <c r="AC447" s="15"/>
      <c r="AD447" s="13"/>
      <c r="AE447" s="123" t="s">
        <v>39</v>
      </c>
      <c r="AF447" s="3" t="s">
        <v>39</v>
      </c>
      <c r="AG447" s="5" t="str">
        <f t="shared" si="119"/>
        <v>No</v>
      </c>
      <c r="AH447" s="124" t="str">
        <f t="shared" si="121"/>
        <v/>
      </c>
      <c r="AI447" s="172" t="str">
        <f t="shared" si="122"/>
        <v/>
      </c>
      <c r="AJ447" s="172" t="str">
        <f t="shared" si="123"/>
        <v/>
      </c>
      <c r="AK447" s="166"/>
      <c r="AL447" s="166"/>
      <c r="AM447" s="87">
        <f t="shared" si="124"/>
        <v>2015</v>
      </c>
      <c r="AN447" s="20"/>
      <c r="AO447" s="20"/>
      <c r="AP447" s="133">
        <f>IFERROR(U446+V445+W444+X443+Y442-(K446+L445+M444+N443+O442),"")</f>
        <v>0</v>
      </c>
      <c r="AQ447" s="137">
        <f>IFERROR(V446+W445+X444+Y443+Z442-(U446+V445+W444+X443+Y442),"")</f>
        <v>0</v>
      </c>
      <c r="AR447" s="161">
        <f t="shared" si="135"/>
        <v>1</v>
      </c>
      <c r="AS447" s="39"/>
      <c r="AT447" s="20"/>
      <c r="AU447" s="87">
        <f t="shared" si="125"/>
        <v>2015</v>
      </c>
      <c r="AV447" s="39"/>
      <c r="AW447" s="20"/>
      <c r="AX447" s="20"/>
      <c r="AY447" s="20"/>
      <c r="AZ447" s="20"/>
    </row>
    <row r="448" spans="1:52">
      <c r="A448" s="138"/>
      <c r="B448" s="85">
        <f t="shared" ref="B448:B455" si="136">B449-1</f>
        <v>2006</v>
      </c>
      <c r="C448" s="23"/>
      <c r="D448" s="23"/>
      <c r="E448" s="119"/>
      <c r="F448" s="23"/>
      <c r="G448" s="23"/>
      <c r="H448" s="23"/>
      <c r="I448" s="23"/>
      <c r="J448" s="68"/>
      <c r="K448" s="119"/>
      <c r="L448" s="23"/>
      <c r="M448" s="23"/>
      <c r="N448" s="23"/>
      <c r="O448" s="23"/>
      <c r="P448" s="23"/>
      <c r="Q448" s="23"/>
      <c r="R448" s="23"/>
      <c r="S448" s="23"/>
      <c r="T448" s="68"/>
      <c r="U448" s="119"/>
      <c r="V448" s="23"/>
      <c r="W448" s="23"/>
      <c r="X448" s="23"/>
      <c r="Y448" s="23"/>
      <c r="Z448" s="23"/>
      <c r="AA448" s="23"/>
      <c r="AB448" s="23"/>
      <c r="AC448" s="23"/>
      <c r="AD448" s="68"/>
      <c r="AE448" s="119" t="s">
        <v>39</v>
      </c>
      <c r="AF448" s="23" t="s">
        <v>39</v>
      </c>
      <c r="AG448" s="22" t="str">
        <f t="shared" si="119"/>
        <v>No</v>
      </c>
      <c r="AH448" s="120" t="str">
        <f t="shared" si="121"/>
        <v/>
      </c>
      <c r="AI448" s="173" t="str">
        <f t="shared" si="122"/>
        <v/>
      </c>
      <c r="AJ448" s="173" t="str">
        <f t="shared" si="123"/>
        <v/>
      </c>
      <c r="AK448" s="165"/>
      <c r="AL448" s="165"/>
      <c r="AM448" s="85">
        <f t="shared" si="124"/>
        <v>2006</v>
      </c>
      <c r="AN448" s="11"/>
      <c r="AO448" s="11"/>
      <c r="AP448" s="131"/>
      <c r="AQ448" s="135"/>
      <c r="AR448" s="159">
        <v>10</v>
      </c>
      <c r="AS448" s="97">
        <v>1</v>
      </c>
      <c r="AT448" s="50"/>
      <c r="AU448" s="85">
        <f t="shared" si="125"/>
        <v>2006</v>
      </c>
      <c r="AV448" s="55"/>
      <c r="AW448" s="100"/>
      <c r="AX448" s="100"/>
      <c r="AY448" s="11"/>
      <c r="AZ448" s="11"/>
    </row>
    <row r="449" spans="1:52">
      <c r="A449" s="139"/>
      <c r="B449" s="86">
        <f t="shared" si="136"/>
        <v>2007</v>
      </c>
      <c r="C449" s="2"/>
      <c r="D449" s="2"/>
      <c r="E449" s="121"/>
      <c r="F449" s="2"/>
      <c r="G449" s="2"/>
      <c r="H449" s="2"/>
      <c r="I449" s="2"/>
      <c r="J449" s="127"/>
      <c r="K449" s="121"/>
      <c r="L449" s="2"/>
      <c r="M449" s="2"/>
      <c r="N449" s="2"/>
      <c r="O449" s="2"/>
      <c r="P449" s="2"/>
      <c r="Q449" s="2"/>
      <c r="R449" s="2"/>
      <c r="S449" s="2"/>
      <c r="T449" s="12"/>
      <c r="U449" s="121"/>
      <c r="V449" s="2"/>
      <c r="W449" s="2"/>
      <c r="X449" s="2"/>
      <c r="Y449" s="2"/>
      <c r="Z449" s="2"/>
      <c r="AA449" s="2"/>
      <c r="AB449" s="2"/>
      <c r="AC449" s="2"/>
      <c r="AD449" s="12"/>
      <c r="AE449" s="121" t="s">
        <v>39</v>
      </c>
      <c r="AF449" s="2" t="s">
        <v>39</v>
      </c>
      <c r="AG449" s="4" t="str">
        <f t="shared" si="119"/>
        <v>No</v>
      </c>
      <c r="AH449" s="122" t="str">
        <f t="shared" si="121"/>
        <v/>
      </c>
      <c r="AI449" s="171" t="str">
        <f t="shared" si="122"/>
        <v/>
      </c>
      <c r="AJ449" s="171" t="str">
        <f t="shared" si="123"/>
        <v/>
      </c>
      <c r="AK449" s="165"/>
      <c r="AL449" s="165"/>
      <c r="AM449" s="86">
        <f t="shared" si="124"/>
        <v>2007</v>
      </c>
      <c r="AN449" s="11"/>
      <c r="AO449" s="11"/>
      <c r="AP449" s="132"/>
      <c r="AQ449" s="136"/>
      <c r="AR449" s="160">
        <f>AR448-1</f>
        <v>9</v>
      </c>
      <c r="AS449" s="38"/>
      <c r="AT449" s="11"/>
      <c r="AU449" s="86">
        <f t="shared" si="125"/>
        <v>2007</v>
      </c>
      <c r="AV449" s="38"/>
      <c r="AW449" s="11"/>
      <c r="AX449" s="11"/>
      <c r="AY449" s="11"/>
      <c r="AZ449" s="11"/>
    </row>
    <row r="450" spans="1:52">
      <c r="A450" s="139"/>
      <c r="B450" s="86">
        <f t="shared" si="136"/>
        <v>2008</v>
      </c>
      <c r="C450" s="2"/>
      <c r="D450" s="2"/>
      <c r="E450" s="121"/>
      <c r="F450" s="2"/>
      <c r="G450" s="2"/>
      <c r="H450" s="2"/>
      <c r="I450" s="2"/>
      <c r="J450" s="127"/>
      <c r="K450" s="121"/>
      <c r="L450" s="2"/>
      <c r="M450" s="2"/>
      <c r="N450" s="2"/>
      <c r="O450" s="2"/>
      <c r="P450" s="2"/>
      <c r="Q450" s="2"/>
      <c r="R450" s="2"/>
      <c r="S450" s="14"/>
      <c r="T450" s="12"/>
      <c r="U450" s="121"/>
      <c r="V450" s="2"/>
      <c r="W450" s="2"/>
      <c r="X450" s="2"/>
      <c r="Y450" s="2"/>
      <c r="Z450" s="2"/>
      <c r="AA450" s="2"/>
      <c r="AB450" s="2"/>
      <c r="AC450" s="14"/>
      <c r="AD450" s="12"/>
      <c r="AE450" s="121" t="s">
        <v>39</v>
      </c>
      <c r="AF450" s="2" t="s">
        <v>39</v>
      </c>
      <c r="AG450" s="4" t="str">
        <f t="shared" si="119"/>
        <v>No</v>
      </c>
      <c r="AH450" s="122" t="str">
        <f t="shared" si="121"/>
        <v/>
      </c>
      <c r="AI450" s="171" t="str">
        <f t="shared" si="122"/>
        <v/>
      </c>
      <c r="AJ450" s="171" t="str">
        <f t="shared" si="123"/>
        <v/>
      </c>
      <c r="AK450" s="165"/>
      <c r="AL450" s="165"/>
      <c r="AM450" s="86">
        <f t="shared" si="124"/>
        <v>2008</v>
      </c>
      <c r="AN450" s="11"/>
      <c r="AO450" s="11"/>
      <c r="AP450" s="132"/>
      <c r="AQ450" s="136"/>
      <c r="AR450" s="160">
        <f t="shared" ref="AR450:AR457" si="137">AR449-1</f>
        <v>8</v>
      </c>
      <c r="AS450" s="38"/>
      <c r="AT450" s="11"/>
      <c r="AU450" s="86">
        <f t="shared" si="125"/>
        <v>2008</v>
      </c>
      <c r="AV450" s="38"/>
      <c r="AW450" s="11"/>
      <c r="AX450" s="11"/>
      <c r="AY450" s="11"/>
      <c r="AZ450" s="11"/>
    </row>
    <row r="451" spans="1:52">
      <c r="A451" s="139"/>
      <c r="B451" s="86">
        <f t="shared" si="136"/>
        <v>2009</v>
      </c>
      <c r="C451" s="2"/>
      <c r="D451" s="2"/>
      <c r="E451" s="121"/>
      <c r="F451" s="2"/>
      <c r="G451" s="2"/>
      <c r="H451" s="2"/>
      <c r="I451" s="2"/>
      <c r="J451" s="127"/>
      <c r="K451" s="121"/>
      <c r="L451" s="2"/>
      <c r="M451" s="2"/>
      <c r="N451" s="2"/>
      <c r="O451" s="2"/>
      <c r="P451" s="2"/>
      <c r="Q451" s="2"/>
      <c r="R451" s="14"/>
      <c r="S451" s="14"/>
      <c r="T451" s="12"/>
      <c r="U451" s="121"/>
      <c r="V451" s="2"/>
      <c r="W451" s="2"/>
      <c r="X451" s="2"/>
      <c r="Y451" s="2"/>
      <c r="Z451" s="2"/>
      <c r="AA451" s="2"/>
      <c r="AB451" s="14"/>
      <c r="AC451" s="14"/>
      <c r="AD451" s="12"/>
      <c r="AE451" s="121" t="s">
        <v>39</v>
      </c>
      <c r="AF451" s="2" t="s">
        <v>39</v>
      </c>
      <c r="AG451" s="4" t="str">
        <f t="shared" si="119"/>
        <v>No</v>
      </c>
      <c r="AH451" s="122" t="str">
        <f t="shared" si="121"/>
        <v/>
      </c>
      <c r="AI451" s="171" t="str">
        <f t="shared" si="122"/>
        <v/>
      </c>
      <c r="AJ451" s="171" t="str">
        <f t="shared" si="123"/>
        <v/>
      </c>
      <c r="AK451" s="165"/>
      <c r="AL451" s="165"/>
      <c r="AM451" s="86">
        <f t="shared" si="124"/>
        <v>2009</v>
      </c>
      <c r="AN451" s="11"/>
      <c r="AO451" s="11"/>
      <c r="AP451" s="132"/>
      <c r="AQ451" s="136"/>
      <c r="AR451" s="160">
        <f t="shared" si="137"/>
        <v>7</v>
      </c>
      <c r="AS451" s="38"/>
      <c r="AT451" s="11"/>
      <c r="AU451" s="86">
        <f t="shared" si="125"/>
        <v>2009</v>
      </c>
      <c r="AV451" s="38"/>
      <c r="AW451" s="11"/>
      <c r="AX451" s="11"/>
      <c r="AY451" s="11"/>
      <c r="AZ451" s="11"/>
    </row>
    <row r="452" spans="1:52">
      <c r="A452" s="139"/>
      <c r="B452" s="86">
        <f t="shared" si="136"/>
        <v>2010</v>
      </c>
      <c r="C452" s="2"/>
      <c r="D452" s="2"/>
      <c r="E452" s="121"/>
      <c r="F452" s="2"/>
      <c r="G452" s="2"/>
      <c r="H452" s="2"/>
      <c r="I452" s="2"/>
      <c r="J452" s="127"/>
      <c r="K452" s="121"/>
      <c r="L452" s="2"/>
      <c r="M452" s="2"/>
      <c r="N452" s="2"/>
      <c r="O452" s="2"/>
      <c r="P452" s="2"/>
      <c r="Q452" s="14"/>
      <c r="R452" s="14"/>
      <c r="S452" s="14"/>
      <c r="T452" s="12"/>
      <c r="U452" s="121"/>
      <c r="V452" s="2"/>
      <c r="W452" s="2"/>
      <c r="X452" s="2"/>
      <c r="Y452" s="2"/>
      <c r="Z452" s="2"/>
      <c r="AA452" s="14"/>
      <c r="AB452" s="14"/>
      <c r="AC452" s="14"/>
      <c r="AD452" s="12"/>
      <c r="AE452" s="121" t="s">
        <v>39</v>
      </c>
      <c r="AF452" s="2" t="s">
        <v>39</v>
      </c>
      <c r="AG452" s="4" t="str">
        <f t="shared" ref="AG452:AG507" si="138">IF(OR(AE452="Not Available",AF452="Not Available"),"No",IF(OR(AE452="&lt;Please fill in&gt;",AF452="&lt;Please Fill In&gt;"),"","Yes"))</f>
        <v>No</v>
      </c>
      <c r="AH452" s="122" t="str">
        <f t="shared" si="121"/>
        <v/>
      </c>
      <c r="AI452" s="171" t="str">
        <f t="shared" si="122"/>
        <v/>
      </c>
      <c r="AJ452" s="171" t="str">
        <f t="shared" si="123"/>
        <v/>
      </c>
      <c r="AK452" s="165"/>
      <c r="AL452" s="165"/>
      <c r="AM452" s="86">
        <f t="shared" si="124"/>
        <v>2010</v>
      </c>
      <c r="AN452" s="11"/>
      <c r="AO452" s="11"/>
      <c r="AP452" s="132"/>
      <c r="AQ452" s="136"/>
      <c r="AR452" s="160">
        <f t="shared" si="137"/>
        <v>6</v>
      </c>
      <c r="AS452" s="38"/>
      <c r="AT452" s="11"/>
      <c r="AU452" s="86">
        <f t="shared" si="125"/>
        <v>2010</v>
      </c>
      <c r="AV452" s="38"/>
      <c r="AW452" s="11"/>
      <c r="AX452" s="11"/>
      <c r="AY452" s="11"/>
      <c r="AZ452" s="11"/>
    </row>
    <row r="453" spans="1:52">
      <c r="A453" s="139"/>
      <c r="B453" s="86">
        <f t="shared" si="136"/>
        <v>2011</v>
      </c>
      <c r="C453" s="2"/>
      <c r="D453" s="2"/>
      <c r="E453" s="121"/>
      <c r="F453" s="2"/>
      <c r="G453" s="2"/>
      <c r="H453" s="2"/>
      <c r="I453" s="2"/>
      <c r="J453" s="127"/>
      <c r="K453" s="121"/>
      <c r="L453" s="2"/>
      <c r="M453" s="2"/>
      <c r="N453" s="2"/>
      <c r="O453" s="2"/>
      <c r="P453" s="14"/>
      <c r="Q453" s="14"/>
      <c r="R453" s="14"/>
      <c r="S453" s="14"/>
      <c r="T453" s="12"/>
      <c r="U453" s="121"/>
      <c r="V453" s="2"/>
      <c r="W453" s="2"/>
      <c r="X453" s="2"/>
      <c r="Y453" s="2"/>
      <c r="Z453" s="14"/>
      <c r="AA453" s="14"/>
      <c r="AB453" s="14"/>
      <c r="AC453" s="14"/>
      <c r="AD453" s="12"/>
      <c r="AE453" s="121" t="s">
        <v>39</v>
      </c>
      <c r="AF453" s="2" t="s">
        <v>39</v>
      </c>
      <c r="AG453" s="4" t="str">
        <f t="shared" si="138"/>
        <v>No</v>
      </c>
      <c r="AH453" s="122" t="str">
        <f t="shared" si="121"/>
        <v/>
      </c>
      <c r="AI453" s="171" t="str">
        <f t="shared" si="122"/>
        <v/>
      </c>
      <c r="AJ453" s="171" t="str">
        <f t="shared" si="123"/>
        <v/>
      </c>
      <c r="AK453" s="165"/>
      <c r="AL453" s="165"/>
      <c r="AM453" s="86">
        <f t="shared" si="124"/>
        <v>2011</v>
      </c>
      <c r="AN453" s="11"/>
      <c r="AO453" s="11"/>
      <c r="AP453" s="132">
        <f>IFERROR(U452+V451+W450+X449+Y448-(K452+L451+M450+N449+O448),"")</f>
        <v>0</v>
      </c>
      <c r="AQ453" s="136">
        <f>IFERROR(V452+W451+X450+Y449+Z448-(U452+V451+W450+X449+Y448),"")</f>
        <v>0</v>
      </c>
      <c r="AR453" s="160">
        <f t="shared" si="137"/>
        <v>5</v>
      </c>
      <c r="AS453" s="38"/>
      <c r="AT453" s="11"/>
      <c r="AU453" s="86">
        <f t="shared" si="125"/>
        <v>2011</v>
      </c>
      <c r="AV453" s="38"/>
      <c r="AW453" s="11"/>
      <c r="AX453" s="11"/>
      <c r="AY453" s="11"/>
      <c r="AZ453" s="11"/>
    </row>
    <row r="454" spans="1:52">
      <c r="A454" s="139"/>
      <c r="B454" s="86">
        <f t="shared" si="136"/>
        <v>2012</v>
      </c>
      <c r="C454" s="2"/>
      <c r="D454" s="2"/>
      <c r="E454" s="121"/>
      <c r="F454" s="2"/>
      <c r="G454" s="2"/>
      <c r="H454" s="2"/>
      <c r="I454" s="2"/>
      <c r="J454" s="127"/>
      <c r="K454" s="121"/>
      <c r="L454" s="2"/>
      <c r="M454" s="2"/>
      <c r="N454" s="2"/>
      <c r="O454" s="14"/>
      <c r="P454" s="14"/>
      <c r="Q454" s="14"/>
      <c r="R454" s="14"/>
      <c r="S454" s="14"/>
      <c r="T454" s="12"/>
      <c r="U454" s="121"/>
      <c r="V454" s="2"/>
      <c r="W454" s="2"/>
      <c r="X454" s="2"/>
      <c r="Y454" s="14"/>
      <c r="Z454" s="14"/>
      <c r="AA454" s="14"/>
      <c r="AB454" s="14"/>
      <c r="AC454" s="14"/>
      <c r="AD454" s="12"/>
      <c r="AE454" s="121" t="s">
        <v>39</v>
      </c>
      <c r="AF454" s="2" t="s">
        <v>39</v>
      </c>
      <c r="AG454" s="4" t="str">
        <f t="shared" si="138"/>
        <v>No</v>
      </c>
      <c r="AH454" s="122" t="str">
        <f t="shared" si="121"/>
        <v/>
      </c>
      <c r="AI454" s="171" t="str">
        <f t="shared" si="122"/>
        <v/>
      </c>
      <c r="AJ454" s="171" t="str">
        <f t="shared" si="123"/>
        <v/>
      </c>
      <c r="AK454" s="165"/>
      <c r="AL454" s="165"/>
      <c r="AM454" s="86">
        <f t="shared" si="124"/>
        <v>2012</v>
      </c>
      <c r="AN454" s="11"/>
      <c r="AO454" s="11"/>
      <c r="AP454" s="132">
        <f>IFERROR(U453+V452+W451+X450+Y449-(K453+L452+M451+N450+O449),"")</f>
        <v>0</v>
      </c>
      <c r="AQ454" s="136">
        <f>IFERROR(V453+W452+X451+Y450+Z449-(U453+V452+W451+X450+Y449),"")</f>
        <v>0</v>
      </c>
      <c r="AR454" s="160">
        <f t="shared" si="137"/>
        <v>4</v>
      </c>
      <c r="AS454" s="38"/>
      <c r="AT454" s="11"/>
      <c r="AU454" s="86">
        <f t="shared" si="125"/>
        <v>2012</v>
      </c>
      <c r="AV454" s="38"/>
      <c r="AW454" s="11"/>
      <c r="AX454" s="11"/>
      <c r="AY454" s="11"/>
      <c r="AZ454" s="11"/>
    </row>
    <row r="455" spans="1:52">
      <c r="A455" s="139"/>
      <c r="B455" s="86">
        <f t="shared" si="136"/>
        <v>2013</v>
      </c>
      <c r="C455" s="2"/>
      <c r="D455" s="2"/>
      <c r="E455" s="121"/>
      <c r="F455" s="2"/>
      <c r="G455" s="2"/>
      <c r="H455" s="2"/>
      <c r="I455" s="2"/>
      <c r="J455" s="127"/>
      <c r="K455" s="121"/>
      <c r="L455" s="2"/>
      <c r="M455" s="2"/>
      <c r="N455" s="14"/>
      <c r="O455" s="14"/>
      <c r="P455" s="14"/>
      <c r="Q455" s="14"/>
      <c r="R455" s="14"/>
      <c r="S455" s="14"/>
      <c r="T455" s="12"/>
      <c r="U455" s="121"/>
      <c r="V455" s="2"/>
      <c r="W455" s="2"/>
      <c r="X455" s="14"/>
      <c r="Y455" s="14"/>
      <c r="Z455" s="14"/>
      <c r="AA455" s="14"/>
      <c r="AB455" s="14"/>
      <c r="AC455" s="14"/>
      <c r="AD455" s="12"/>
      <c r="AE455" s="121" t="s">
        <v>39</v>
      </c>
      <c r="AF455" s="2" t="s">
        <v>39</v>
      </c>
      <c r="AG455" s="4" t="str">
        <f t="shared" si="138"/>
        <v>No</v>
      </c>
      <c r="AH455" s="122" t="str">
        <f t="shared" si="121"/>
        <v/>
      </c>
      <c r="AI455" s="171" t="str">
        <f t="shared" si="122"/>
        <v/>
      </c>
      <c r="AJ455" s="171" t="str">
        <f t="shared" si="123"/>
        <v/>
      </c>
      <c r="AK455" s="165"/>
      <c r="AL455" s="165"/>
      <c r="AM455" s="86">
        <f t="shared" si="124"/>
        <v>2013</v>
      </c>
      <c r="AN455" s="11"/>
      <c r="AO455" s="11"/>
      <c r="AP455" s="132">
        <f>IFERROR(U454+V453+W452+X451+Y450-(K454+L453+M452+N451+O450),"")</f>
        <v>0</v>
      </c>
      <c r="AQ455" s="136">
        <f>IFERROR(V454+W453+X452+Y451+Z450-(U454+V453+W452+X451+Y450),"")</f>
        <v>0</v>
      </c>
      <c r="AR455" s="160">
        <f t="shared" si="137"/>
        <v>3</v>
      </c>
      <c r="AS455" s="38"/>
      <c r="AT455" s="11"/>
      <c r="AU455" s="86">
        <f t="shared" si="125"/>
        <v>2013</v>
      </c>
      <c r="AV455" s="38"/>
      <c r="AW455" s="11"/>
      <c r="AX455" s="11"/>
      <c r="AY455" s="11"/>
      <c r="AZ455" s="11"/>
    </row>
    <row r="456" spans="1:52">
      <c r="A456" s="139"/>
      <c r="B456" s="86">
        <f>B457-1</f>
        <v>2014</v>
      </c>
      <c r="C456" s="2"/>
      <c r="D456" s="2"/>
      <c r="E456" s="121"/>
      <c r="F456" s="2"/>
      <c r="G456" s="2"/>
      <c r="H456" s="2"/>
      <c r="I456" s="2"/>
      <c r="J456" s="127"/>
      <c r="K456" s="121"/>
      <c r="L456" s="2"/>
      <c r="M456" s="14"/>
      <c r="N456" s="14"/>
      <c r="O456" s="14"/>
      <c r="P456" s="14"/>
      <c r="Q456" s="14"/>
      <c r="R456" s="14"/>
      <c r="S456" s="14"/>
      <c r="T456" s="12"/>
      <c r="U456" s="121"/>
      <c r="V456" s="2"/>
      <c r="W456" s="14"/>
      <c r="X456" s="14"/>
      <c r="Y456" s="14"/>
      <c r="Z456" s="14"/>
      <c r="AA456" s="14"/>
      <c r="AB456" s="14"/>
      <c r="AC456" s="14"/>
      <c r="AD456" s="12"/>
      <c r="AE456" s="121" t="s">
        <v>39</v>
      </c>
      <c r="AF456" s="2" t="s">
        <v>39</v>
      </c>
      <c r="AG456" s="4" t="str">
        <f t="shared" si="138"/>
        <v>No</v>
      </c>
      <c r="AH456" s="122" t="str">
        <f t="shared" ref="AH456:AH507" si="139">IF(AG456="Yes",J456-IF(ISNUMBER(AE456),AE456,0)-IF(ISNUMBER(AE456),0,AF456),"")</f>
        <v/>
      </c>
      <c r="AI456" s="171" t="str">
        <f t="shared" ref="AI456:AI507" si="140">IFERROR(U456/G456,"")</f>
        <v/>
      </c>
      <c r="AJ456" s="171" t="str">
        <f t="shared" ref="AJ456:AJ507" si="141">IFERROR(J456/G456,"")</f>
        <v/>
      </c>
      <c r="AK456" s="165"/>
      <c r="AL456" s="165"/>
      <c r="AM456" s="86">
        <f t="shared" ref="AM456:AM507" si="142">B456</f>
        <v>2014</v>
      </c>
      <c r="AN456" s="11"/>
      <c r="AO456" s="11"/>
      <c r="AP456" s="132">
        <f>IFERROR(U455+V454+W453+X452+Y451-(K455+L454+M453+N452+O451),"")</f>
        <v>0</v>
      </c>
      <c r="AQ456" s="136">
        <f>IFERROR(V455+W454+X453+Y452+Z451-(U455+V454+W453+X452+Y451),"")</f>
        <v>0</v>
      </c>
      <c r="AR456" s="160">
        <f t="shared" si="137"/>
        <v>2</v>
      </c>
      <c r="AS456" s="38"/>
      <c r="AT456" s="11"/>
      <c r="AU456" s="86">
        <f t="shared" si="125"/>
        <v>2014</v>
      </c>
      <c r="AV456" s="38"/>
      <c r="AW456" s="11"/>
      <c r="AX456" s="11"/>
      <c r="AY456" s="11"/>
      <c r="AZ456" s="11"/>
    </row>
    <row r="457" spans="1:52">
      <c r="A457" s="140"/>
      <c r="B457" s="87">
        <v>2015</v>
      </c>
      <c r="C457" s="3"/>
      <c r="D457" s="3"/>
      <c r="E457" s="123"/>
      <c r="F457" s="3"/>
      <c r="G457" s="3"/>
      <c r="H457" s="3"/>
      <c r="I457" s="3"/>
      <c r="J457" s="128"/>
      <c r="K457" s="123"/>
      <c r="L457" s="15"/>
      <c r="M457" s="15"/>
      <c r="N457" s="15"/>
      <c r="O457" s="15"/>
      <c r="P457" s="15"/>
      <c r="Q457" s="15"/>
      <c r="R457" s="15"/>
      <c r="S457" s="15"/>
      <c r="T457" s="13"/>
      <c r="U457" s="123"/>
      <c r="V457" s="15"/>
      <c r="W457" s="15"/>
      <c r="X457" s="15"/>
      <c r="Y457" s="15"/>
      <c r="Z457" s="15"/>
      <c r="AA457" s="15"/>
      <c r="AB457" s="15"/>
      <c r="AC457" s="15"/>
      <c r="AD457" s="13"/>
      <c r="AE457" s="123" t="s">
        <v>39</v>
      </c>
      <c r="AF457" s="3" t="s">
        <v>39</v>
      </c>
      <c r="AG457" s="5" t="str">
        <f t="shared" si="138"/>
        <v>No</v>
      </c>
      <c r="AH457" s="124" t="str">
        <f t="shared" si="139"/>
        <v/>
      </c>
      <c r="AI457" s="172" t="str">
        <f t="shared" si="140"/>
        <v/>
      </c>
      <c r="AJ457" s="172" t="str">
        <f t="shared" si="141"/>
        <v/>
      </c>
      <c r="AK457" s="166"/>
      <c r="AL457" s="166"/>
      <c r="AM457" s="87">
        <f t="shared" si="142"/>
        <v>2015</v>
      </c>
      <c r="AN457" s="20"/>
      <c r="AO457" s="20"/>
      <c r="AP457" s="133">
        <f>IFERROR(U456+V455+W454+X453+Y452-(K456+L455+M454+N453+O452),"")</f>
        <v>0</v>
      </c>
      <c r="AQ457" s="137">
        <f>IFERROR(V456+W455+X454+Y453+Z452-(U456+V455+W454+X453+Y452),"")</f>
        <v>0</v>
      </c>
      <c r="AR457" s="161">
        <f t="shared" si="137"/>
        <v>1</v>
      </c>
      <c r="AS457" s="39"/>
      <c r="AT457" s="20"/>
      <c r="AU457" s="87">
        <f t="shared" ref="AU457:AU507" si="143">$B457</f>
        <v>2015</v>
      </c>
      <c r="AV457" s="39"/>
      <c r="AW457" s="20"/>
      <c r="AX457" s="20"/>
      <c r="AY457" s="20"/>
      <c r="AZ457" s="20"/>
    </row>
    <row r="458" spans="1:52">
      <c r="A458" s="138"/>
      <c r="B458" s="85">
        <f t="shared" ref="B458:B465" si="144">B459-1</f>
        <v>2006</v>
      </c>
      <c r="C458" s="23"/>
      <c r="D458" s="23"/>
      <c r="E458" s="119"/>
      <c r="F458" s="23"/>
      <c r="G458" s="23"/>
      <c r="H458" s="23"/>
      <c r="I458" s="23"/>
      <c r="J458" s="68"/>
      <c r="K458" s="119"/>
      <c r="L458" s="23"/>
      <c r="M458" s="23"/>
      <c r="N458" s="23"/>
      <c r="O458" s="23"/>
      <c r="P458" s="23"/>
      <c r="Q458" s="23"/>
      <c r="R458" s="23"/>
      <c r="S458" s="23"/>
      <c r="T458" s="68"/>
      <c r="U458" s="119"/>
      <c r="V458" s="23"/>
      <c r="W458" s="23"/>
      <c r="X458" s="23"/>
      <c r="Y458" s="23"/>
      <c r="Z458" s="23"/>
      <c r="AA458" s="23"/>
      <c r="AB458" s="23"/>
      <c r="AC458" s="23"/>
      <c r="AD458" s="68"/>
      <c r="AE458" s="119" t="s">
        <v>39</v>
      </c>
      <c r="AF458" s="23" t="s">
        <v>39</v>
      </c>
      <c r="AG458" s="22" t="str">
        <f t="shared" si="138"/>
        <v>No</v>
      </c>
      <c r="AH458" s="120" t="str">
        <f t="shared" si="139"/>
        <v/>
      </c>
      <c r="AI458" s="173" t="str">
        <f t="shared" si="140"/>
        <v/>
      </c>
      <c r="AJ458" s="173" t="str">
        <f t="shared" si="141"/>
        <v/>
      </c>
      <c r="AK458" s="165"/>
      <c r="AL458" s="165"/>
      <c r="AM458" s="85">
        <f t="shared" si="142"/>
        <v>2006</v>
      </c>
      <c r="AN458" s="11"/>
      <c r="AO458" s="11"/>
      <c r="AP458" s="131"/>
      <c r="AQ458" s="135"/>
      <c r="AR458" s="159">
        <v>10</v>
      </c>
      <c r="AS458" s="97">
        <v>1</v>
      </c>
      <c r="AT458" s="50"/>
      <c r="AU458" s="85">
        <f t="shared" si="143"/>
        <v>2006</v>
      </c>
      <c r="AV458" s="55"/>
      <c r="AW458" s="100"/>
      <c r="AX458" s="100"/>
      <c r="AY458" s="11"/>
      <c r="AZ458" s="11"/>
    </row>
    <row r="459" spans="1:52">
      <c r="A459" s="139"/>
      <c r="B459" s="86">
        <f t="shared" si="144"/>
        <v>2007</v>
      </c>
      <c r="C459" s="2"/>
      <c r="D459" s="2"/>
      <c r="E459" s="121"/>
      <c r="F459" s="2"/>
      <c r="G459" s="2"/>
      <c r="H459" s="2"/>
      <c r="I459" s="2"/>
      <c r="J459" s="127"/>
      <c r="K459" s="121"/>
      <c r="L459" s="2"/>
      <c r="M459" s="2"/>
      <c r="N459" s="2"/>
      <c r="O459" s="2"/>
      <c r="P459" s="2"/>
      <c r="Q459" s="2"/>
      <c r="R459" s="2"/>
      <c r="S459" s="2"/>
      <c r="T459" s="12"/>
      <c r="U459" s="121"/>
      <c r="V459" s="2"/>
      <c r="W459" s="2"/>
      <c r="X459" s="2"/>
      <c r="Y459" s="2"/>
      <c r="Z459" s="2"/>
      <c r="AA459" s="2"/>
      <c r="AB459" s="2"/>
      <c r="AC459" s="2"/>
      <c r="AD459" s="12"/>
      <c r="AE459" s="121" t="s">
        <v>39</v>
      </c>
      <c r="AF459" s="2" t="s">
        <v>39</v>
      </c>
      <c r="AG459" s="4" t="str">
        <f t="shared" si="138"/>
        <v>No</v>
      </c>
      <c r="AH459" s="122" t="str">
        <f t="shared" si="139"/>
        <v/>
      </c>
      <c r="AI459" s="171" t="str">
        <f t="shared" si="140"/>
        <v/>
      </c>
      <c r="AJ459" s="171" t="str">
        <f t="shared" si="141"/>
        <v/>
      </c>
      <c r="AK459" s="165"/>
      <c r="AL459" s="165"/>
      <c r="AM459" s="86">
        <f t="shared" si="142"/>
        <v>2007</v>
      </c>
      <c r="AN459" s="11"/>
      <c r="AO459" s="11"/>
      <c r="AP459" s="132"/>
      <c r="AQ459" s="136"/>
      <c r="AR459" s="160">
        <f>AR458-1</f>
        <v>9</v>
      </c>
      <c r="AS459" s="38"/>
      <c r="AT459" s="11"/>
      <c r="AU459" s="86">
        <f t="shared" si="143"/>
        <v>2007</v>
      </c>
      <c r="AV459" s="38"/>
      <c r="AW459" s="11"/>
      <c r="AX459" s="11"/>
      <c r="AY459" s="11"/>
      <c r="AZ459" s="11"/>
    </row>
    <row r="460" spans="1:52">
      <c r="A460" s="139"/>
      <c r="B460" s="86">
        <f t="shared" si="144"/>
        <v>2008</v>
      </c>
      <c r="C460" s="2"/>
      <c r="D460" s="2"/>
      <c r="E460" s="121"/>
      <c r="F460" s="2"/>
      <c r="G460" s="2"/>
      <c r="H460" s="2"/>
      <c r="I460" s="2"/>
      <c r="J460" s="127"/>
      <c r="K460" s="121"/>
      <c r="L460" s="2"/>
      <c r="M460" s="2"/>
      <c r="N460" s="2"/>
      <c r="O460" s="2"/>
      <c r="P460" s="2"/>
      <c r="Q460" s="2"/>
      <c r="R460" s="2"/>
      <c r="S460" s="14"/>
      <c r="T460" s="12"/>
      <c r="U460" s="121"/>
      <c r="V460" s="2"/>
      <c r="W460" s="2"/>
      <c r="X460" s="2"/>
      <c r="Y460" s="2"/>
      <c r="Z460" s="2"/>
      <c r="AA460" s="2"/>
      <c r="AB460" s="2"/>
      <c r="AC460" s="14"/>
      <c r="AD460" s="12"/>
      <c r="AE460" s="121" t="s">
        <v>39</v>
      </c>
      <c r="AF460" s="2" t="s">
        <v>39</v>
      </c>
      <c r="AG460" s="4" t="str">
        <f t="shared" si="138"/>
        <v>No</v>
      </c>
      <c r="AH460" s="122" t="str">
        <f t="shared" si="139"/>
        <v/>
      </c>
      <c r="AI460" s="171" t="str">
        <f t="shared" si="140"/>
        <v/>
      </c>
      <c r="AJ460" s="171" t="str">
        <f t="shared" si="141"/>
        <v/>
      </c>
      <c r="AK460" s="165"/>
      <c r="AL460" s="165"/>
      <c r="AM460" s="86">
        <f t="shared" si="142"/>
        <v>2008</v>
      </c>
      <c r="AN460" s="11"/>
      <c r="AO460" s="11"/>
      <c r="AP460" s="132"/>
      <c r="AQ460" s="136"/>
      <c r="AR460" s="160">
        <f t="shared" ref="AR460:AR467" si="145">AR459-1</f>
        <v>8</v>
      </c>
      <c r="AS460" s="38"/>
      <c r="AT460" s="11"/>
      <c r="AU460" s="86">
        <f t="shared" si="143"/>
        <v>2008</v>
      </c>
      <c r="AV460" s="38"/>
      <c r="AW460" s="11"/>
      <c r="AX460" s="11"/>
      <c r="AY460" s="11"/>
      <c r="AZ460" s="11"/>
    </row>
    <row r="461" spans="1:52">
      <c r="A461" s="139"/>
      <c r="B461" s="86">
        <f t="shared" si="144"/>
        <v>2009</v>
      </c>
      <c r="C461" s="2"/>
      <c r="D461" s="2"/>
      <c r="E461" s="121"/>
      <c r="F461" s="2"/>
      <c r="G461" s="2"/>
      <c r="H461" s="2"/>
      <c r="I461" s="2"/>
      <c r="J461" s="127"/>
      <c r="K461" s="121"/>
      <c r="L461" s="2"/>
      <c r="M461" s="2"/>
      <c r="N461" s="2"/>
      <c r="O461" s="2"/>
      <c r="P461" s="2"/>
      <c r="Q461" s="2"/>
      <c r="R461" s="14"/>
      <c r="S461" s="14"/>
      <c r="T461" s="12"/>
      <c r="U461" s="121"/>
      <c r="V461" s="2"/>
      <c r="W461" s="2"/>
      <c r="X461" s="2"/>
      <c r="Y461" s="2"/>
      <c r="Z461" s="2"/>
      <c r="AA461" s="2"/>
      <c r="AB461" s="14"/>
      <c r="AC461" s="14"/>
      <c r="AD461" s="12"/>
      <c r="AE461" s="121" t="s">
        <v>39</v>
      </c>
      <c r="AF461" s="2" t="s">
        <v>39</v>
      </c>
      <c r="AG461" s="4" t="str">
        <f t="shared" si="138"/>
        <v>No</v>
      </c>
      <c r="AH461" s="122" t="str">
        <f t="shared" si="139"/>
        <v/>
      </c>
      <c r="AI461" s="171" t="str">
        <f t="shared" si="140"/>
        <v/>
      </c>
      <c r="AJ461" s="171" t="str">
        <f t="shared" si="141"/>
        <v/>
      </c>
      <c r="AK461" s="165"/>
      <c r="AL461" s="165"/>
      <c r="AM461" s="86">
        <f t="shared" si="142"/>
        <v>2009</v>
      </c>
      <c r="AN461" s="11"/>
      <c r="AO461" s="11"/>
      <c r="AP461" s="132"/>
      <c r="AQ461" s="136"/>
      <c r="AR461" s="160">
        <f t="shared" si="145"/>
        <v>7</v>
      </c>
      <c r="AS461" s="38"/>
      <c r="AT461" s="11"/>
      <c r="AU461" s="86">
        <f t="shared" si="143"/>
        <v>2009</v>
      </c>
      <c r="AV461" s="38"/>
      <c r="AW461" s="11"/>
      <c r="AX461" s="11"/>
      <c r="AY461" s="11"/>
      <c r="AZ461" s="11"/>
    </row>
    <row r="462" spans="1:52">
      <c r="A462" s="139"/>
      <c r="B462" s="86">
        <f t="shared" si="144"/>
        <v>2010</v>
      </c>
      <c r="C462" s="2"/>
      <c r="D462" s="2"/>
      <c r="E462" s="121"/>
      <c r="F462" s="2"/>
      <c r="G462" s="2"/>
      <c r="H462" s="2"/>
      <c r="I462" s="2"/>
      <c r="J462" s="127"/>
      <c r="K462" s="121"/>
      <c r="L462" s="2"/>
      <c r="M462" s="2"/>
      <c r="N462" s="2"/>
      <c r="O462" s="2"/>
      <c r="P462" s="2"/>
      <c r="Q462" s="14"/>
      <c r="R462" s="14"/>
      <c r="S462" s="14"/>
      <c r="T462" s="12"/>
      <c r="U462" s="121"/>
      <c r="V462" s="2"/>
      <c r="W462" s="2"/>
      <c r="X462" s="2"/>
      <c r="Y462" s="2"/>
      <c r="Z462" s="2"/>
      <c r="AA462" s="14"/>
      <c r="AB462" s="14"/>
      <c r="AC462" s="14"/>
      <c r="AD462" s="12"/>
      <c r="AE462" s="121" t="s">
        <v>39</v>
      </c>
      <c r="AF462" s="2" t="s">
        <v>39</v>
      </c>
      <c r="AG462" s="4" t="str">
        <f t="shared" si="138"/>
        <v>No</v>
      </c>
      <c r="AH462" s="122" t="str">
        <f t="shared" si="139"/>
        <v/>
      </c>
      <c r="AI462" s="171" t="str">
        <f t="shared" si="140"/>
        <v/>
      </c>
      <c r="AJ462" s="171" t="str">
        <f t="shared" si="141"/>
        <v/>
      </c>
      <c r="AK462" s="165"/>
      <c r="AL462" s="165"/>
      <c r="AM462" s="86">
        <f t="shared" si="142"/>
        <v>2010</v>
      </c>
      <c r="AN462" s="11"/>
      <c r="AO462" s="11"/>
      <c r="AP462" s="132"/>
      <c r="AQ462" s="136"/>
      <c r="AR462" s="160">
        <f t="shared" si="145"/>
        <v>6</v>
      </c>
      <c r="AS462" s="38"/>
      <c r="AT462" s="11"/>
      <c r="AU462" s="86">
        <f t="shared" si="143"/>
        <v>2010</v>
      </c>
      <c r="AV462" s="38"/>
      <c r="AW462" s="11"/>
      <c r="AX462" s="11"/>
      <c r="AY462" s="11"/>
      <c r="AZ462" s="11"/>
    </row>
    <row r="463" spans="1:52">
      <c r="A463" s="139"/>
      <c r="B463" s="86">
        <f t="shared" si="144"/>
        <v>2011</v>
      </c>
      <c r="C463" s="2"/>
      <c r="D463" s="2"/>
      <c r="E463" s="121"/>
      <c r="F463" s="2"/>
      <c r="G463" s="2"/>
      <c r="H463" s="2"/>
      <c r="I463" s="2"/>
      <c r="J463" s="127"/>
      <c r="K463" s="121"/>
      <c r="L463" s="2"/>
      <c r="M463" s="2"/>
      <c r="N463" s="2"/>
      <c r="O463" s="2"/>
      <c r="P463" s="14"/>
      <c r="Q463" s="14"/>
      <c r="R463" s="14"/>
      <c r="S463" s="14"/>
      <c r="T463" s="12"/>
      <c r="U463" s="121"/>
      <c r="V463" s="2"/>
      <c r="W463" s="2"/>
      <c r="X463" s="2"/>
      <c r="Y463" s="2"/>
      <c r="Z463" s="14"/>
      <c r="AA463" s="14"/>
      <c r="AB463" s="14"/>
      <c r="AC463" s="14"/>
      <c r="AD463" s="12"/>
      <c r="AE463" s="121" t="s">
        <v>39</v>
      </c>
      <c r="AF463" s="2" t="s">
        <v>39</v>
      </c>
      <c r="AG463" s="4" t="str">
        <f t="shared" si="138"/>
        <v>No</v>
      </c>
      <c r="AH463" s="122" t="str">
        <f t="shared" si="139"/>
        <v/>
      </c>
      <c r="AI463" s="171" t="str">
        <f t="shared" si="140"/>
        <v/>
      </c>
      <c r="AJ463" s="171" t="str">
        <f t="shared" si="141"/>
        <v/>
      </c>
      <c r="AK463" s="165"/>
      <c r="AL463" s="165"/>
      <c r="AM463" s="86">
        <f t="shared" si="142"/>
        <v>2011</v>
      </c>
      <c r="AN463" s="11"/>
      <c r="AO463" s="11"/>
      <c r="AP463" s="132">
        <f>IFERROR(U462+V461+W460+X459+Y458-(K462+L461+M460+N459+O458),"")</f>
        <v>0</v>
      </c>
      <c r="AQ463" s="136">
        <f>IFERROR(V462+W461+X460+Y459+Z458-(U462+V461+W460+X459+Y458),"")</f>
        <v>0</v>
      </c>
      <c r="AR463" s="160">
        <f t="shared" si="145"/>
        <v>5</v>
      </c>
      <c r="AS463" s="38"/>
      <c r="AT463" s="11"/>
      <c r="AU463" s="86">
        <f t="shared" si="143"/>
        <v>2011</v>
      </c>
      <c r="AV463" s="38"/>
      <c r="AW463" s="11"/>
      <c r="AX463" s="11"/>
      <c r="AY463" s="11"/>
      <c r="AZ463" s="11"/>
    </row>
    <row r="464" spans="1:52">
      <c r="A464" s="139"/>
      <c r="B464" s="86">
        <f t="shared" si="144"/>
        <v>2012</v>
      </c>
      <c r="C464" s="2"/>
      <c r="D464" s="2"/>
      <c r="E464" s="121"/>
      <c r="F464" s="2"/>
      <c r="G464" s="2"/>
      <c r="H464" s="2"/>
      <c r="I464" s="2"/>
      <c r="J464" s="127"/>
      <c r="K464" s="121"/>
      <c r="L464" s="2"/>
      <c r="M464" s="2"/>
      <c r="N464" s="2"/>
      <c r="O464" s="14"/>
      <c r="P464" s="14"/>
      <c r="Q464" s="14"/>
      <c r="R464" s="14"/>
      <c r="S464" s="14"/>
      <c r="T464" s="12"/>
      <c r="U464" s="121"/>
      <c r="V464" s="2"/>
      <c r="W464" s="2"/>
      <c r="X464" s="2"/>
      <c r="Y464" s="14"/>
      <c r="Z464" s="14"/>
      <c r="AA464" s="14"/>
      <c r="AB464" s="14"/>
      <c r="AC464" s="14"/>
      <c r="AD464" s="12"/>
      <c r="AE464" s="121" t="s">
        <v>39</v>
      </c>
      <c r="AF464" s="2" t="s">
        <v>39</v>
      </c>
      <c r="AG464" s="4" t="str">
        <f t="shared" si="138"/>
        <v>No</v>
      </c>
      <c r="AH464" s="122" t="str">
        <f t="shared" si="139"/>
        <v/>
      </c>
      <c r="AI464" s="171" t="str">
        <f t="shared" si="140"/>
        <v/>
      </c>
      <c r="AJ464" s="171" t="str">
        <f t="shared" si="141"/>
        <v/>
      </c>
      <c r="AK464" s="165"/>
      <c r="AL464" s="165"/>
      <c r="AM464" s="86">
        <f t="shared" si="142"/>
        <v>2012</v>
      </c>
      <c r="AN464" s="11"/>
      <c r="AO464" s="11"/>
      <c r="AP464" s="132">
        <f>IFERROR(U463+V462+W461+X460+Y459-(K463+L462+M461+N460+O459),"")</f>
        <v>0</v>
      </c>
      <c r="AQ464" s="136">
        <f>IFERROR(V463+W462+X461+Y460+Z459-(U463+V462+W461+X460+Y459),"")</f>
        <v>0</v>
      </c>
      <c r="AR464" s="160">
        <f t="shared" si="145"/>
        <v>4</v>
      </c>
      <c r="AS464" s="38"/>
      <c r="AT464" s="11"/>
      <c r="AU464" s="86">
        <f t="shared" si="143"/>
        <v>2012</v>
      </c>
      <c r="AV464" s="38"/>
      <c r="AW464" s="11"/>
      <c r="AX464" s="11"/>
      <c r="AY464" s="11"/>
      <c r="AZ464" s="11"/>
    </row>
    <row r="465" spans="1:52">
      <c r="A465" s="139"/>
      <c r="B465" s="86">
        <f t="shared" si="144"/>
        <v>2013</v>
      </c>
      <c r="C465" s="2"/>
      <c r="D465" s="2"/>
      <c r="E465" s="121"/>
      <c r="F465" s="2"/>
      <c r="G465" s="2"/>
      <c r="H465" s="2"/>
      <c r="I465" s="2"/>
      <c r="J465" s="127"/>
      <c r="K465" s="121"/>
      <c r="L465" s="2"/>
      <c r="M465" s="2"/>
      <c r="N465" s="14"/>
      <c r="O465" s="14"/>
      <c r="P465" s="14"/>
      <c r="Q465" s="14"/>
      <c r="R465" s="14"/>
      <c r="S465" s="14"/>
      <c r="T465" s="12"/>
      <c r="U465" s="121"/>
      <c r="V465" s="2"/>
      <c r="W465" s="2"/>
      <c r="X465" s="14"/>
      <c r="Y465" s="14"/>
      <c r="Z465" s="14"/>
      <c r="AA465" s="14"/>
      <c r="AB465" s="14"/>
      <c r="AC465" s="14"/>
      <c r="AD465" s="12"/>
      <c r="AE465" s="121" t="s">
        <v>39</v>
      </c>
      <c r="AF465" s="2" t="s">
        <v>39</v>
      </c>
      <c r="AG465" s="4" t="str">
        <f t="shared" si="138"/>
        <v>No</v>
      </c>
      <c r="AH465" s="122" t="str">
        <f t="shared" si="139"/>
        <v/>
      </c>
      <c r="AI465" s="171" t="str">
        <f t="shared" si="140"/>
        <v/>
      </c>
      <c r="AJ465" s="171" t="str">
        <f t="shared" si="141"/>
        <v/>
      </c>
      <c r="AK465" s="165"/>
      <c r="AL465" s="165"/>
      <c r="AM465" s="86">
        <f t="shared" si="142"/>
        <v>2013</v>
      </c>
      <c r="AN465" s="11"/>
      <c r="AO465" s="11"/>
      <c r="AP465" s="132">
        <f>IFERROR(U464+V463+W462+X461+Y460-(K464+L463+M462+N461+O460),"")</f>
        <v>0</v>
      </c>
      <c r="AQ465" s="136">
        <f>IFERROR(V464+W463+X462+Y461+Z460-(U464+V463+W462+X461+Y460),"")</f>
        <v>0</v>
      </c>
      <c r="AR465" s="160">
        <f t="shared" si="145"/>
        <v>3</v>
      </c>
      <c r="AS465" s="38"/>
      <c r="AT465" s="11"/>
      <c r="AU465" s="86">
        <f t="shared" si="143"/>
        <v>2013</v>
      </c>
      <c r="AV465" s="38"/>
      <c r="AW465" s="11"/>
      <c r="AX465" s="11"/>
      <c r="AY465" s="11"/>
      <c r="AZ465" s="11"/>
    </row>
    <row r="466" spans="1:52">
      <c r="A466" s="139"/>
      <c r="B466" s="86">
        <f>B467-1</f>
        <v>2014</v>
      </c>
      <c r="C466" s="2"/>
      <c r="D466" s="2"/>
      <c r="E466" s="121"/>
      <c r="F466" s="2"/>
      <c r="G466" s="2"/>
      <c r="H466" s="2"/>
      <c r="I466" s="2"/>
      <c r="J466" s="127"/>
      <c r="K466" s="121"/>
      <c r="L466" s="2"/>
      <c r="M466" s="14"/>
      <c r="N466" s="14"/>
      <c r="O466" s="14"/>
      <c r="P466" s="14"/>
      <c r="Q466" s="14"/>
      <c r="R466" s="14"/>
      <c r="S466" s="14"/>
      <c r="T466" s="12"/>
      <c r="U466" s="121"/>
      <c r="V466" s="2"/>
      <c r="W466" s="14"/>
      <c r="X466" s="14"/>
      <c r="Y466" s="14"/>
      <c r="Z466" s="14"/>
      <c r="AA466" s="14"/>
      <c r="AB466" s="14"/>
      <c r="AC466" s="14"/>
      <c r="AD466" s="12"/>
      <c r="AE466" s="121" t="s">
        <v>39</v>
      </c>
      <c r="AF466" s="2" t="s">
        <v>39</v>
      </c>
      <c r="AG466" s="4" t="str">
        <f t="shared" si="138"/>
        <v>No</v>
      </c>
      <c r="AH466" s="122" t="str">
        <f t="shared" si="139"/>
        <v/>
      </c>
      <c r="AI466" s="171" t="str">
        <f t="shared" si="140"/>
        <v/>
      </c>
      <c r="AJ466" s="171" t="str">
        <f t="shared" si="141"/>
        <v/>
      </c>
      <c r="AK466" s="165"/>
      <c r="AL466" s="165"/>
      <c r="AM466" s="86">
        <f t="shared" si="142"/>
        <v>2014</v>
      </c>
      <c r="AN466" s="11"/>
      <c r="AO466" s="11"/>
      <c r="AP466" s="132">
        <f>IFERROR(U465+V464+W463+X462+Y461-(K465+L464+M463+N462+O461),"")</f>
        <v>0</v>
      </c>
      <c r="AQ466" s="136">
        <f>IFERROR(V465+W464+X463+Y462+Z461-(U465+V464+W463+X462+Y461),"")</f>
        <v>0</v>
      </c>
      <c r="AR466" s="160">
        <f t="shared" si="145"/>
        <v>2</v>
      </c>
      <c r="AS466" s="38"/>
      <c r="AT466" s="11"/>
      <c r="AU466" s="86">
        <f t="shared" si="143"/>
        <v>2014</v>
      </c>
      <c r="AV466" s="38"/>
      <c r="AW466" s="11"/>
      <c r="AX466" s="11"/>
      <c r="AY466" s="11"/>
      <c r="AZ466" s="11"/>
    </row>
    <row r="467" spans="1:52">
      <c r="A467" s="140"/>
      <c r="B467" s="87">
        <v>2015</v>
      </c>
      <c r="C467" s="3"/>
      <c r="D467" s="3"/>
      <c r="E467" s="123"/>
      <c r="F467" s="3"/>
      <c r="G467" s="3"/>
      <c r="H467" s="3"/>
      <c r="I467" s="3"/>
      <c r="J467" s="128"/>
      <c r="K467" s="123"/>
      <c r="L467" s="15"/>
      <c r="M467" s="15"/>
      <c r="N467" s="15"/>
      <c r="O467" s="15"/>
      <c r="P467" s="15"/>
      <c r="Q467" s="15"/>
      <c r="R467" s="15"/>
      <c r="S467" s="15"/>
      <c r="T467" s="13"/>
      <c r="U467" s="123"/>
      <c r="V467" s="15"/>
      <c r="W467" s="15"/>
      <c r="X467" s="15"/>
      <c r="Y467" s="15"/>
      <c r="Z467" s="15"/>
      <c r="AA467" s="15"/>
      <c r="AB467" s="15"/>
      <c r="AC467" s="15"/>
      <c r="AD467" s="13"/>
      <c r="AE467" s="123" t="s">
        <v>39</v>
      </c>
      <c r="AF467" s="3" t="s">
        <v>39</v>
      </c>
      <c r="AG467" s="5" t="str">
        <f t="shared" si="138"/>
        <v>No</v>
      </c>
      <c r="AH467" s="124" t="str">
        <f t="shared" si="139"/>
        <v/>
      </c>
      <c r="AI467" s="172" t="str">
        <f t="shared" si="140"/>
        <v/>
      </c>
      <c r="AJ467" s="172" t="str">
        <f t="shared" si="141"/>
        <v/>
      </c>
      <c r="AK467" s="166"/>
      <c r="AL467" s="166"/>
      <c r="AM467" s="87">
        <f t="shared" si="142"/>
        <v>2015</v>
      </c>
      <c r="AN467" s="20"/>
      <c r="AO467" s="20"/>
      <c r="AP467" s="133">
        <f>IFERROR(U466+V465+W464+X463+Y462-(K466+L465+M464+N463+O462),"")</f>
        <v>0</v>
      </c>
      <c r="AQ467" s="137">
        <f>IFERROR(V466+W465+X464+Y463+Z462-(U466+V465+W464+X463+Y462),"")</f>
        <v>0</v>
      </c>
      <c r="AR467" s="161">
        <f t="shared" si="145"/>
        <v>1</v>
      </c>
      <c r="AS467" s="39"/>
      <c r="AT467" s="20"/>
      <c r="AU467" s="87">
        <f t="shared" si="143"/>
        <v>2015</v>
      </c>
      <c r="AV467" s="39"/>
      <c r="AW467" s="20"/>
      <c r="AX467" s="20"/>
      <c r="AY467" s="20"/>
      <c r="AZ467" s="20"/>
    </row>
    <row r="468" spans="1:52">
      <c r="A468" s="138"/>
      <c r="B468" s="85">
        <f t="shared" ref="B468:B475" si="146">B469-1</f>
        <v>2006</v>
      </c>
      <c r="C468" s="23"/>
      <c r="D468" s="23"/>
      <c r="E468" s="119"/>
      <c r="F468" s="23"/>
      <c r="G468" s="23"/>
      <c r="H468" s="23"/>
      <c r="I468" s="23"/>
      <c r="J468" s="68"/>
      <c r="K468" s="119"/>
      <c r="L468" s="23"/>
      <c r="M468" s="23"/>
      <c r="N468" s="23"/>
      <c r="O468" s="23"/>
      <c r="P468" s="23"/>
      <c r="Q468" s="23"/>
      <c r="R468" s="23"/>
      <c r="S468" s="23"/>
      <c r="T468" s="68"/>
      <c r="U468" s="119"/>
      <c r="V468" s="23"/>
      <c r="W468" s="23"/>
      <c r="X468" s="23"/>
      <c r="Y468" s="23"/>
      <c r="Z468" s="23"/>
      <c r="AA468" s="23"/>
      <c r="AB468" s="23"/>
      <c r="AC468" s="23"/>
      <c r="AD468" s="68"/>
      <c r="AE468" s="119" t="s">
        <v>39</v>
      </c>
      <c r="AF468" s="23" t="s">
        <v>39</v>
      </c>
      <c r="AG468" s="22" t="str">
        <f t="shared" si="138"/>
        <v>No</v>
      </c>
      <c r="AH468" s="120" t="str">
        <f t="shared" si="139"/>
        <v/>
      </c>
      <c r="AI468" s="173" t="str">
        <f t="shared" si="140"/>
        <v/>
      </c>
      <c r="AJ468" s="173" t="str">
        <f t="shared" si="141"/>
        <v/>
      </c>
      <c r="AK468" s="165"/>
      <c r="AL468" s="165"/>
      <c r="AM468" s="85">
        <f t="shared" si="142"/>
        <v>2006</v>
      </c>
      <c r="AN468" s="11"/>
      <c r="AO468" s="11"/>
      <c r="AP468" s="131"/>
      <c r="AQ468" s="135"/>
      <c r="AR468" s="159">
        <v>10</v>
      </c>
      <c r="AS468" s="97">
        <v>1</v>
      </c>
      <c r="AT468" s="50"/>
      <c r="AU468" s="85">
        <f t="shared" si="143"/>
        <v>2006</v>
      </c>
      <c r="AV468" s="55"/>
      <c r="AW468" s="100"/>
      <c r="AX468" s="100"/>
      <c r="AY468" s="11"/>
      <c r="AZ468" s="11"/>
    </row>
    <row r="469" spans="1:52">
      <c r="A469" s="139"/>
      <c r="B469" s="86">
        <f t="shared" si="146"/>
        <v>2007</v>
      </c>
      <c r="C469" s="2"/>
      <c r="D469" s="2"/>
      <c r="E469" s="121"/>
      <c r="F469" s="2"/>
      <c r="G469" s="2"/>
      <c r="H469" s="2"/>
      <c r="I469" s="2"/>
      <c r="J469" s="127"/>
      <c r="K469" s="121"/>
      <c r="L469" s="2"/>
      <c r="M469" s="2"/>
      <c r="N469" s="2"/>
      <c r="O469" s="2"/>
      <c r="P469" s="2"/>
      <c r="Q469" s="2"/>
      <c r="R469" s="2"/>
      <c r="S469" s="2"/>
      <c r="T469" s="12"/>
      <c r="U469" s="121"/>
      <c r="V469" s="2"/>
      <c r="W469" s="2"/>
      <c r="X469" s="2"/>
      <c r="Y469" s="2"/>
      <c r="Z469" s="2"/>
      <c r="AA469" s="2"/>
      <c r="AB469" s="2"/>
      <c r="AC469" s="2"/>
      <c r="AD469" s="12"/>
      <c r="AE469" s="121" t="s">
        <v>39</v>
      </c>
      <c r="AF469" s="2" t="s">
        <v>39</v>
      </c>
      <c r="AG469" s="4" t="str">
        <f t="shared" si="138"/>
        <v>No</v>
      </c>
      <c r="AH469" s="122" t="str">
        <f t="shared" si="139"/>
        <v/>
      </c>
      <c r="AI469" s="171" t="str">
        <f t="shared" si="140"/>
        <v/>
      </c>
      <c r="AJ469" s="171" t="str">
        <f t="shared" si="141"/>
        <v/>
      </c>
      <c r="AK469" s="165"/>
      <c r="AL469" s="165"/>
      <c r="AM469" s="86">
        <f t="shared" si="142"/>
        <v>2007</v>
      </c>
      <c r="AN469" s="11"/>
      <c r="AO469" s="11"/>
      <c r="AP469" s="132"/>
      <c r="AQ469" s="136"/>
      <c r="AR469" s="160">
        <f>AR468-1</f>
        <v>9</v>
      </c>
      <c r="AS469" s="38"/>
      <c r="AT469" s="11"/>
      <c r="AU469" s="86">
        <f t="shared" si="143"/>
        <v>2007</v>
      </c>
      <c r="AV469" s="38"/>
      <c r="AW469" s="11"/>
      <c r="AX469" s="11"/>
      <c r="AY469" s="11"/>
      <c r="AZ469" s="11"/>
    </row>
    <row r="470" spans="1:52">
      <c r="A470" s="139"/>
      <c r="B470" s="86">
        <f t="shared" si="146"/>
        <v>2008</v>
      </c>
      <c r="C470" s="2"/>
      <c r="D470" s="2"/>
      <c r="E470" s="121"/>
      <c r="F470" s="2"/>
      <c r="G470" s="2"/>
      <c r="H470" s="2"/>
      <c r="I470" s="2"/>
      <c r="J470" s="127"/>
      <c r="K470" s="121"/>
      <c r="L470" s="2"/>
      <c r="M470" s="2"/>
      <c r="N470" s="2"/>
      <c r="O470" s="2"/>
      <c r="P470" s="2"/>
      <c r="Q470" s="2"/>
      <c r="R470" s="2"/>
      <c r="S470" s="14"/>
      <c r="T470" s="12"/>
      <c r="U470" s="121"/>
      <c r="V470" s="2"/>
      <c r="W470" s="2"/>
      <c r="X470" s="2"/>
      <c r="Y470" s="2"/>
      <c r="Z470" s="2"/>
      <c r="AA470" s="2"/>
      <c r="AB470" s="2"/>
      <c r="AC470" s="14"/>
      <c r="AD470" s="12"/>
      <c r="AE470" s="121" t="s">
        <v>39</v>
      </c>
      <c r="AF470" s="2" t="s">
        <v>39</v>
      </c>
      <c r="AG470" s="4" t="str">
        <f t="shared" si="138"/>
        <v>No</v>
      </c>
      <c r="AH470" s="122" t="str">
        <f t="shared" si="139"/>
        <v/>
      </c>
      <c r="AI470" s="171" t="str">
        <f t="shared" si="140"/>
        <v/>
      </c>
      <c r="AJ470" s="171" t="str">
        <f t="shared" si="141"/>
        <v/>
      </c>
      <c r="AK470" s="165"/>
      <c r="AL470" s="165"/>
      <c r="AM470" s="86">
        <f t="shared" si="142"/>
        <v>2008</v>
      </c>
      <c r="AN470" s="11"/>
      <c r="AO470" s="11"/>
      <c r="AP470" s="132"/>
      <c r="AQ470" s="136"/>
      <c r="AR470" s="160">
        <f t="shared" ref="AR470:AR477" si="147">AR469-1</f>
        <v>8</v>
      </c>
      <c r="AS470" s="38"/>
      <c r="AT470" s="11"/>
      <c r="AU470" s="86">
        <f t="shared" si="143"/>
        <v>2008</v>
      </c>
      <c r="AV470" s="38"/>
      <c r="AW470" s="11"/>
      <c r="AX470" s="11"/>
      <c r="AY470" s="11"/>
      <c r="AZ470" s="11"/>
    </row>
    <row r="471" spans="1:52">
      <c r="A471" s="139"/>
      <c r="B471" s="86">
        <f t="shared" si="146"/>
        <v>2009</v>
      </c>
      <c r="C471" s="2"/>
      <c r="D471" s="2"/>
      <c r="E471" s="121"/>
      <c r="F471" s="2"/>
      <c r="G471" s="2"/>
      <c r="H471" s="2"/>
      <c r="I471" s="2"/>
      <c r="J471" s="127"/>
      <c r="K471" s="121"/>
      <c r="L471" s="2"/>
      <c r="M471" s="2"/>
      <c r="N471" s="2"/>
      <c r="O471" s="2"/>
      <c r="P471" s="2"/>
      <c r="Q471" s="2"/>
      <c r="R471" s="14"/>
      <c r="S471" s="14"/>
      <c r="T471" s="12"/>
      <c r="U471" s="121"/>
      <c r="V471" s="2"/>
      <c r="W471" s="2"/>
      <c r="X471" s="2"/>
      <c r="Y471" s="2"/>
      <c r="Z471" s="2"/>
      <c r="AA471" s="2"/>
      <c r="AB471" s="14"/>
      <c r="AC471" s="14"/>
      <c r="AD471" s="12"/>
      <c r="AE471" s="121" t="s">
        <v>39</v>
      </c>
      <c r="AF471" s="2" t="s">
        <v>39</v>
      </c>
      <c r="AG471" s="4" t="str">
        <f t="shared" si="138"/>
        <v>No</v>
      </c>
      <c r="AH471" s="122" t="str">
        <f t="shared" si="139"/>
        <v/>
      </c>
      <c r="AI471" s="171" t="str">
        <f t="shared" si="140"/>
        <v/>
      </c>
      <c r="AJ471" s="171" t="str">
        <f t="shared" si="141"/>
        <v/>
      </c>
      <c r="AK471" s="165"/>
      <c r="AL471" s="165"/>
      <c r="AM471" s="86">
        <f t="shared" si="142"/>
        <v>2009</v>
      </c>
      <c r="AN471" s="11"/>
      <c r="AO471" s="11"/>
      <c r="AP471" s="132"/>
      <c r="AQ471" s="136"/>
      <c r="AR471" s="160">
        <f t="shared" si="147"/>
        <v>7</v>
      </c>
      <c r="AS471" s="38"/>
      <c r="AT471" s="11"/>
      <c r="AU471" s="86">
        <f t="shared" si="143"/>
        <v>2009</v>
      </c>
      <c r="AV471" s="38"/>
      <c r="AW471" s="11"/>
      <c r="AX471" s="11"/>
      <c r="AY471" s="11"/>
      <c r="AZ471" s="11"/>
    </row>
    <row r="472" spans="1:52">
      <c r="A472" s="139"/>
      <c r="B472" s="86">
        <f t="shared" si="146"/>
        <v>2010</v>
      </c>
      <c r="C472" s="2"/>
      <c r="D472" s="2"/>
      <c r="E472" s="121"/>
      <c r="F472" s="2"/>
      <c r="G472" s="2"/>
      <c r="H472" s="2"/>
      <c r="I472" s="2"/>
      <c r="J472" s="127"/>
      <c r="K472" s="121"/>
      <c r="L472" s="2"/>
      <c r="M472" s="2"/>
      <c r="N472" s="2"/>
      <c r="O472" s="2"/>
      <c r="P472" s="2"/>
      <c r="Q472" s="14"/>
      <c r="R472" s="14"/>
      <c r="S472" s="14"/>
      <c r="T472" s="12"/>
      <c r="U472" s="121"/>
      <c r="V472" s="2"/>
      <c r="W472" s="2"/>
      <c r="X472" s="2"/>
      <c r="Y472" s="2"/>
      <c r="Z472" s="2"/>
      <c r="AA472" s="14"/>
      <c r="AB472" s="14"/>
      <c r="AC472" s="14"/>
      <c r="AD472" s="12"/>
      <c r="AE472" s="121" t="s">
        <v>39</v>
      </c>
      <c r="AF472" s="2" t="s">
        <v>39</v>
      </c>
      <c r="AG472" s="4" t="str">
        <f t="shared" si="138"/>
        <v>No</v>
      </c>
      <c r="AH472" s="122" t="str">
        <f t="shared" si="139"/>
        <v/>
      </c>
      <c r="AI472" s="171" t="str">
        <f t="shared" si="140"/>
        <v/>
      </c>
      <c r="AJ472" s="171" t="str">
        <f t="shared" si="141"/>
        <v/>
      </c>
      <c r="AK472" s="165"/>
      <c r="AL472" s="165"/>
      <c r="AM472" s="86">
        <f t="shared" si="142"/>
        <v>2010</v>
      </c>
      <c r="AN472" s="11"/>
      <c r="AO472" s="11"/>
      <c r="AP472" s="132"/>
      <c r="AQ472" s="136"/>
      <c r="AR472" s="160">
        <f t="shared" si="147"/>
        <v>6</v>
      </c>
      <c r="AS472" s="38"/>
      <c r="AT472" s="11"/>
      <c r="AU472" s="86">
        <f t="shared" si="143"/>
        <v>2010</v>
      </c>
      <c r="AV472" s="38"/>
      <c r="AW472" s="11"/>
      <c r="AX472" s="11"/>
      <c r="AY472" s="11"/>
      <c r="AZ472" s="11"/>
    </row>
    <row r="473" spans="1:52">
      <c r="A473" s="139"/>
      <c r="B473" s="86">
        <f t="shared" si="146"/>
        <v>2011</v>
      </c>
      <c r="C473" s="2"/>
      <c r="D473" s="2"/>
      <c r="E473" s="121"/>
      <c r="F473" s="2"/>
      <c r="G473" s="2"/>
      <c r="H473" s="2"/>
      <c r="I473" s="2"/>
      <c r="J473" s="127"/>
      <c r="K473" s="121"/>
      <c r="L473" s="2"/>
      <c r="M473" s="2"/>
      <c r="N473" s="2"/>
      <c r="O473" s="2"/>
      <c r="P473" s="14"/>
      <c r="Q473" s="14"/>
      <c r="R473" s="14"/>
      <c r="S473" s="14"/>
      <c r="T473" s="12"/>
      <c r="U473" s="121"/>
      <c r="V473" s="2"/>
      <c r="W473" s="2"/>
      <c r="X473" s="2"/>
      <c r="Y473" s="2"/>
      <c r="Z473" s="14"/>
      <c r="AA473" s="14"/>
      <c r="AB473" s="14"/>
      <c r="AC473" s="14"/>
      <c r="AD473" s="12"/>
      <c r="AE473" s="121" t="s">
        <v>39</v>
      </c>
      <c r="AF473" s="2" t="s">
        <v>39</v>
      </c>
      <c r="AG473" s="4" t="str">
        <f t="shared" si="138"/>
        <v>No</v>
      </c>
      <c r="AH473" s="122" t="str">
        <f t="shared" si="139"/>
        <v/>
      </c>
      <c r="AI473" s="171" t="str">
        <f t="shared" si="140"/>
        <v/>
      </c>
      <c r="AJ473" s="171" t="str">
        <f t="shared" si="141"/>
        <v/>
      </c>
      <c r="AK473" s="165"/>
      <c r="AL473" s="165"/>
      <c r="AM473" s="86">
        <f t="shared" si="142"/>
        <v>2011</v>
      </c>
      <c r="AN473" s="11"/>
      <c r="AO473" s="11"/>
      <c r="AP473" s="132">
        <f>IFERROR(U472+V471+W470+X469+Y468-(K472+L471+M470+N469+O468),"")</f>
        <v>0</v>
      </c>
      <c r="AQ473" s="136">
        <f>IFERROR(V472+W471+X470+Y469+Z468-(U472+V471+W470+X469+Y468),"")</f>
        <v>0</v>
      </c>
      <c r="AR473" s="160">
        <f t="shared" si="147"/>
        <v>5</v>
      </c>
      <c r="AS473" s="38"/>
      <c r="AT473" s="11"/>
      <c r="AU473" s="86">
        <f t="shared" si="143"/>
        <v>2011</v>
      </c>
      <c r="AV473" s="38"/>
      <c r="AW473" s="11"/>
      <c r="AX473" s="11"/>
      <c r="AY473" s="11"/>
      <c r="AZ473" s="11"/>
    </row>
    <row r="474" spans="1:52">
      <c r="A474" s="139"/>
      <c r="B474" s="86">
        <f t="shared" si="146"/>
        <v>2012</v>
      </c>
      <c r="C474" s="2"/>
      <c r="D474" s="2"/>
      <c r="E474" s="121"/>
      <c r="F474" s="2"/>
      <c r="G474" s="2"/>
      <c r="H474" s="2"/>
      <c r="I474" s="2"/>
      <c r="J474" s="127"/>
      <c r="K474" s="121"/>
      <c r="L474" s="2"/>
      <c r="M474" s="2"/>
      <c r="N474" s="2"/>
      <c r="O474" s="14"/>
      <c r="P474" s="14"/>
      <c r="Q474" s="14"/>
      <c r="R474" s="14"/>
      <c r="S474" s="14"/>
      <c r="T474" s="12"/>
      <c r="U474" s="121"/>
      <c r="V474" s="2"/>
      <c r="W474" s="2"/>
      <c r="X474" s="2"/>
      <c r="Y474" s="14"/>
      <c r="Z474" s="14"/>
      <c r="AA474" s="14"/>
      <c r="AB474" s="14"/>
      <c r="AC474" s="14"/>
      <c r="AD474" s="12"/>
      <c r="AE474" s="121" t="s">
        <v>39</v>
      </c>
      <c r="AF474" s="2" t="s">
        <v>39</v>
      </c>
      <c r="AG474" s="4" t="str">
        <f t="shared" si="138"/>
        <v>No</v>
      </c>
      <c r="AH474" s="122" t="str">
        <f t="shared" si="139"/>
        <v/>
      </c>
      <c r="AI474" s="171" t="str">
        <f t="shared" si="140"/>
        <v/>
      </c>
      <c r="AJ474" s="171" t="str">
        <f t="shared" si="141"/>
        <v/>
      </c>
      <c r="AK474" s="165"/>
      <c r="AL474" s="165"/>
      <c r="AM474" s="86">
        <f t="shared" si="142"/>
        <v>2012</v>
      </c>
      <c r="AN474" s="11"/>
      <c r="AO474" s="11"/>
      <c r="AP474" s="132">
        <f>IFERROR(U473+V472+W471+X470+Y469-(K473+L472+M471+N470+O469),"")</f>
        <v>0</v>
      </c>
      <c r="AQ474" s="136">
        <f>IFERROR(V473+W472+X471+Y470+Z469-(U473+V472+W471+X470+Y469),"")</f>
        <v>0</v>
      </c>
      <c r="AR474" s="160">
        <f t="shared" si="147"/>
        <v>4</v>
      </c>
      <c r="AS474" s="38"/>
      <c r="AT474" s="11"/>
      <c r="AU474" s="86">
        <f t="shared" si="143"/>
        <v>2012</v>
      </c>
      <c r="AV474" s="38"/>
      <c r="AW474" s="11"/>
      <c r="AX474" s="11"/>
      <c r="AY474" s="11"/>
      <c r="AZ474" s="11"/>
    </row>
    <row r="475" spans="1:52">
      <c r="A475" s="139"/>
      <c r="B475" s="86">
        <f t="shared" si="146"/>
        <v>2013</v>
      </c>
      <c r="C475" s="2"/>
      <c r="D475" s="2"/>
      <c r="E475" s="121"/>
      <c r="F475" s="2"/>
      <c r="G475" s="2"/>
      <c r="H475" s="2"/>
      <c r="I475" s="2"/>
      <c r="J475" s="127"/>
      <c r="K475" s="121"/>
      <c r="L475" s="2"/>
      <c r="M475" s="2"/>
      <c r="N475" s="14"/>
      <c r="O475" s="14"/>
      <c r="P475" s="14"/>
      <c r="Q475" s="14"/>
      <c r="R475" s="14"/>
      <c r="S475" s="14"/>
      <c r="T475" s="12"/>
      <c r="U475" s="121"/>
      <c r="V475" s="2"/>
      <c r="W475" s="2"/>
      <c r="X475" s="14"/>
      <c r="Y475" s="14"/>
      <c r="Z475" s="14"/>
      <c r="AA475" s="14"/>
      <c r="AB475" s="14"/>
      <c r="AC475" s="14"/>
      <c r="AD475" s="12"/>
      <c r="AE475" s="121" t="s">
        <v>39</v>
      </c>
      <c r="AF475" s="2" t="s">
        <v>39</v>
      </c>
      <c r="AG475" s="4" t="str">
        <f t="shared" si="138"/>
        <v>No</v>
      </c>
      <c r="AH475" s="122" t="str">
        <f t="shared" si="139"/>
        <v/>
      </c>
      <c r="AI475" s="171" t="str">
        <f t="shared" si="140"/>
        <v/>
      </c>
      <c r="AJ475" s="171" t="str">
        <f t="shared" si="141"/>
        <v/>
      </c>
      <c r="AK475" s="165"/>
      <c r="AL475" s="165"/>
      <c r="AM475" s="86">
        <f t="shared" si="142"/>
        <v>2013</v>
      </c>
      <c r="AN475" s="11"/>
      <c r="AO475" s="11"/>
      <c r="AP475" s="132">
        <f>IFERROR(U474+V473+W472+X471+Y470-(K474+L473+M472+N471+O470),"")</f>
        <v>0</v>
      </c>
      <c r="AQ475" s="136">
        <f>IFERROR(V474+W473+X472+Y471+Z470-(U474+V473+W472+X471+Y470),"")</f>
        <v>0</v>
      </c>
      <c r="AR475" s="160">
        <f t="shared" si="147"/>
        <v>3</v>
      </c>
      <c r="AS475" s="38"/>
      <c r="AT475" s="11"/>
      <c r="AU475" s="86">
        <f t="shared" si="143"/>
        <v>2013</v>
      </c>
      <c r="AV475" s="38"/>
      <c r="AW475" s="11"/>
      <c r="AX475" s="11"/>
      <c r="AY475" s="11"/>
      <c r="AZ475" s="11"/>
    </row>
    <row r="476" spans="1:52">
      <c r="A476" s="139"/>
      <c r="B476" s="86">
        <f>B477-1</f>
        <v>2014</v>
      </c>
      <c r="C476" s="2"/>
      <c r="D476" s="2"/>
      <c r="E476" s="121"/>
      <c r="F476" s="2"/>
      <c r="G476" s="2"/>
      <c r="H476" s="2"/>
      <c r="I476" s="2"/>
      <c r="J476" s="127"/>
      <c r="K476" s="121"/>
      <c r="L476" s="2"/>
      <c r="M476" s="14"/>
      <c r="N476" s="14"/>
      <c r="O476" s="14"/>
      <c r="P476" s="14"/>
      <c r="Q476" s="14"/>
      <c r="R476" s="14"/>
      <c r="S476" s="14"/>
      <c r="T476" s="12"/>
      <c r="U476" s="121"/>
      <c r="V476" s="2"/>
      <c r="W476" s="14"/>
      <c r="X476" s="14"/>
      <c r="Y476" s="14"/>
      <c r="Z476" s="14"/>
      <c r="AA476" s="14"/>
      <c r="AB476" s="14"/>
      <c r="AC476" s="14"/>
      <c r="AD476" s="12"/>
      <c r="AE476" s="121" t="s">
        <v>39</v>
      </c>
      <c r="AF476" s="2" t="s">
        <v>39</v>
      </c>
      <c r="AG476" s="4" t="str">
        <f t="shared" si="138"/>
        <v>No</v>
      </c>
      <c r="AH476" s="122" t="str">
        <f t="shared" si="139"/>
        <v/>
      </c>
      <c r="AI476" s="171" t="str">
        <f t="shared" si="140"/>
        <v/>
      </c>
      <c r="AJ476" s="171" t="str">
        <f t="shared" si="141"/>
        <v/>
      </c>
      <c r="AK476" s="165"/>
      <c r="AL476" s="165"/>
      <c r="AM476" s="86">
        <f t="shared" si="142"/>
        <v>2014</v>
      </c>
      <c r="AN476" s="11"/>
      <c r="AO476" s="11"/>
      <c r="AP476" s="132">
        <f>IFERROR(U475+V474+W473+X472+Y471-(K475+L474+M473+N472+O471),"")</f>
        <v>0</v>
      </c>
      <c r="AQ476" s="136">
        <f>IFERROR(V475+W474+X473+Y472+Z471-(U475+V474+W473+X472+Y471),"")</f>
        <v>0</v>
      </c>
      <c r="AR476" s="160">
        <f t="shared" si="147"/>
        <v>2</v>
      </c>
      <c r="AS476" s="38"/>
      <c r="AT476" s="11"/>
      <c r="AU476" s="86">
        <f t="shared" si="143"/>
        <v>2014</v>
      </c>
      <c r="AV476" s="38"/>
      <c r="AW476" s="11"/>
      <c r="AX476" s="11"/>
      <c r="AY476" s="11"/>
      <c r="AZ476" s="11"/>
    </row>
    <row r="477" spans="1:52">
      <c r="A477" s="140"/>
      <c r="B477" s="87">
        <v>2015</v>
      </c>
      <c r="C477" s="3"/>
      <c r="D477" s="3"/>
      <c r="E477" s="123"/>
      <c r="F477" s="3"/>
      <c r="G477" s="3"/>
      <c r="H477" s="3"/>
      <c r="I477" s="3"/>
      <c r="J477" s="128"/>
      <c r="K477" s="123"/>
      <c r="L477" s="15"/>
      <c r="M477" s="15"/>
      <c r="N477" s="15"/>
      <c r="O477" s="15"/>
      <c r="P477" s="15"/>
      <c r="Q477" s="15"/>
      <c r="R477" s="15"/>
      <c r="S477" s="15"/>
      <c r="T477" s="13"/>
      <c r="U477" s="123"/>
      <c r="V477" s="15"/>
      <c r="W477" s="15"/>
      <c r="X477" s="15"/>
      <c r="Y477" s="15"/>
      <c r="Z477" s="15"/>
      <c r="AA477" s="15"/>
      <c r="AB477" s="15"/>
      <c r="AC477" s="15"/>
      <c r="AD477" s="13"/>
      <c r="AE477" s="123" t="s">
        <v>39</v>
      </c>
      <c r="AF477" s="3" t="s">
        <v>39</v>
      </c>
      <c r="AG477" s="5" t="str">
        <f t="shared" si="138"/>
        <v>No</v>
      </c>
      <c r="AH477" s="124" t="str">
        <f t="shared" si="139"/>
        <v/>
      </c>
      <c r="AI477" s="172" t="str">
        <f t="shared" si="140"/>
        <v/>
      </c>
      <c r="AJ477" s="172" t="str">
        <f t="shared" si="141"/>
        <v/>
      </c>
      <c r="AK477" s="166"/>
      <c r="AL477" s="166"/>
      <c r="AM477" s="87">
        <f t="shared" si="142"/>
        <v>2015</v>
      </c>
      <c r="AN477" s="20"/>
      <c r="AO477" s="20"/>
      <c r="AP477" s="133">
        <f>IFERROR(U476+V475+W474+X473+Y472-(K476+L475+M474+N473+O472),"")</f>
        <v>0</v>
      </c>
      <c r="AQ477" s="137">
        <f>IFERROR(V476+W475+X474+Y473+Z472-(U476+V475+W474+X473+Y472),"")</f>
        <v>0</v>
      </c>
      <c r="AR477" s="161">
        <f t="shared" si="147"/>
        <v>1</v>
      </c>
      <c r="AS477" s="39"/>
      <c r="AT477" s="20"/>
      <c r="AU477" s="87">
        <f t="shared" si="143"/>
        <v>2015</v>
      </c>
      <c r="AV477" s="39"/>
      <c r="AW477" s="20"/>
      <c r="AX477" s="20"/>
      <c r="AY477" s="20"/>
      <c r="AZ477" s="20"/>
    </row>
    <row r="478" spans="1:52">
      <c r="A478" s="138"/>
      <c r="B478" s="85">
        <f t="shared" ref="B478:B485" si="148">B479-1</f>
        <v>2006</v>
      </c>
      <c r="C478" s="23"/>
      <c r="D478" s="23"/>
      <c r="E478" s="119"/>
      <c r="F478" s="23"/>
      <c r="G478" s="23"/>
      <c r="H478" s="23"/>
      <c r="I478" s="23"/>
      <c r="J478" s="68"/>
      <c r="K478" s="119"/>
      <c r="L478" s="23"/>
      <c r="M478" s="23"/>
      <c r="N478" s="23"/>
      <c r="O478" s="23"/>
      <c r="P478" s="23"/>
      <c r="Q478" s="23"/>
      <c r="R478" s="23"/>
      <c r="S478" s="23"/>
      <c r="T478" s="68"/>
      <c r="U478" s="119"/>
      <c r="V478" s="23"/>
      <c r="W478" s="23"/>
      <c r="X478" s="23"/>
      <c r="Y478" s="23"/>
      <c r="Z478" s="23"/>
      <c r="AA478" s="23"/>
      <c r="AB478" s="23"/>
      <c r="AC478" s="23"/>
      <c r="AD478" s="68"/>
      <c r="AE478" s="119" t="s">
        <v>39</v>
      </c>
      <c r="AF478" s="23" t="s">
        <v>39</v>
      </c>
      <c r="AG478" s="22" t="str">
        <f t="shared" si="138"/>
        <v>No</v>
      </c>
      <c r="AH478" s="120" t="str">
        <f t="shared" si="139"/>
        <v/>
      </c>
      <c r="AI478" s="173" t="str">
        <f t="shared" si="140"/>
        <v/>
      </c>
      <c r="AJ478" s="173" t="str">
        <f t="shared" si="141"/>
        <v/>
      </c>
      <c r="AK478" s="165"/>
      <c r="AL478" s="165"/>
      <c r="AM478" s="85">
        <f t="shared" si="142"/>
        <v>2006</v>
      </c>
      <c r="AN478" s="11"/>
      <c r="AO478" s="11"/>
      <c r="AP478" s="131"/>
      <c r="AQ478" s="135"/>
      <c r="AR478" s="159">
        <v>10</v>
      </c>
      <c r="AS478" s="97">
        <v>1</v>
      </c>
      <c r="AT478" s="50"/>
      <c r="AU478" s="85">
        <f t="shared" si="143"/>
        <v>2006</v>
      </c>
      <c r="AV478" s="55"/>
      <c r="AW478" s="100"/>
      <c r="AX478" s="100"/>
      <c r="AY478" s="11"/>
      <c r="AZ478" s="11"/>
    </row>
    <row r="479" spans="1:52">
      <c r="A479" s="139"/>
      <c r="B479" s="86">
        <f t="shared" si="148"/>
        <v>2007</v>
      </c>
      <c r="C479" s="2"/>
      <c r="D479" s="2"/>
      <c r="E479" s="121"/>
      <c r="F479" s="2"/>
      <c r="G479" s="2"/>
      <c r="H479" s="2"/>
      <c r="I479" s="2"/>
      <c r="J479" s="127"/>
      <c r="K479" s="121"/>
      <c r="L479" s="2"/>
      <c r="M479" s="2"/>
      <c r="N479" s="2"/>
      <c r="O479" s="2"/>
      <c r="P479" s="2"/>
      <c r="Q479" s="2"/>
      <c r="R479" s="2"/>
      <c r="S479" s="2"/>
      <c r="T479" s="12"/>
      <c r="U479" s="121"/>
      <c r="V479" s="2"/>
      <c r="W479" s="2"/>
      <c r="X479" s="2"/>
      <c r="Y479" s="2"/>
      <c r="Z479" s="2"/>
      <c r="AA479" s="2"/>
      <c r="AB479" s="2"/>
      <c r="AC479" s="2"/>
      <c r="AD479" s="12"/>
      <c r="AE479" s="121" t="s">
        <v>39</v>
      </c>
      <c r="AF479" s="2" t="s">
        <v>39</v>
      </c>
      <c r="AG479" s="4" t="str">
        <f t="shared" si="138"/>
        <v>No</v>
      </c>
      <c r="AH479" s="122" t="str">
        <f t="shared" si="139"/>
        <v/>
      </c>
      <c r="AI479" s="171" t="str">
        <f t="shared" si="140"/>
        <v/>
      </c>
      <c r="AJ479" s="171" t="str">
        <f t="shared" si="141"/>
        <v/>
      </c>
      <c r="AK479" s="165"/>
      <c r="AL479" s="165"/>
      <c r="AM479" s="86">
        <f t="shared" si="142"/>
        <v>2007</v>
      </c>
      <c r="AN479" s="11"/>
      <c r="AO479" s="11"/>
      <c r="AP479" s="132"/>
      <c r="AQ479" s="136"/>
      <c r="AR479" s="160">
        <f>AR478-1</f>
        <v>9</v>
      </c>
      <c r="AS479" s="38"/>
      <c r="AT479" s="11"/>
      <c r="AU479" s="86">
        <f t="shared" si="143"/>
        <v>2007</v>
      </c>
      <c r="AV479" s="38"/>
      <c r="AW479" s="11"/>
      <c r="AX479" s="11"/>
      <c r="AY479" s="11"/>
      <c r="AZ479" s="11"/>
    </row>
    <row r="480" spans="1:52">
      <c r="A480" s="139"/>
      <c r="B480" s="86">
        <f t="shared" si="148"/>
        <v>2008</v>
      </c>
      <c r="C480" s="2"/>
      <c r="D480" s="2"/>
      <c r="E480" s="121"/>
      <c r="F480" s="2"/>
      <c r="G480" s="2"/>
      <c r="H480" s="2"/>
      <c r="I480" s="2"/>
      <c r="J480" s="127"/>
      <c r="K480" s="121"/>
      <c r="L480" s="2"/>
      <c r="M480" s="2"/>
      <c r="N480" s="2"/>
      <c r="O480" s="2"/>
      <c r="P480" s="2"/>
      <c r="Q480" s="2"/>
      <c r="R480" s="2"/>
      <c r="S480" s="14"/>
      <c r="T480" s="12"/>
      <c r="U480" s="121"/>
      <c r="V480" s="2"/>
      <c r="W480" s="2"/>
      <c r="X480" s="2"/>
      <c r="Y480" s="2"/>
      <c r="Z480" s="2"/>
      <c r="AA480" s="2"/>
      <c r="AB480" s="2"/>
      <c r="AC480" s="14"/>
      <c r="AD480" s="12"/>
      <c r="AE480" s="121" t="s">
        <v>39</v>
      </c>
      <c r="AF480" s="2" t="s">
        <v>39</v>
      </c>
      <c r="AG480" s="4" t="str">
        <f t="shared" si="138"/>
        <v>No</v>
      </c>
      <c r="AH480" s="122" t="str">
        <f t="shared" si="139"/>
        <v/>
      </c>
      <c r="AI480" s="171" t="str">
        <f t="shared" si="140"/>
        <v/>
      </c>
      <c r="AJ480" s="171" t="str">
        <f t="shared" si="141"/>
        <v/>
      </c>
      <c r="AK480" s="165"/>
      <c r="AL480" s="165"/>
      <c r="AM480" s="86">
        <f t="shared" si="142"/>
        <v>2008</v>
      </c>
      <c r="AN480" s="11"/>
      <c r="AO480" s="11"/>
      <c r="AP480" s="132"/>
      <c r="AQ480" s="136"/>
      <c r="AR480" s="160">
        <f t="shared" ref="AR480:AR487" si="149">AR479-1</f>
        <v>8</v>
      </c>
      <c r="AS480" s="38"/>
      <c r="AT480" s="11"/>
      <c r="AU480" s="86">
        <f t="shared" si="143"/>
        <v>2008</v>
      </c>
      <c r="AV480" s="38"/>
      <c r="AW480" s="11"/>
      <c r="AX480" s="11"/>
      <c r="AY480" s="11"/>
      <c r="AZ480" s="11"/>
    </row>
    <row r="481" spans="1:52">
      <c r="A481" s="139"/>
      <c r="B481" s="86">
        <f t="shared" si="148"/>
        <v>2009</v>
      </c>
      <c r="C481" s="2"/>
      <c r="D481" s="2"/>
      <c r="E481" s="121"/>
      <c r="F481" s="2"/>
      <c r="G481" s="2"/>
      <c r="H481" s="2"/>
      <c r="I481" s="2"/>
      <c r="J481" s="127"/>
      <c r="K481" s="121"/>
      <c r="L481" s="2"/>
      <c r="M481" s="2"/>
      <c r="N481" s="2"/>
      <c r="O481" s="2"/>
      <c r="P481" s="2"/>
      <c r="Q481" s="2"/>
      <c r="R481" s="14"/>
      <c r="S481" s="14"/>
      <c r="T481" s="12"/>
      <c r="U481" s="121"/>
      <c r="V481" s="2"/>
      <c r="W481" s="2"/>
      <c r="X481" s="2"/>
      <c r="Y481" s="2"/>
      <c r="Z481" s="2"/>
      <c r="AA481" s="2"/>
      <c r="AB481" s="14"/>
      <c r="AC481" s="14"/>
      <c r="AD481" s="12"/>
      <c r="AE481" s="121" t="s">
        <v>39</v>
      </c>
      <c r="AF481" s="2" t="s">
        <v>39</v>
      </c>
      <c r="AG481" s="4" t="str">
        <f t="shared" si="138"/>
        <v>No</v>
      </c>
      <c r="AH481" s="122" t="str">
        <f t="shared" si="139"/>
        <v/>
      </c>
      <c r="AI481" s="171" t="str">
        <f t="shared" si="140"/>
        <v/>
      </c>
      <c r="AJ481" s="171" t="str">
        <f t="shared" si="141"/>
        <v/>
      </c>
      <c r="AK481" s="165"/>
      <c r="AL481" s="165"/>
      <c r="AM481" s="86">
        <f t="shared" si="142"/>
        <v>2009</v>
      </c>
      <c r="AN481" s="11"/>
      <c r="AO481" s="11"/>
      <c r="AP481" s="132"/>
      <c r="AQ481" s="136"/>
      <c r="AR481" s="160">
        <f t="shared" si="149"/>
        <v>7</v>
      </c>
      <c r="AS481" s="38"/>
      <c r="AT481" s="11"/>
      <c r="AU481" s="86">
        <f t="shared" si="143"/>
        <v>2009</v>
      </c>
      <c r="AV481" s="38"/>
      <c r="AW481" s="11"/>
      <c r="AX481" s="11"/>
      <c r="AY481" s="11"/>
      <c r="AZ481" s="11"/>
    </row>
    <row r="482" spans="1:52">
      <c r="A482" s="139"/>
      <c r="B482" s="86">
        <f t="shared" si="148"/>
        <v>2010</v>
      </c>
      <c r="C482" s="2"/>
      <c r="D482" s="2"/>
      <c r="E482" s="121"/>
      <c r="F482" s="2"/>
      <c r="G482" s="2"/>
      <c r="H482" s="2"/>
      <c r="I482" s="2"/>
      <c r="J482" s="127"/>
      <c r="K482" s="121"/>
      <c r="L482" s="2"/>
      <c r="M482" s="2"/>
      <c r="N482" s="2"/>
      <c r="O482" s="2"/>
      <c r="P482" s="2"/>
      <c r="Q482" s="14"/>
      <c r="R482" s="14"/>
      <c r="S482" s="14"/>
      <c r="T482" s="12"/>
      <c r="U482" s="121"/>
      <c r="V482" s="2"/>
      <c r="W482" s="2"/>
      <c r="X482" s="2"/>
      <c r="Y482" s="2"/>
      <c r="Z482" s="2"/>
      <c r="AA482" s="14"/>
      <c r="AB482" s="14"/>
      <c r="AC482" s="14"/>
      <c r="AD482" s="12"/>
      <c r="AE482" s="121" t="s">
        <v>39</v>
      </c>
      <c r="AF482" s="2" t="s">
        <v>39</v>
      </c>
      <c r="AG482" s="4" t="str">
        <f t="shared" si="138"/>
        <v>No</v>
      </c>
      <c r="AH482" s="122" t="str">
        <f t="shared" si="139"/>
        <v/>
      </c>
      <c r="AI482" s="171" t="str">
        <f t="shared" si="140"/>
        <v/>
      </c>
      <c r="AJ482" s="171" t="str">
        <f t="shared" si="141"/>
        <v/>
      </c>
      <c r="AK482" s="165"/>
      <c r="AL482" s="165"/>
      <c r="AM482" s="86">
        <f t="shared" si="142"/>
        <v>2010</v>
      </c>
      <c r="AN482" s="11"/>
      <c r="AO482" s="11"/>
      <c r="AP482" s="132"/>
      <c r="AQ482" s="136"/>
      <c r="AR482" s="160">
        <f t="shared" si="149"/>
        <v>6</v>
      </c>
      <c r="AS482" s="38"/>
      <c r="AT482" s="11"/>
      <c r="AU482" s="86">
        <f t="shared" si="143"/>
        <v>2010</v>
      </c>
      <c r="AV482" s="38"/>
      <c r="AW482" s="11"/>
      <c r="AX482" s="11"/>
      <c r="AY482" s="11"/>
      <c r="AZ482" s="11"/>
    </row>
    <row r="483" spans="1:52">
      <c r="A483" s="139"/>
      <c r="B483" s="86">
        <f t="shared" si="148"/>
        <v>2011</v>
      </c>
      <c r="C483" s="2"/>
      <c r="D483" s="2"/>
      <c r="E483" s="121"/>
      <c r="F483" s="2"/>
      <c r="G483" s="2"/>
      <c r="H483" s="2"/>
      <c r="I483" s="2"/>
      <c r="J483" s="127"/>
      <c r="K483" s="121"/>
      <c r="L483" s="2"/>
      <c r="M483" s="2"/>
      <c r="N483" s="2"/>
      <c r="O483" s="2"/>
      <c r="P483" s="14"/>
      <c r="Q483" s="14"/>
      <c r="R483" s="14"/>
      <c r="S483" s="14"/>
      <c r="T483" s="12"/>
      <c r="U483" s="121"/>
      <c r="V483" s="2"/>
      <c r="W483" s="2"/>
      <c r="X483" s="2"/>
      <c r="Y483" s="2"/>
      <c r="Z483" s="14"/>
      <c r="AA483" s="14"/>
      <c r="AB483" s="14"/>
      <c r="AC483" s="14"/>
      <c r="AD483" s="12"/>
      <c r="AE483" s="121" t="s">
        <v>39</v>
      </c>
      <c r="AF483" s="2" t="s">
        <v>39</v>
      </c>
      <c r="AG483" s="4" t="str">
        <f t="shared" si="138"/>
        <v>No</v>
      </c>
      <c r="AH483" s="122" t="str">
        <f t="shared" si="139"/>
        <v/>
      </c>
      <c r="AI483" s="171" t="str">
        <f t="shared" si="140"/>
        <v/>
      </c>
      <c r="AJ483" s="171" t="str">
        <f t="shared" si="141"/>
        <v/>
      </c>
      <c r="AK483" s="165"/>
      <c r="AL483" s="165"/>
      <c r="AM483" s="86">
        <f t="shared" si="142"/>
        <v>2011</v>
      </c>
      <c r="AN483" s="11"/>
      <c r="AO483" s="11"/>
      <c r="AP483" s="132">
        <f>IFERROR(U482+V481+W480+X479+Y478-(K482+L481+M480+N479+O478),"")</f>
        <v>0</v>
      </c>
      <c r="AQ483" s="136">
        <f>IFERROR(V482+W481+X480+Y479+Z478-(U482+V481+W480+X479+Y478),"")</f>
        <v>0</v>
      </c>
      <c r="AR483" s="160">
        <f t="shared" si="149"/>
        <v>5</v>
      </c>
      <c r="AS483" s="38"/>
      <c r="AT483" s="11"/>
      <c r="AU483" s="86">
        <f t="shared" si="143"/>
        <v>2011</v>
      </c>
      <c r="AV483" s="38"/>
      <c r="AW483" s="11"/>
      <c r="AX483" s="11"/>
      <c r="AY483" s="11"/>
      <c r="AZ483" s="11"/>
    </row>
    <row r="484" spans="1:52">
      <c r="A484" s="139"/>
      <c r="B484" s="86">
        <f t="shared" si="148"/>
        <v>2012</v>
      </c>
      <c r="C484" s="2"/>
      <c r="D484" s="2"/>
      <c r="E484" s="121"/>
      <c r="F484" s="2"/>
      <c r="G484" s="2"/>
      <c r="H484" s="2"/>
      <c r="I484" s="2"/>
      <c r="J484" s="127"/>
      <c r="K484" s="121"/>
      <c r="L484" s="2"/>
      <c r="M484" s="2"/>
      <c r="N484" s="2"/>
      <c r="O484" s="14"/>
      <c r="P484" s="14"/>
      <c r="Q484" s="14"/>
      <c r="R484" s="14"/>
      <c r="S484" s="14"/>
      <c r="T484" s="12"/>
      <c r="U484" s="121"/>
      <c r="V484" s="2"/>
      <c r="W484" s="2"/>
      <c r="X484" s="2"/>
      <c r="Y484" s="14"/>
      <c r="Z484" s="14"/>
      <c r="AA484" s="14"/>
      <c r="AB484" s="14"/>
      <c r="AC484" s="14"/>
      <c r="AD484" s="12"/>
      <c r="AE484" s="121" t="s">
        <v>39</v>
      </c>
      <c r="AF484" s="2" t="s">
        <v>39</v>
      </c>
      <c r="AG484" s="4" t="str">
        <f t="shared" si="138"/>
        <v>No</v>
      </c>
      <c r="AH484" s="122" t="str">
        <f t="shared" si="139"/>
        <v/>
      </c>
      <c r="AI484" s="171" t="str">
        <f t="shared" si="140"/>
        <v/>
      </c>
      <c r="AJ484" s="171" t="str">
        <f t="shared" si="141"/>
        <v/>
      </c>
      <c r="AK484" s="165"/>
      <c r="AL484" s="165"/>
      <c r="AM484" s="86">
        <f t="shared" si="142"/>
        <v>2012</v>
      </c>
      <c r="AN484" s="11"/>
      <c r="AO484" s="11"/>
      <c r="AP484" s="132">
        <f>IFERROR(U483+V482+W481+X480+Y479-(K483+L482+M481+N480+O479),"")</f>
        <v>0</v>
      </c>
      <c r="AQ484" s="136">
        <f>IFERROR(V483+W482+X481+Y480+Z479-(U483+V482+W481+X480+Y479),"")</f>
        <v>0</v>
      </c>
      <c r="AR484" s="160">
        <f t="shared" si="149"/>
        <v>4</v>
      </c>
      <c r="AS484" s="38"/>
      <c r="AT484" s="11"/>
      <c r="AU484" s="86">
        <f t="shared" si="143"/>
        <v>2012</v>
      </c>
      <c r="AV484" s="38"/>
      <c r="AW484" s="11"/>
      <c r="AX484" s="11"/>
      <c r="AY484" s="11"/>
      <c r="AZ484" s="11"/>
    </row>
    <row r="485" spans="1:52">
      <c r="A485" s="139"/>
      <c r="B485" s="86">
        <f t="shared" si="148"/>
        <v>2013</v>
      </c>
      <c r="C485" s="2"/>
      <c r="D485" s="2"/>
      <c r="E485" s="121"/>
      <c r="F485" s="2"/>
      <c r="G485" s="2"/>
      <c r="H485" s="2"/>
      <c r="I485" s="2"/>
      <c r="J485" s="127"/>
      <c r="K485" s="121"/>
      <c r="L485" s="2"/>
      <c r="M485" s="2"/>
      <c r="N485" s="14"/>
      <c r="O485" s="14"/>
      <c r="P485" s="14"/>
      <c r="Q485" s="14"/>
      <c r="R485" s="14"/>
      <c r="S485" s="14"/>
      <c r="T485" s="12"/>
      <c r="U485" s="121"/>
      <c r="V485" s="2"/>
      <c r="W485" s="2"/>
      <c r="X485" s="14"/>
      <c r="Y485" s="14"/>
      <c r="Z485" s="14"/>
      <c r="AA485" s="14"/>
      <c r="AB485" s="14"/>
      <c r="AC485" s="14"/>
      <c r="AD485" s="12"/>
      <c r="AE485" s="121" t="s">
        <v>39</v>
      </c>
      <c r="AF485" s="2" t="s">
        <v>39</v>
      </c>
      <c r="AG485" s="4" t="str">
        <f t="shared" si="138"/>
        <v>No</v>
      </c>
      <c r="AH485" s="122" t="str">
        <f t="shared" si="139"/>
        <v/>
      </c>
      <c r="AI485" s="171" t="str">
        <f t="shared" si="140"/>
        <v/>
      </c>
      <c r="AJ485" s="171" t="str">
        <f t="shared" si="141"/>
        <v/>
      </c>
      <c r="AK485" s="165"/>
      <c r="AL485" s="165"/>
      <c r="AM485" s="86">
        <f t="shared" si="142"/>
        <v>2013</v>
      </c>
      <c r="AN485" s="11"/>
      <c r="AO485" s="11"/>
      <c r="AP485" s="132">
        <f>IFERROR(U484+V483+W482+X481+Y480-(K484+L483+M482+N481+O480),"")</f>
        <v>0</v>
      </c>
      <c r="AQ485" s="136">
        <f>IFERROR(V484+W483+X482+Y481+Z480-(U484+V483+W482+X481+Y480),"")</f>
        <v>0</v>
      </c>
      <c r="AR485" s="160">
        <f t="shared" si="149"/>
        <v>3</v>
      </c>
      <c r="AS485" s="38"/>
      <c r="AT485" s="11"/>
      <c r="AU485" s="86">
        <f t="shared" si="143"/>
        <v>2013</v>
      </c>
      <c r="AV485" s="38"/>
      <c r="AW485" s="11"/>
      <c r="AX485" s="11"/>
      <c r="AY485" s="11"/>
      <c r="AZ485" s="11"/>
    </row>
    <row r="486" spans="1:52">
      <c r="A486" s="139"/>
      <c r="B486" s="86">
        <f>B487-1</f>
        <v>2014</v>
      </c>
      <c r="C486" s="2"/>
      <c r="D486" s="2"/>
      <c r="E486" s="121"/>
      <c r="F486" s="2"/>
      <c r="G486" s="2"/>
      <c r="H486" s="2"/>
      <c r="I486" s="2"/>
      <c r="J486" s="127"/>
      <c r="K486" s="121"/>
      <c r="L486" s="2"/>
      <c r="M486" s="14"/>
      <c r="N486" s="14"/>
      <c r="O486" s="14"/>
      <c r="P486" s="14"/>
      <c r="Q486" s="14"/>
      <c r="R486" s="14"/>
      <c r="S486" s="14"/>
      <c r="T486" s="12"/>
      <c r="U486" s="121"/>
      <c r="V486" s="2"/>
      <c r="W486" s="14"/>
      <c r="X486" s="14"/>
      <c r="Y486" s="14"/>
      <c r="Z486" s="14"/>
      <c r="AA486" s="14"/>
      <c r="AB486" s="14"/>
      <c r="AC486" s="14"/>
      <c r="AD486" s="12"/>
      <c r="AE486" s="121" t="s">
        <v>39</v>
      </c>
      <c r="AF486" s="2" t="s">
        <v>39</v>
      </c>
      <c r="AG486" s="4" t="str">
        <f t="shared" si="138"/>
        <v>No</v>
      </c>
      <c r="AH486" s="122" t="str">
        <f t="shared" si="139"/>
        <v/>
      </c>
      <c r="AI486" s="171" t="str">
        <f t="shared" si="140"/>
        <v/>
      </c>
      <c r="AJ486" s="171" t="str">
        <f t="shared" si="141"/>
        <v/>
      </c>
      <c r="AK486" s="165"/>
      <c r="AL486" s="165"/>
      <c r="AM486" s="86">
        <f t="shared" si="142"/>
        <v>2014</v>
      </c>
      <c r="AN486" s="11"/>
      <c r="AO486" s="11"/>
      <c r="AP486" s="132">
        <f>IFERROR(U485+V484+W483+X482+Y481-(K485+L484+M483+N482+O481),"")</f>
        <v>0</v>
      </c>
      <c r="AQ486" s="136">
        <f>IFERROR(V485+W484+X483+Y482+Z481-(U485+V484+W483+X482+Y481),"")</f>
        <v>0</v>
      </c>
      <c r="AR486" s="160">
        <f t="shared" si="149"/>
        <v>2</v>
      </c>
      <c r="AS486" s="38"/>
      <c r="AT486" s="11"/>
      <c r="AU486" s="86">
        <f t="shared" si="143"/>
        <v>2014</v>
      </c>
      <c r="AV486" s="38"/>
      <c r="AW486" s="11"/>
      <c r="AX486" s="11"/>
      <c r="AY486" s="11"/>
      <c r="AZ486" s="11"/>
    </row>
    <row r="487" spans="1:52">
      <c r="A487" s="140"/>
      <c r="B487" s="87">
        <v>2015</v>
      </c>
      <c r="C487" s="3"/>
      <c r="D487" s="3"/>
      <c r="E487" s="123"/>
      <c r="F487" s="3"/>
      <c r="G487" s="3"/>
      <c r="H487" s="3"/>
      <c r="I487" s="3"/>
      <c r="J487" s="128"/>
      <c r="K487" s="123"/>
      <c r="L487" s="15"/>
      <c r="M487" s="15"/>
      <c r="N487" s="15"/>
      <c r="O487" s="15"/>
      <c r="P487" s="15"/>
      <c r="Q487" s="15"/>
      <c r="R487" s="15"/>
      <c r="S487" s="15"/>
      <c r="T487" s="13"/>
      <c r="U487" s="123"/>
      <c r="V487" s="15"/>
      <c r="W487" s="15"/>
      <c r="X487" s="15"/>
      <c r="Y487" s="15"/>
      <c r="Z487" s="15"/>
      <c r="AA487" s="15"/>
      <c r="AB487" s="15"/>
      <c r="AC487" s="15"/>
      <c r="AD487" s="13"/>
      <c r="AE487" s="123" t="s">
        <v>39</v>
      </c>
      <c r="AF487" s="3" t="s">
        <v>39</v>
      </c>
      <c r="AG487" s="5" t="str">
        <f t="shared" si="138"/>
        <v>No</v>
      </c>
      <c r="AH487" s="124" t="str">
        <f t="shared" si="139"/>
        <v/>
      </c>
      <c r="AI487" s="172" t="str">
        <f t="shared" si="140"/>
        <v/>
      </c>
      <c r="AJ487" s="172" t="str">
        <f t="shared" si="141"/>
        <v/>
      </c>
      <c r="AK487" s="166"/>
      <c r="AL487" s="166"/>
      <c r="AM487" s="87">
        <f t="shared" si="142"/>
        <v>2015</v>
      </c>
      <c r="AN487" s="20"/>
      <c r="AO487" s="20"/>
      <c r="AP487" s="133">
        <f>IFERROR(U486+V485+W484+X483+Y482-(K486+L485+M484+N483+O482),"")</f>
        <v>0</v>
      </c>
      <c r="AQ487" s="137">
        <f>IFERROR(V486+W485+X484+Y483+Z482-(U486+V485+W484+X483+Y482),"")</f>
        <v>0</v>
      </c>
      <c r="AR487" s="161">
        <f t="shared" si="149"/>
        <v>1</v>
      </c>
      <c r="AS487" s="39"/>
      <c r="AT487" s="20"/>
      <c r="AU487" s="87">
        <f t="shared" si="143"/>
        <v>2015</v>
      </c>
      <c r="AV487" s="39"/>
      <c r="AW487" s="20"/>
      <c r="AX487" s="20"/>
      <c r="AY487" s="20"/>
      <c r="AZ487" s="20"/>
    </row>
    <row r="488" spans="1:52">
      <c r="A488" s="138"/>
      <c r="B488" s="85">
        <f t="shared" ref="B488:B495" si="150">B489-1</f>
        <v>2006</v>
      </c>
      <c r="C488" s="23"/>
      <c r="D488" s="23"/>
      <c r="E488" s="119"/>
      <c r="F488" s="23"/>
      <c r="G488" s="23"/>
      <c r="H488" s="23"/>
      <c r="I488" s="23"/>
      <c r="J488" s="68"/>
      <c r="K488" s="119"/>
      <c r="L488" s="23"/>
      <c r="M488" s="23"/>
      <c r="N488" s="23"/>
      <c r="O488" s="23"/>
      <c r="P488" s="23"/>
      <c r="Q488" s="23"/>
      <c r="R488" s="23"/>
      <c r="S488" s="23"/>
      <c r="T488" s="68"/>
      <c r="U488" s="119"/>
      <c r="V488" s="23"/>
      <c r="W488" s="23"/>
      <c r="X488" s="23"/>
      <c r="Y488" s="23"/>
      <c r="Z488" s="23"/>
      <c r="AA488" s="23"/>
      <c r="AB488" s="23"/>
      <c r="AC488" s="23"/>
      <c r="AD488" s="68"/>
      <c r="AE488" s="119" t="s">
        <v>39</v>
      </c>
      <c r="AF488" s="23" t="s">
        <v>39</v>
      </c>
      <c r="AG488" s="22" t="str">
        <f t="shared" si="138"/>
        <v>No</v>
      </c>
      <c r="AH488" s="120" t="str">
        <f t="shared" si="139"/>
        <v/>
      </c>
      <c r="AI488" s="173" t="str">
        <f t="shared" si="140"/>
        <v/>
      </c>
      <c r="AJ488" s="173" t="str">
        <f t="shared" si="141"/>
        <v/>
      </c>
      <c r="AK488" s="165"/>
      <c r="AL488" s="165"/>
      <c r="AM488" s="85">
        <f t="shared" si="142"/>
        <v>2006</v>
      </c>
      <c r="AN488" s="11"/>
      <c r="AO488" s="11"/>
      <c r="AP488" s="131"/>
      <c r="AQ488" s="135"/>
      <c r="AR488" s="159">
        <v>10</v>
      </c>
      <c r="AS488" s="97">
        <v>1</v>
      </c>
      <c r="AT488" s="50"/>
      <c r="AU488" s="85">
        <f t="shared" si="143"/>
        <v>2006</v>
      </c>
      <c r="AV488" s="55"/>
      <c r="AW488" s="100"/>
      <c r="AX488" s="100"/>
      <c r="AY488" s="11"/>
      <c r="AZ488" s="11"/>
    </row>
    <row r="489" spans="1:52">
      <c r="A489" s="139"/>
      <c r="B489" s="86">
        <f t="shared" si="150"/>
        <v>2007</v>
      </c>
      <c r="C489" s="2"/>
      <c r="D489" s="2"/>
      <c r="E489" s="121"/>
      <c r="F489" s="2"/>
      <c r="G489" s="2"/>
      <c r="H489" s="2"/>
      <c r="I489" s="2"/>
      <c r="J489" s="127"/>
      <c r="K489" s="121"/>
      <c r="L489" s="2"/>
      <c r="M489" s="2"/>
      <c r="N489" s="2"/>
      <c r="O489" s="2"/>
      <c r="P489" s="2"/>
      <c r="Q489" s="2"/>
      <c r="R489" s="2"/>
      <c r="S489" s="2"/>
      <c r="T489" s="12"/>
      <c r="U489" s="121"/>
      <c r="V489" s="2"/>
      <c r="W489" s="2"/>
      <c r="X489" s="2"/>
      <c r="Y489" s="2"/>
      <c r="Z489" s="2"/>
      <c r="AA489" s="2"/>
      <c r="AB489" s="2"/>
      <c r="AC489" s="2"/>
      <c r="AD489" s="12"/>
      <c r="AE489" s="121" t="s">
        <v>39</v>
      </c>
      <c r="AF489" s="2" t="s">
        <v>39</v>
      </c>
      <c r="AG489" s="4" t="str">
        <f t="shared" si="138"/>
        <v>No</v>
      </c>
      <c r="AH489" s="122" t="str">
        <f t="shared" si="139"/>
        <v/>
      </c>
      <c r="AI489" s="171" t="str">
        <f t="shared" si="140"/>
        <v/>
      </c>
      <c r="AJ489" s="171" t="str">
        <f t="shared" si="141"/>
        <v/>
      </c>
      <c r="AK489" s="165"/>
      <c r="AL489" s="165"/>
      <c r="AM489" s="86">
        <f t="shared" si="142"/>
        <v>2007</v>
      </c>
      <c r="AN489" s="11"/>
      <c r="AO489" s="11"/>
      <c r="AP489" s="132"/>
      <c r="AQ489" s="136"/>
      <c r="AR489" s="160">
        <f>AR488-1</f>
        <v>9</v>
      </c>
      <c r="AS489" s="38"/>
      <c r="AT489" s="11"/>
      <c r="AU489" s="86">
        <f t="shared" si="143"/>
        <v>2007</v>
      </c>
      <c r="AV489" s="38"/>
      <c r="AW489" s="11"/>
      <c r="AX489" s="11"/>
      <c r="AY489" s="11"/>
      <c r="AZ489" s="11"/>
    </row>
    <row r="490" spans="1:52">
      <c r="A490" s="139"/>
      <c r="B490" s="86">
        <f t="shared" si="150"/>
        <v>2008</v>
      </c>
      <c r="C490" s="2"/>
      <c r="D490" s="2"/>
      <c r="E490" s="121"/>
      <c r="F490" s="2"/>
      <c r="G490" s="2"/>
      <c r="H490" s="2"/>
      <c r="I490" s="2"/>
      <c r="J490" s="127"/>
      <c r="K490" s="121"/>
      <c r="L490" s="2"/>
      <c r="M490" s="2"/>
      <c r="N490" s="2"/>
      <c r="O490" s="2"/>
      <c r="P490" s="2"/>
      <c r="Q490" s="2"/>
      <c r="R490" s="2"/>
      <c r="S490" s="14"/>
      <c r="T490" s="12"/>
      <c r="U490" s="121"/>
      <c r="V490" s="2"/>
      <c r="W490" s="2"/>
      <c r="X490" s="2"/>
      <c r="Y490" s="2"/>
      <c r="Z490" s="2"/>
      <c r="AA490" s="2"/>
      <c r="AB490" s="2"/>
      <c r="AC490" s="14"/>
      <c r="AD490" s="12"/>
      <c r="AE490" s="121" t="s">
        <v>39</v>
      </c>
      <c r="AF490" s="2" t="s">
        <v>39</v>
      </c>
      <c r="AG490" s="4" t="str">
        <f t="shared" si="138"/>
        <v>No</v>
      </c>
      <c r="AH490" s="122" t="str">
        <f t="shared" si="139"/>
        <v/>
      </c>
      <c r="AI490" s="171" t="str">
        <f t="shared" si="140"/>
        <v/>
      </c>
      <c r="AJ490" s="171" t="str">
        <f t="shared" si="141"/>
        <v/>
      </c>
      <c r="AK490" s="165"/>
      <c r="AL490" s="165"/>
      <c r="AM490" s="86">
        <f t="shared" si="142"/>
        <v>2008</v>
      </c>
      <c r="AN490" s="11"/>
      <c r="AO490" s="11"/>
      <c r="AP490" s="132"/>
      <c r="AQ490" s="136"/>
      <c r="AR490" s="160">
        <f t="shared" ref="AR490:AR497" si="151">AR489-1</f>
        <v>8</v>
      </c>
      <c r="AS490" s="38"/>
      <c r="AT490" s="11"/>
      <c r="AU490" s="86">
        <f t="shared" si="143"/>
        <v>2008</v>
      </c>
      <c r="AV490" s="38"/>
      <c r="AW490" s="11"/>
      <c r="AX490" s="11"/>
      <c r="AY490" s="11"/>
      <c r="AZ490" s="11"/>
    </row>
    <row r="491" spans="1:52">
      <c r="A491" s="139"/>
      <c r="B491" s="86">
        <f t="shared" si="150"/>
        <v>2009</v>
      </c>
      <c r="C491" s="2"/>
      <c r="D491" s="2"/>
      <c r="E491" s="121"/>
      <c r="F491" s="2"/>
      <c r="G491" s="2"/>
      <c r="H491" s="2"/>
      <c r="I491" s="2"/>
      <c r="J491" s="127"/>
      <c r="K491" s="121"/>
      <c r="L491" s="2"/>
      <c r="M491" s="2"/>
      <c r="N491" s="2"/>
      <c r="O491" s="2"/>
      <c r="P491" s="2"/>
      <c r="Q491" s="2"/>
      <c r="R491" s="14"/>
      <c r="S491" s="14"/>
      <c r="T491" s="12"/>
      <c r="U491" s="121"/>
      <c r="V491" s="2"/>
      <c r="W491" s="2"/>
      <c r="X491" s="2"/>
      <c r="Y491" s="2"/>
      <c r="Z491" s="2"/>
      <c r="AA491" s="2"/>
      <c r="AB491" s="14"/>
      <c r="AC491" s="14"/>
      <c r="AD491" s="12"/>
      <c r="AE491" s="121" t="s">
        <v>39</v>
      </c>
      <c r="AF491" s="2" t="s">
        <v>39</v>
      </c>
      <c r="AG491" s="4" t="str">
        <f t="shared" si="138"/>
        <v>No</v>
      </c>
      <c r="AH491" s="122" t="str">
        <f t="shared" si="139"/>
        <v/>
      </c>
      <c r="AI491" s="171" t="str">
        <f t="shared" si="140"/>
        <v/>
      </c>
      <c r="AJ491" s="171" t="str">
        <f t="shared" si="141"/>
        <v/>
      </c>
      <c r="AK491" s="165"/>
      <c r="AL491" s="165"/>
      <c r="AM491" s="86">
        <f t="shared" si="142"/>
        <v>2009</v>
      </c>
      <c r="AN491" s="11"/>
      <c r="AO491" s="11"/>
      <c r="AP491" s="132"/>
      <c r="AQ491" s="136"/>
      <c r="AR491" s="160">
        <f t="shared" si="151"/>
        <v>7</v>
      </c>
      <c r="AS491" s="38"/>
      <c r="AT491" s="11"/>
      <c r="AU491" s="86">
        <f t="shared" si="143"/>
        <v>2009</v>
      </c>
      <c r="AV491" s="38"/>
      <c r="AW491" s="11"/>
      <c r="AX491" s="11"/>
      <c r="AY491" s="11"/>
      <c r="AZ491" s="11"/>
    </row>
    <row r="492" spans="1:52">
      <c r="A492" s="139"/>
      <c r="B492" s="86">
        <f t="shared" si="150"/>
        <v>2010</v>
      </c>
      <c r="C492" s="2"/>
      <c r="D492" s="2"/>
      <c r="E492" s="121"/>
      <c r="F492" s="2"/>
      <c r="G492" s="2"/>
      <c r="H492" s="2"/>
      <c r="I492" s="2"/>
      <c r="J492" s="127"/>
      <c r="K492" s="121"/>
      <c r="L492" s="2"/>
      <c r="M492" s="2"/>
      <c r="N492" s="2"/>
      <c r="O492" s="2"/>
      <c r="P492" s="2"/>
      <c r="Q492" s="14"/>
      <c r="R492" s="14"/>
      <c r="S492" s="14"/>
      <c r="T492" s="12"/>
      <c r="U492" s="121"/>
      <c r="V492" s="2"/>
      <c r="W492" s="2"/>
      <c r="X492" s="2"/>
      <c r="Y492" s="2"/>
      <c r="Z492" s="2"/>
      <c r="AA492" s="14"/>
      <c r="AB492" s="14"/>
      <c r="AC492" s="14"/>
      <c r="AD492" s="12"/>
      <c r="AE492" s="121" t="s">
        <v>39</v>
      </c>
      <c r="AF492" s="2" t="s">
        <v>39</v>
      </c>
      <c r="AG492" s="4" t="str">
        <f t="shared" si="138"/>
        <v>No</v>
      </c>
      <c r="AH492" s="122" t="str">
        <f t="shared" si="139"/>
        <v/>
      </c>
      <c r="AI492" s="171" t="str">
        <f t="shared" si="140"/>
        <v/>
      </c>
      <c r="AJ492" s="171" t="str">
        <f t="shared" si="141"/>
        <v/>
      </c>
      <c r="AK492" s="165"/>
      <c r="AL492" s="165"/>
      <c r="AM492" s="86">
        <f t="shared" si="142"/>
        <v>2010</v>
      </c>
      <c r="AN492" s="11"/>
      <c r="AO492" s="11"/>
      <c r="AP492" s="132"/>
      <c r="AQ492" s="136"/>
      <c r="AR492" s="160">
        <f t="shared" si="151"/>
        <v>6</v>
      </c>
      <c r="AS492" s="38"/>
      <c r="AT492" s="11"/>
      <c r="AU492" s="86">
        <f t="shared" si="143"/>
        <v>2010</v>
      </c>
      <c r="AV492" s="38"/>
      <c r="AW492" s="11"/>
      <c r="AX492" s="11"/>
      <c r="AY492" s="11"/>
      <c r="AZ492" s="11"/>
    </row>
    <row r="493" spans="1:52">
      <c r="A493" s="139"/>
      <c r="B493" s="86">
        <f t="shared" si="150"/>
        <v>2011</v>
      </c>
      <c r="C493" s="2"/>
      <c r="D493" s="2"/>
      <c r="E493" s="121"/>
      <c r="F493" s="2"/>
      <c r="G493" s="2"/>
      <c r="H493" s="2"/>
      <c r="I493" s="2"/>
      <c r="J493" s="127"/>
      <c r="K493" s="121"/>
      <c r="L493" s="2"/>
      <c r="M493" s="2"/>
      <c r="N493" s="2"/>
      <c r="O493" s="2"/>
      <c r="P493" s="14"/>
      <c r="Q493" s="14"/>
      <c r="R493" s="14"/>
      <c r="S493" s="14"/>
      <c r="T493" s="12"/>
      <c r="U493" s="121"/>
      <c r="V493" s="2"/>
      <c r="W493" s="2"/>
      <c r="X493" s="2"/>
      <c r="Y493" s="2"/>
      <c r="Z493" s="14"/>
      <c r="AA493" s="14"/>
      <c r="AB493" s="14"/>
      <c r="AC493" s="14"/>
      <c r="AD493" s="12"/>
      <c r="AE493" s="121" t="s">
        <v>39</v>
      </c>
      <c r="AF493" s="2" t="s">
        <v>39</v>
      </c>
      <c r="AG493" s="4" t="str">
        <f t="shared" si="138"/>
        <v>No</v>
      </c>
      <c r="AH493" s="122" t="str">
        <f t="shared" si="139"/>
        <v/>
      </c>
      <c r="AI493" s="171" t="str">
        <f t="shared" si="140"/>
        <v/>
      </c>
      <c r="AJ493" s="171" t="str">
        <f t="shared" si="141"/>
        <v/>
      </c>
      <c r="AK493" s="165"/>
      <c r="AL493" s="165"/>
      <c r="AM493" s="86">
        <f t="shared" si="142"/>
        <v>2011</v>
      </c>
      <c r="AN493" s="11"/>
      <c r="AO493" s="11"/>
      <c r="AP493" s="132">
        <f>IFERROR(U492+V491+W490+X489+Y488-(K492+L491+M490+N489+O488),"")</f>
        <v>0</v>
      </c>
      <c r="AQ493" s="136">
        <f>IFERROR(V492+W491+X490+Y489+Z488-(U492+V491+W490+X489+Y488),"")</f>
        <v>0</v>
      </c>
      <c r="AR493" s="160">
        <f t="shared" si="151"/>
        <v>5</v>
      </c>
      <c r="AS493" s="38"/>
      <c r="AT493" s="11"/>
      <c r="AU493" s="86">
        <f t="shared" si="143"/>
        <v>2011</v>
      </c>
      <c r="AV493" s="38"/>
      <c r="AW493" s="11"/>
      <c r="AX493" s="11"/>
      <c r="AY493" s="11"/>
      <c r="AZ493" s="11"/>
    </row>
    <row r="494" spans="1:52">
      <c r="A494" s="139"/>
      <c r="B494" s="86">
        <f t="shared" si="150"/>
        <v>2012</v>
      </c>
      <c r="C494" s="2"/>
      <c r="D494" s="2"/>
      <c r="E494" s="121"/>
      <c r="F494" s="2"/>
      <c r="G494" s="2"/>
      <c r="H494" s="2"/>
      <c r="I494" s="2"/>
      <c r="J494" s="127"/>
      <c r="K494" s="121"/>
      <c r="L494" s="2"/>
      <c r="M494" s="2"/>
      <c r="N494" s="2"/>
      <c r="O494" s="14"/>
      <c r="P494" s="14"/>
      <c r="Q494" s="14"/>
      <c r="R494" s="14"/>
      <c r="S494" s="14"/>
      <c r="T494" s="12"/>
      <c r="U494" s="121"/>
      <c r="V494" s="2"/>
      <c r="W494" s="2"/>
      <c r="X494" s="2"/>
      <c r="Y494" s="14"/>
      <c r="Z494" s="14"/>
      <c r="AA494" s="14"/>
      <c r="AB494" s="14"/>
      <c r="AC494" s="14"/>
      <c r="AD494" s="12"/>
      <c r="AE494" s="121" t="s">
        <v>39</v>
      </c>
      <c r="AF494" s="2" t="s">
        <v>39</v>
      </c>
      <c r="AG494" s="4" t="str">
        <f t="shared" si="138"/>
        <v>No</v>
      </c>
      <c r="AH494" s="122" t="str">
        <f t="shared" si="139"/>
        <v/>
      </c>
      <c r="AI494" s="171" t="str">
        <f t="shared" si="140"/>
        <v/>
      </c>
      <c r="AJ494" s="171" t="str">
        <f t="shared" si="141"/>
        <v/>
      </c>
      <c r="AK494" s="165"/>
      <c r="AL494" s="165"/>
      <c r="AM494" s="86">
        <f t="shared" si="142"/>
        <v>2012</v>
      </c>
      <c r="AN494" s="11"/>
      <c r="AO494" s="11"/>
      <c r="AP494" s="132">
        <f>IFERROR(U493+V492+W491+X490+Y489-(K493+L492+M491+N490+O489),"")</f>
        <v>0</v>
      </c>
      <c r="AQ494" s="136">
        <f>IFERROR(V493+W492+X491+Y490+Z489-(U493+V492+W491+X490+Y489),"")</f>
        <v>0</v>
      </c>
      <c r="AR494" s="160">
        <f t="shared" si="151"/>
        <v>4</v>
      </c>
      <c r="AS494" s="38"/>
      <c r="AT494" s="11"/>
      <c r="AU494" s="86">
        <f t="shared" si="143"/>
        <v>2012</v>
      </c>
      <c r="AV494" s="38"/>
      <c r="AW494" s="11"/>
      <c r="AX494" s="11"/>
      <c r="AY494" s="11"/>
      <c r="AZ494" s="11"/>
    </row>
    <row r="495" spans="1:52">
      <c r="A495" s="139"/>
      <c r="B495" s="86">
        <f t="shared" si="150"/>
        <v>2013</v>
      </c>
      <c r="C495" s="2"/>
      <c r="D495" s="2"/>
      <c r="E495" s="121"/>
      <c r="F495" s="2"/>
      <c r="G495" s="2"/>
      <c r="H495" s="2"/>
      <c r="I495" s="2"/>
      <c r="J495" s="127"/>
      <c r="K495" s="121"/>
      <c r="L495" s="2"/>
      <c r="M495" s="2"/>
      <c r="N495" s="14"/>
      <c r="O495" s="14"/>
      <c r="P495" s="14"/>
      <c r="Q495" s="14"/>
      <c r="R495" s="14"/>
      <c r="S495" s="14"/>
      <c r="T495" s="12"/>
      <c r="U495" s="121"/>
      <c r="V495" s="2"/>
      <c r="W495" s="2"/>
      <c r="X495" s="14"/>
      <c r="Y495" s="14"/>
      <c r="Z495" s="14"/>
      <c r="AA495" s="14"/>
      <c r="AB495" s="14"/>
      <c r="AC495" s="14"/>
      <c r="AD495" s="12"/>
      <c r="AE495" s="121" t="s">
        <v>39</v>
      </c>
      <c r="AF495" s="2" t="s">
        <v>39</v>
      </c>
      <c r="AG495" s="4" t="str">
        <f t="shared" si="138"/>
        <v>No</v>
      </c>
      <c r="AH495" s="122" t="str">
        <f t="shared" si="139"/>
        <v/>
      </c>
      <c r="AI495" s="171" t="str">
        <f t="shared" si="140"/>
        <v/>
      </c>
      <c r="AJ495" s="171" t="str">
        <f t="shared" si="141"/>
        <v/>
      </c>
      <c r="AK495" s="165"/>
      <c r="AL495" s="165"/>
      <c r="AM495" s="86">
        <f t="shared" si="142"/>
        <v>2013</v>
      </c>
      <c r="AN495" s="11"/>
      <c r="AO495" s="11"/>
      <c r="AP495" s="132">
        <f>IFERROR(U494+V493+W492+X491+Y490-(K494+L493+M492+N491+O490),"")</f>
        <v>0</v>
      </c>
      <c r="AQ495" s="136">
        <f>IFERROR(V494+W493+X492+Y491+Z490-(U494+V493+W492+X491+Y490),"")</f>
        <v>0</v>
      </c>
      <c r="AR495" s="160">
        <f t="shared" si="151"/>
        <v>3</v>
      </c>
      <c r="AS495" s="38"/>
      <c r="AT495" s="11"/>
      <c r="AU495" s="86">
        <f t="shared" si="143"/>
        <v>2013</v>
      </c>
      <c r="AV495" s="38"/>
      <c r="AW495" s="11"/>
      <c r="AX495" s="11"/>
      <c r="AY495" s="11"/>
      <c r="AZ495" s="11"/>
    </row>
    <row r="496" spans="1:52">
      <c r="A496" s="139"/>
      <c r="B496" s="86">
        <f>B497-1</f>
        <v>2014</v>
      </c>
      <c r="C496" s="2"/>
      <c r="D496" s="2"/>
      <c r="E496" s="121"/>
      <c r="F496" s="2"/>
      <c r="G496" s="2"/>
      <c r="H496" s="2"/>
      <c r="I496" s="2"/>
      <c r="J496" s="127"/>
      <c r="K496" s="121"/>
      <c r="L496" s="2"/>
      <c r="M496" s="14"/>
      <c r="N496" s="14"/>
      <c r="O496" s="14"/>
      <c r="P496" s="14"/>
      <c r="Q496" s="14"/>
      <c r="R496" s="14"/>
      <c r="S496" s="14"/>
      <c r="T496" s="12"/>
      <c r="U496" s="121"/>
      <c r="V496" s="2"/>
      <c r="W496" s="14"/>
      <c r="X496" s="14"/>
      <c r="Y496" s="14"/>
      <c r="Z496" s="14"/>
      <c r="AA496" s="14"/>
      <c r="AB496" s="14"/>
      <c r="AC496" s="14"/>
      <c r="AD496" s="12"/>
      <c r="AE496" s="121" t="s">
        <v>39</v>
      </c>
      <c r="AF496" s="2" t="s">
        <v>39</v>
      </c>
      <c r="AG496" s="4" t="str">
        <f t="shared" si="138"/>
        <v>No</v>
      </c>
      <c r="AH496" s="122" t="str">
        <f t="shared" si="139"/>
        <v/>
      </c>
      <c r="AI496" s="171" t="str">
        <f t="shared" si="140"/>
        <v/>
      </c>
      <c r="AJ496" s="171" t="str">
        <f t="shared" si="141"/>
        <v/>
      </c>
      <c r="AK496" s="165"/>
      <c r="AL496" s="165"/>
      <c r="AM496" s="86">
        <f t="shared" si="142"/>
        <v>2014</v>
      </c>
      <c r="AN496" s="11"/>
      <c r="AO496" s="11"/>
      <c r="AP496" s="132">
        <f>IFERROR(U495+V494+W493+X492+Y491-(K495+L494+M493+N492+O491),"")</f>
        <v>0</v>
      </c>
      <c r="AQ496" s="136">
        <f>IFERROR(V495+W494+X493+Y492+Z491-(U495+V494+W493+X492+Y491),"")</f>
        <v>0</v>
      </c>
      <c r="AR496" s="160">
        <f t="shared" si="151"/>
        <v>2</v>
      </c>
      <c r="AS496" s="38"/>
      <c r="AT496" s="11"/>
      <c r="AU496" s="86">
        <f t="shared" si="143"/>
        <v>2014</v>
      </c>
      <c r="AV496" s="38"/>
      <c r="AW496" s="11"/>
      <c r="AX496" s="11"/>
      <c r="AY496" s="11"/>
      <c r="AZ496" s="11"/>
    </row>
    <row r="497" spans="1:52">
      <c r="A497" s="140"/>
      <c r="B497" s="87">
        <v>2015</v>
      </c>
      <c r="C497" s="3"/>
      <c r="D497" s="3"/>
      <c r="E497" s="123"/>
      <c r="F497" s="3"/>
      <c r="G497" s="3"/>
      <c r="H497" s="3"/>
      <c r="I497" s="3"/>
      <c r="J497" s="128"/>
      <c r="K497" s="123"/>
      <c r="L497" s="15"/>
      <c r="M497" s="15"/>
      <c r="N497" s="15"/>
      <c r="O497" s="15"/>
      <c r="P497" s="15"/>
      <c r="Q497" s="15"/>
      <c r="R497" s="15"/>
      <c r="S497" s="15"/>
      <c r="T497" s="13"/>
      <c r="U497" s="123"/>
      <c r="V497" s="15"/>
      <c r="W497" s="15"/>
      <c r="X497" s="15"/>
      <c r="Y497" s="15"/>
      <c r="Z497" s="15"/>
      <c r="AA497" s="15"/>
      <c r="AB497" s="15"/>
      <c r="AC497" s="15"/>
      <c r="AD497" s="13"/>
      <c r="AE497" s="123" t="s">
        <v>39</v>
      </c>
      <c r="AF497" s="3" t="s">
        <v>39</v>
      </c>
      <c r="AG497" s="5" t="str">
        <f t="shared" si="138"/>
        <v>No</v>
      </c>
      <c r="AH497" s="124" t="str">
        <f t="shared" si="139"/>
        <v/>
      </c>
      <c r="AI497" s="172" t="str">
        <f t="shared" si="140"/>
        <v/>
      </c>
      <c r="AJ497" s="172" t="str">
        <f t="shared" si="141"/>
        <v/>
      </c>
      <c r="AK497" s="166"/>
      <c r="AL497" s="166"/>
      <c r="AM497" s="87">
        <f t="shared" si="142"/>
        <v>2015</v>
      </c>
      <c r="AN497" s="20"/>
      <c r="AO497" s="20"/>
      <c r="AP497" s="133">
        <f>IFERROR(U496+V495+W494+X493+Y492-(K496+L495+M494+N493+O492),"")</f>
        <v>0</v>
      </c>
      <c r="AQ497" s="137">
        <f>IFERROR(V496+W495+X494+Y493+Z492-(U496+V495+W494+X493+Y492),"")</f>
        <v>0</v>
      </c>
      <c r="AR497" s="161">
        <f t="shared" si="151"/>
        <v>1</v>
      </c>
      <c r="AS497" s="39"/>
      <c r="AT497" s="20"/>
      <c r="AU497" s="87">
        <f t="shared" si="143"/>
        <v>2015</v>
      </c>
      <c r="AV497" s="39"/>
      <c r="AW497" s="20"/>
      <c r="AX497" s="20"/>
      <c r="AY497" s="20"/>
      <c r="AZ497" s="20"/>
    </row>
    <row r="498" spans="1:52">
      <c r="A498" s="138"/>
      <c r="B498" s="85">
        <f t="shared" ref="B498:B505" si="152">B499-1</f>
        <v>2006</v>
      </c>
      <c r="C498" s="23"/>
      <c r="D498" s="23"/>
      <c r="E498" s="119"/>
      <c r="F498" s="23"/>
      <c r="G498" s="23"/>
      <c r="H498" s="23"/>
      <c r="I498" s="23"/>
      <c r="J498" s="68"/>
      <c r="K498" s="119"/>
      <c r="L498" s="23"/>
      <c r="M498" s="23"/>
      <c r="N498" s="23"/>
      <c r="O498" s="23"/>
      <c r="P498" s="23"/>
      <c r="Q498" s="23"/>
      <c r="R498" s="23"/>
      <c r="S498" s="23"/>
      <c r="T498" s="68"/>
      <c r="U498" s="119"/>
      <c r="V498" s="23"/>
      <c r="W498" s="23"/>
      <c r="X498" s="23"/>
      <c r="Y498" s="23"/>
      <c r="Z498" s="23"/>
      <c r="AA498" s="23"/>
      <c r="AB498" s="23"/>
      <c r="AC498" s="23"/>
      <c r="AD498" s="68"/>
      <c r="AE498" s="119" t="s">
        <v>39</v>
      </c>
      <c r="AF498" s="23" t="s">
        <v>39</v>
      </c>
      <c r="AG498" s="22" t="str">
        <f t="shared" si="138"/>
        <v>No</v>
      </c>
      <c r="AH498" s="120" t="str">
        <f t="shared" si="139"/>
        <v/>
      </c>
      <c r="AI498" s="173" t="str">
        <f t="shared" si="140"/>
        <v/>
      </c>
      <c r="AJ498" s="173" t="str">
        <f t="shared" si="141"/>
        <v/>
      </c>
      <c r="AK498" s="165"/>
      <c r="AL498" s="165"/>
      <c r="AM498" s="85">
        <f t="shared" si="142"/>
        <v>2006</v>
      </c>
      <c r="AN498" s="11"/>
      <c r="AO498" s="11"/>
      <c r="AP498" s="131"/>
      <c r="AQ498" s="135"/>
      <c r="AR498" s="159">
        <v>10</v>
      </c>
      <c r="AS498" s="97">
        <v>1</v>
      </c>
      <c r="AT498" s="50"/>
      <c r="AU498" s="85">
        <f t="shared" si="143"/>
        <v>2006</v>
      </c>
      <c r="AV498" s="55"/>
      <c r="AW498" s="100"/>
      <c r="AX498" s="100"/>
      <c r="AY498" s="11"/>
      <c r="AZ498" s="11"/>
    </row>
    <row r="499" spans="1:52">
      <c r="A499" s="139"/>
      <c r="B499" s="86">
        <f t="shared" si="152"/>
        <v>2007</v>
      </c>
      <c r="C499" s="2"/>
      <c r="D499" s="2"/>
      <c r="E499" s="121"/>
      <c r="F499" s="2"/>
      <c r="G499" s="2"/>
      <c r="H499" s="2"/>
      <c r="I499" s="2"/>
      <c r="J499" s="127"/>
      <c r="K499" s="121"/>
      <c r="L499" s="2"/>
      <c r="M499" s="2"/>
      <c r="N499" s="2"/>
      <c r="O499" s="2"/>
      <c r="P499" s="2"/>
      <c r="Q499" s="2"/>
      <c r="R499" s="2"/>
      <c r="S499" s="2"/>
      <c r="T499" s="12"/>
      <c r="U499" s="121"/>
      <c r="V499" s="2"/>
      <c r="W499" s="2"/>
      <c r="X499" s="2"/>
      <c r="Y499" s="2"/>
      <c r="Z499" s="2"/>
      <c r="AA499" s="2"/>
      <c r="AB499" s="2"/>
      <c r="AC499" s="2"/>
      <c r="AD499" s="12"/>
      <c r="AE499" s="121" t="s">
        <v>39</v>
      </c>
      <c r="AF499" s="2" t="s">
        <v>39</v>
      </c>
      <c r="AG499" s="4" t="str">
        <f t="shared" si="138"/>
        <v>No</v>
      </c>
      <c r="AH499" s="122" t="str">
        <f t="shared" si="139"/>
        <v/>
      </c>
      <c r="AI499" s="171" t="str">
        <f t="shared" si="140"/>
        <v/>
      </c>
      <c r="AJ499" s="171" t="str">
        <f t="shared" si="141"/>
        <v/>
      </c>
      <c r="AK499" s="165"/>
      <c r="AL499" s="165"/>
      <c r="AM499" s="86">
        <f t="shared" si="142"/>
        <v>2007</v>
      </c>
      <c r="AN499" s="11"/>
      <c r="AO499" s="11"/>
      <c r="AP499" s="132"/>
      <c r="AQ499" s="136"/>
      <c r="AR499" s="160">
        <f>AR498-1</f>
        <v>9</v>
      </c>
      <c r="AS499" s="38"/>
      <c r="AT499" s="11"/>
      <c r="AU499" s="86">
        <f t="shared" si="143"/>
        <v>2007</v>
      </c>
      <c r="AV499" s="38"/>
      <c r="AW499" s="11"/>
      <c r="AX499" s="11"/>
      <c r="AY499" s="11"/>
      <c r="AZ499" s="11"/>
    </row>
    <row r="500" spans="1:52">
      <c r="A500" s="139"/>
      <c r="B500" s="86">
        <f t="shared" si="152"/>
        <v>2008</v>
      </c>
      <c r="C500" s="2"/>
      <c r="D500" s="2"/>
      <c r="E500" s="121"/>
      <c r="F500" s="2"/>
      <c r="G500" s="2"/>
      <c r="H500" s="2"/>
      <c r="I500" s="2"/>
      <c r="J500" s="127"/>
      <c r="K500" s="121"/>
      <c r="L500" s="2"/>
      <c r="M500" s="2"/>
      <c r="N500" s="2"/>
      <c r="O500" s="2"/>
      <c r="P500" s="2"/>
      <c r="Q500" s="2"/>
      <c r="R500" s="2"/>
      <c r="S500" s="14"/>
      <c r="T500" s="12"/>
      <c r="U500" s="121"/>
      <c r="V500" s="2"/>
      <c r="W500" s="2"/>
      <c r="X500" s="2"/>
      <c r="Y500" s="2"/>
      <c r="Z500" s="2"/>
      <c r="AA500" s="2"/>
      <c r="AB500" s="2"/>
      <c r="AC500" s="14"/>
      <c r="AD500" s="12"/>
      <c r="AE500" s="121" t="s">
        <v>39</v>
      </c>
      <c r="AF500" s="2" t="s">
        <v>39</v>
      </c>
      <c r="AG500" s="4" t="str">
        <f t="shared" si="138"/>
        <v>No</v>
      </c>
      <c r="AH500" s="122" t="str">
        <f t="shared" si="139"/>
        <v/>
      </c>
      <c r="AI500" s="171" t="str">
        <f t="shared" si="140"/>
        <v/>
      </c>
      <c r="AJ500" s="171" t="str">
        <f t="shared" si="141"/>
        <v/>
      </c>
      <c r="AK500" s="165"/>
      <c r="AL500" s="165"/>
      <c r="AM500" s="86">
        <f t="shared" si="142"/>
        <v>2008</v>
      </c>
      <c r="AN500" s="11"/>
      <c r="AO500" s="11"/>
      <c r="AP500" s="132"/>
      <c r="AQ500" s="136"/>
      <c r="AR500" s="160">
        <f t="shared" ref="AR500:AR507" si="153">AR499-1</f>
        <v>8</v>
      </c>
      <c r="AS500" s="38"/>
      <c r="AT500" s="11"/>
      <c r="AU500" s="86">
        <f t="shared" si="143"/>
        <v>2008</v>
      </c>
      <c r="AV500" s="38"/>
      <c r="AW500" s="11"/>
      <c r="AX500" s="11"/>
      <c r="AY500" s="11"/>
      <c r="AZ500" s="11"/>
    </row>
    <row r="501" spans="1:52">
      <c r="A501" s="139"/>
      <c r="B501" s="86">
        <f t="shared" si="152"/>
        <v>2009</v>
      </c>
      <c r="C501" s="2"/>
      <c r="D501" s="2"/>
      <c r="E501" s="121"/>
      <c r="F501" s="2"/>
      <c r="G501" s="2"/>
      <c r="H501" s="2"/>
      <c r="I501" s="2"/>
      <c r="J501" s="127"/>
      <c r="K501" s="121"/>
      <c r="L501" s="2"/>
      <c r="M501" s="2"/>
      <c r="N501" s="2"/>
      <c r="O501" s="2"/>
      <c r="P501" s="2"/>
      <c r="Q501" s="2"/>
      <c r="R501" s="14"/>
      <c r="S501" s="14"/>
      <c r="T501" s="12"/>
      <c r="U501" s="121"/>
      <c r="V501" s="2"/>
      <c r="W501" s="2"/>
      <c r="X501" s="2"/>
      <c r="Y501" s="2"/>
      <c r="Z501" s="2"/>
      <c r="AA501" s="2"/>
      <c r="AB501" s="14"/>
      <c r="AC501" s="14"/>
      <c r="AD501" s="12"/>
      <c r="AE501" s="121" t="s">
        <v>39</v>
      </c>
      <c r="AF501" s="2" t="s">
        <v>39</v>
      </c>
      <c r="AG501" s="4" t="str">
        <f t="shared" si="138"/>
        <v>No</v>
      </c>
      <c r="AH501" s="122" t="str">
        <f t="shared" si="139"/>
        <v/>
      </c>
      <c r="AI501" s="171" t="str">
        <f t="shared" si="140"/>
        <v/>
      </c>
      <c r="AJ501" s="171" t="str">
        <f t="shared" si="141"/>
        <v/>
      </c>
      <c r="AK501" s="165"/>
      <c r="AL501" s="165"/>
      <c r="AM501" s="86">
        <f t="shared" si="142"/>
        <v>2009</v>
      </c>
      <c r="AN501" s="11"/>
      <c r="AO501" s="11"/>
      <c r="AP501" s="132"/>
      <c r="AQ501" s="136"/>
      <c r="AR501" s="160">
        <f t="shared" si="153"/>
        <v>7</v>
      </c>
      <c r="AS501" s="38"/>
      <c r="AT501" s="11"/>
      <c r="AU501" s="86">
        <f t="shared" si="143"/>
        <v>2009</v>
      </c>
      <c r="AV501" s="38"/>
      <c r="AW501" s="11"/>
      <c r="AX501" s="11"/>
      <c r="AY501" s="11"/>
      <c r="AZ501" s="11"/>
    </row>
    <row r="502" spans="1:52">
      <c r="A502" s="139"/>
      <c r="B502" s="86">
        <f t="shared" si="152"/>
        <v>2010</v>
      </c>
      <c r="C502" s="2"/>
      <c r="D502" s="2"/>
      <c r="E502" s="121"/>
      <c r="F502" s="2"/>
      <c r="G502" s="2"/>
      <c r="H502" s="2"/>
      <c r="I502" s="2"/>
      <c r="J502" s="127"/>
      <c r="K502" s="121"/>
      <c r="L502" s="2"/>
      <c r="M502" s="2"/>
      <c r="N502" s="2"/>
      <c r="O502" s="2"/>
      <c r="P502" s="2"/>
      <c r="Q502" s="14"/>
      <c r="R502" s="14"/>
      <c r="S502" s="14"/>
      <c r="T502" s="12"/>
      <c r="U502" s="121"/>
      <c r="V502" s="2"/>
      <c r="W502" s="2"/>
      <c r="X502" s="2"/>
      <c r="Y502" s="2"/>
      <c r="Z502" s="2"/>
      <c r="AA502" s="14"/>
      <c r="AB502" s="14"/>
      <c r="AC502" s="14"/>
      <c r="AD502" s="12"/>
      <c r="AE502" s="121" t="s">
        <v>39</v>
      </c>
      <c r="AF502" s="2" t="s">
        <v>39</v>
      </c>
      <c r="AG502" s="4" t="str">
        <f t="shared" si="138"/>
        <v>No</v>
      </c>
      <c r="AH502" s="122" t="str">
        <f t="shared" si="139"/>
        <v/>
      </c>
      <c r="AI502" s="171" t="str">
        <f t="shared" si="140"/>
        <v/>
      </c>
      <c r="AJ502" s="171" t="str">
        <f t="shared" si="141"/>
        <v/>
      </c>
      <c r="AK502" s="165"/>
      <c r="AL502" s="165"/>
      <c r="AM502" s="86">
        <f t="shared" si="142"/>
        <v>2010</v>
      </c>
      <c r="AN502" s="11"/>
      <c r="AO502" s="11"/>
      <c r="AP502" s="132"/>
      <c r="AQ502" s="136"/>
      <c r="AR502" s="160">
        <f t="shared" si="153"/>
        <v>6</v>
      </c>
      <c r="AS502" s="38"/>
      <c r="AT502" s="11"/>
      <c r="AU502" s="86">
        <f t="shared" si="143"/>
        <v>2010</v>
      </c>
      <c r="AV502" s="38"/>
      <c r="AW502" s="11"/>
      <c r="AX502" s="11"/>
      <c r="AY502" s="11"/>
      <c r="AZ502" s="11"/>
    </row>
    <row r="503" spans="1:52">
      <c r="A503" s="139"/>
      <c r="B503" s="86">
        <f t="shared" si="152"/>
        <v>2011</v>
      </c>
      <c r="C503" s="2"/>
      <c r="D503" s="2"/>
      <c r="E503" s="121"/>
      <c r="F503" s="2"/>
      <c r="G503" s="2"/>
      <c r="H503" s="2"/>
      <c r="I503" s="2"/>
      <c r="J503" s="127"/>
      <c r="K503" s="121"/>
      <c r="L503" s="2"/>
      <c r="M503" s="2"/>
      <c r="N503" s="2"/>
      <c r="O503" s="2"/>
      <c r="P503" s="14"/>
      <c r="Q503" s="14"/>
      <c r="R503" s="14"/>
      <c r="S503" s="14"/>
      <c r="T503" s="12"/>
      <c r="U503" s="121"/>
      <c r="V503" s="2"/>
      <c r="W503" s="2"/>
      <c r="X503" s="2"/>
      <c r="Y503" s="2"/>
      <c r="Z503" s="14"/>
      <c r="AA503" s="14"/>
      <c r="AB503" s="14"/>
      <c r="AC503" s="14"/>
      <c r="AD503" s="12"/>
      <c r="AE503" s="121" t="s">
        <v>39</v>
      </c>
      <c r="AF503" s="2" t="s">
        <v>39</v>
      </c>
      <c r="AG503" s="4" t="str">
        <f t="shared" si="138"/>
        <v>No</v>
      </c>
      <c r="AH503" s="122" t="str">
        <f t="shared" si="139"/>
        <v/>
      </c>
      <c r="AI503" s="171" t="str">
        <f t="shared" si="140"/>
        <v/>
      </c>
      <c r="AJ503" s="171" t="str">
        <f t="shared" si="141"/>
        <v/>
      </c>
      <c r="AK503" s="165"/>
      <c r="AL503" s="165"/>
      <c r="AM503" s="86">
        <f t="shared" si="142"/>
        <v>2011</v>
      </c>
      <c r="AN503" s="11"/>
      <c r="AO503" s="11"/>
      <c r="AP503" s="132">
        <f>IFERROR(U502+V501+W500+X499+Y498-(K502+L501+M500+N499+O498),"")</f>
        <v>0</v>
      </c>
      <c r="AQ503" s="136">
        <f t="shared" ref="AQ503:AQ507" si="154">IFERROR(V502+W501+X500+Y499+Z498-(U502+V501+W500+X499+Y498),"")</f>
        <v>0</v>
      </c>
      <c r="AR503" s="160">
        <f t="shared" si="153"/>
        <v>5</v>
      </c>
      <c r="AS503" s="38"/>
      <c r="AT503" s="11"/>
      <c r="AU503" s="86">
        <f t="shared" si="143"/>
        <v>2011</v>
      </c>
      <c r="AV503" s="38"/>
      <c r="AW503" s="11"/>
      <c r="AX503" s="11"/>
      <c r="AY503" s="11"/>
      <c r="AZ503" s="11"/>
    </row>
    <row r="504" spans="1:52">
      <c r="A504" s="139"/>
      <c r="B504" s="86">
        <f t="shared" si="152"/>
        <v>2012</v>
      </c>
      <c r="C504" s="2"/>
      <c r="D504" s="2"/>
      <c r="E504" s="121"/>
      <c r="F504" s="2"/>
      <c r="G504" s="2"/>
      <c r="H504" s="2"/>
      <c r="I504" s="2"/>
      <c r="J504" s="127"/>
      <c r="K504" s="121"/>
      <c r="L504" s="2"/>
      <c r="M504" s="2"/>
      <c r="N504" s="2"/>
      <c r="O504" s="14"/>
      <c r="P504" s="14"/>
      <c r="Q504" s="14"/>
      <c r="R504" s="14"/>
      <c r="S504" s="14"/>
      <c r="T504" s="12"/>
      <c r="U504" s="121"/>
      <c r="V504" s="2"/>
      <c r="W504" s="2"/>
      <c r="X504" s="2"/>
      <c r="Y504" s="14"/>
      <c r="Z504" s="14"/>
      <c r="AA504" s="14"/>
      <c r="AB504" s="14"/>
      <c r="AC504" s="14"/>
      <c r="AD504" s="12"/>
      <c r="AE504" s="121" t="s">
        <v>39</v>
      </c>
      <c r="AF504" s="2" t="s">
        <v>39</v>
      </c>
      <c r="AG504" s="4" t="str">
        <f t="shared" si="138"/>
        <v>No</v>
      </c>
      <c r="AH504" s="122" t="str">
        <f t="shared" si="139"/>
        <v/>
      </c>
      <c r="AI504" s="171" t="str">
        <f t="shared" si="140"/>
        <v/>
      </c>
      <c r="AJ504" s="171" t="str">
        <f t="shared" si="141"/>
        <v/>
      </c>
      <c r="AK504" s="165"/>
      <c r="AL504" s="165"/>
      <c r="AM504" s="86">
        <f t="shared" si="142"/>
        <v>2012</v>
      </c>
      <c r="AN504" s="11"/>
      <c r="AO504" s="11"/>
      <c r="AP504" s="132">
        <f>IFERROR(U503+V502+W501+X500+Y499-(K503+L502+M501+N500+O499),"")</f>
        <v>0</v>
      </c>
      <c r="AQ504" s="136">
        <f t="shared" si="154"/>
        <v>0</v>
      </c>
      <c r="AR504" s="160">
        <f t="shared" si="153"/>
        <v>4</v>
      </c>
      <c r="AS504" s="38"/>
      <c r="AT504" s="11"/>
      <c r="AU504" s="86">
        <f t="shared" si="143"/>
        <v>2012</v>
      </c>
      <c r="AV504" s="38"/>
      <c r="AW504" s="11"/>
      <c r="AX504" s="11"/>
      <c r="AY504" s="11"/>
      <c r="AZ504" s="11"/>
    </row>
    <row r="505" spans="1:52">
      <c r="A505" s="139"/>
      <c r="B505" s="86">
        <f t="shared" si="152"/>
        <v>2013</v>
      </c>
      <c r="C505" s="2"/>
      <c r="D505" s="2"/>
      <c r="E505" s="121"/>
      <c r="F505" s="2"/>
      <c r="G505" s="2"/>
      <c r="H505" s="2"/>
      <c r="I505" s="2"/>
      <c r="J505" s="127"/>
      <c r="K505" s="121"/>
      <c r="L505" s="2"/>
      <c r="M505" s="2"/>
      <c r="N505" s="14"/>
      <c r="O505" s="14"/>
      <c r="P505" s="14"/>
      <c r="Q505" s="14"/>
      <c r="R505" s="14"/>
      <c r="S505" s="14"/>
      <c r="T505" s="12"/>
      <c r="U505" s="121"/>
      <c r="V505" s="2"/>
      <c r="W505" s="2"/>
      <c r="X505" s="14"/>
      <c r="Y505" s="14"/>
      <c r="Z505" s="14"/>
      <c r="AA505" s="14"/>
      <c r="AB505" s="14"/>
      <c r="AC505" s="14"/>
      <c r="AD505" s="12"/>
      <c r="AE505" s="121" t="s">
        <v>39</v>
      </c>
      <c r="AF505" s="2" t="s">
        <v>39</v>
      </c>
      <c r="AG505" s="4" t="str">
        <f t="shared" si="138"/>
        <v>No</v>
      </c>
      <c r="AH505" s="122" t="str">
        <f t="shared" si="139"/>
        <v/>
      </c>
      <c r="AI505" s="171" t="str">
        <f t="shared" si="140"/>
        <v/>
      </c>
      <c r="AJ505" s="171" t="str">
        <f t="shared" si="141"/>
        <v/>
      </c>
      <c r="AK505" s="165"/>
      <c r="AL505" s="165"/>
      <c r="AM505" s="86">
        <f t="shared" si="142"/>
        <v>2013</v>
      </c>
      <c r="AN505" s="11"/>
      <c r="AO505" s="11"/>
      <c r="AP505" s="132">
        <f>IFERROR(U504+V503+W502+X501+Y500-(K504+L503+M502+N501+O500),"")</f>
        <v>0</v>
      </c>
      <c r="AQ505" s="136">
        <f t="shared" si="154"/>
        <v>0</v>
      </c>
      <c r="AR505" s="160">
        <f t="shared" si="153"/>
        <v>3</v>
      </c>
      <c r="AS505" s="38"/>
      <c r="AT505" s="11"/>
      <c r="AU505" s="86">
        <f t="shared" si="143"/>
        <v>2013</v>
      </c>
      <c r="AV505" s="38"/>
      <c r="AW505" s="11"/>
      <c r="AX505" s="11"/>
      <c r="AY505" s="11"/>
      <c r="AZ505" s="11"/>
    </row>
    <row r="506" spans="1:52">
      <c r="A506" s="139"/>
      <c r="B506" s="86">
        <f>B507-1</f>
        <v>2014</v>
      </c>
      <c r="C506" s="2"/>
      <c r="D506" s="2"/>
      <c r="E506" s="121"/>
      <c r="F506" s="2"/>
      <c r="G506" s="2"/>
      <c r="H506" s="2"/>
      <c r="I506" s="2"/>
      <c r="J506" s="127"/>
      <c r="K506" s="121"/>
      <c r="L506" s="2"/>
      <c r="M506" s="14"/>
      <c r="N506" s="14"/>
      <c r="O506" s="14"/>
      <c r="P506" s="14"/>
      <c r="Q506" s="14"/>
      <c r="R506" s="14"/>
      <c r="S506" s="14"/>
      <c r="T506" s="12"/>
      <c r="U506" s="121"/>
      <c r="V506" s="2"/>
      <c r="W506" s="14"/>
      <c r="X506" s="14"/>
      <c r="Y506" s="14"/>
      <c r="Z506" s="14"/>
      <c r="AA506" s="14"/>
      <c r="AB506" s="14"/>
      <c r="AC506" s="14"/>
      <c r="AD506" s="12"/>
      <c r="AE506" s="121" t="s">
        <v>39</v>
      </c>
      <c r="AF506" s="2" t="s">
        <v>39</v>
      </c>
      <c r="AG506" s="4" t="str">
        <f t="shared" si="138"/>
        <v>No</v>
      </c>
      <c r="AH506" s="122" t="str">
        <f t="shared" si="139"/>
        <v/>
      </c>
      <c r="AI506" s="171" t="str">
        <f t="shared" si="140"/>
        <v/>
      </c>
      <c r="AJ506" s="171" t="str">
        <f t="shared" si="141"/>
        <v/>
      </c>
      <c r="AK506" s="165"/>
      <c r="AL506" s="165"/>
      <c r="AM506" s="86">
        <f t="shared" si="142"/>
        <v>2014</v>
      </c>
      <c r="AN506" s="11"/>
      <c r="AO506" s="11"/>
      <c r="AP506" s="132">
        <f>IFERROR(U505+V504+W503+X502+Y501-(K505+L504+M503+N502+O501),"")</f>
        <v>0</v>
      </c>
      <c r="AQ506" s="136">
        <f t="shared" si="154"/>
        <v>0</v>
      </c>
      <c r="AR506" s="160">
        <f t="shared" si="153"/>
        <v>2</v>
      </c>
      <c r="AS506" s="38"/>
      <c r="AT506" s="11"/>
      <c r="AU506" s="86">
        <f t="shared" si="143"/>
        <v>2014</v>
      </c>
      <c r="AV506" s="38"/>
      <c r="AW506" s="11"/>
      <c r="AX506" s="11"/>
      <c r="AY506" s="11"/>
      <c r="AZ506" s="11"/>
    </row>
    <row r="507" spans="1:52">
      <c r="A507" s="140"/>
      <c r="B507" s="87">
        <v>2015</v>
      </c>
      <c r="C507" s="3"/>
      <c r="D507" s="3"/>
      <c r="E507" s="123"/>
      <c r="F507" s="3"/>
      <c r="G507" s="3"/>
      <c r="H507" s="3"/>
      <c r="I507" s="3"/>
      <c r="J507" s="128"/>
      <c r="K507" s="123"/>
      <c r="L507" s="15"/>
      <c r="M507" s="15"/>
      <c r="N507" s="15"/>
      <c r="O507" s="15"/>
      <c r="P507" s="15"/>
      <c r="Q507" s="15"/>
      <c r="R507" s="15"/>
      <c r="S507" s="15"/>
      <c r="T507" s="13"/>
      <c r="U507" s="123"/>
      <c r="V507" s="15"/>
      <c r="W507" s="15"/>
      <c r="X507" s="15"/>
      <c r="Y507" s="15"/>
      <c r="Z507" s="15"/>
      <c r="AA507" s="15"/>
      <c r="AB507" s="15"/>
      <c r="AC507" s="15"/>
      <c r="AD507" s="13"/>
      <c r="AE507" s="123" t="s">
        <v>39</v>
      </c>
      <c r="AF507" s="3" t="s">
        <v>39</v>
      </c>
      <c r="AG507" s="5" t="str">
        <f t="shared" si="138"/>
        <v>No</v>
      </c>
      <c r="AH507" s="124" t="str">
        <f t="shared" si="139"/>
        <v/>
      </c>
      <c r="AI507" s="170" t="str">
        <f t="shared" si="140"/>
        <v/>
      </c>
      <c r="AJ507" s="172" t="str">
        <f t="shared" si="141"/>
        <v/>
      </c>
      <c r="AK507" s="166"/>
      <c r="AL507" s="166"/>
      <c r="AM507" s="87">
        <f t="shared" si="142"/>
        <v>2015</v>
      </c>
      <c r="AN507" s="20"/>
      <c r="AO507" s="20"/>
      <c r="AP507" s="133">
        <f>IFERROR(U506+V505+W504+X503+Y502-(K506+L505+M504+N503+O502),"")</f>
        <v>0</v>
      </c>
      <c r="AQ507" s="137">
        <f t="shared" si="154"/>
        <v>0</v>
      </c>
      <c r="AR507" s="161">
        <f t="shared" si="153"/>
        <v>1</v>
      </c>
      <c r="AS507" s="39"/>
      <c r="AT507" s="20"/>
      <c r="AU507" s="87">
        <f t="shared" si="143"/>
        <v>2015</v>
      </c>
      <c r="AV507" s="39"/>
      <c r="AW507" s="20"/>
      <c r="AX507" s="20"/>
      <c r="AY507" s="20"/>
      <c r="AZ507" s="20"/>
    </row>
  </sheetData>
  <mergeCells count="15">
    <mergeCell ref="AU4:AZ4"/>
    <mergeCell ref="AE4:AH4"/>
    <mergeCell ref="AE6:AF6"/>
    <mergeCell ref="AR4:AT4"/>
    <mergeCell ref="E3:AD3"/>
    <mergeCell ref="AE3:AZ3"/>
    <mergeCell ref="AK6:AL6"/>
    <mergeCell ref="AK4:AQ4"/>
    <mergeCell ref="E4:J4"/>
    <mergeCell ref="K4:T4"/>
    <mergeCell ref="U4:AD4"/>
    <mergeCell ref="AP6:AQ6"/>
    <mergeCell ref="AN6:AO6"/>
    <mergeCell ref="K6:T6"/>
    <mergeCell ref="U6:AD6"/>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0000"/>
  </sheetPr>
  <dimension ref="B3:E5"/>
  <sheetViews>
    <sheetView workbookViewId="0"/>
  </sheetViews>
  <sheetFormatPr defaultRowHeight="15"/>
  <cols>
    <col min="3" max="3" width="34.42578125" customWidth="1"/>
  </cols>
  <sheetData>
    <row r="3" spans="2:5" ht="56.25" customHeight="1">
      <c r="B3" s="223" t="s">
        <v>141</v>
      </c>
      <c r="C3" s="224"/>
      <c r="D3" s="224"/>
      <c r="E3" s="225"/>
    </row>
    <row r="4" spans="2:5" ht="62.25" customHeight="1">
      <c r="B4" s="223" t="s">
        <v>396</v>
      </c>
      <c r="C4" s="224"/>
      <c r="D4" s="224"/>
      <c r="E4" s="225"/>
    </row>
    <row r="5" spans="2:5" ht="58.5" customHeight="1">
      <c r="B5" s="223" t="s">
        <v>142</v>
      </c>
      <c r="C5" s="224"/>
      <c r="D5" s="224"/>
      <c r="E5" s="225"/>
    </row>
  </sheetData>
  <mergeCells count="3">
    <mergeCell ref="B3:E3"/>
    <mergeCell ref="B4:E4"/>
    <mergeCell ref="B5:E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H506"/>
  <sheetViews>
    <sheetView zoomScale="90" zoomScaleNormal="90" workbookViewId="0">
      <pane ySplit="5" topLeftCell="A6" activePane="bottomLeft" state="frozen"/>
      <selection activeCell="U1" sqref="U1"/>
      <selection pane="bottomLeft" activeCell="G9" sqref="G9"/>
    </sheetView>
  </sheetViews>
  <sheetFormatPr defaultRowHeight="15"/>
  <cols>
    <col min="1" max="1" width="8" bestFit="1" customWidth="1"/>
    <col min="2" max="2" width="34.85546875" customWidth="1"/>
    <col min="3" max="3" width="25.7109375" customWidth="1"/>
    <col min="4" max="5" width="7.28515625" customWidth="1"/>
    <col min="6" max="6" width="18.5703125" bestFit="1" customWidth="1"/>
    <col min="7" max="7" width="16.5703125" bestFit="1" customWidth="1"/>
    <col min="8" max="8" width="25" style="63" customWidth="1"/>
    <col min="9" max="9" width="18.5703125" style="63" customWidth="1"/>
    <col min="10" max="10" width="40.42578125" style="63" bestFit="1" customWidth="1"/>
    <col min="11" max="11" width="16.5703125" customWidth="1"/>
    <col min="12" max="12" width="14.140625" bestFit="1" customWidth="1"/>
    <col min="13" max="13" width="26.42578125" bestFit="1" customWidth="1"/>
    <col min="14" max="14" width="29.5703125" bestFit="1" customWidth="1"/>
    <col min="15" max="15" width="17.140625" bestFit="1" customWidth="1"/>
    <col min="16" max="16" width="37.7109375" bestFit="1" customWidth="1"/>
    <col min="17" max="17" width="39.140625" bestFit="1" customWidth="1"/>
    <col min="18" max="18" width="37.42578125" bestFit="1" customWidth="1"/>
    <col min="19" max="21" width="37.42578125" customWidth="1"/>
    <col min="22" max="22" width="33.140625" bestFit="1" customWidth="1"/>
    <col min="23" max="23" width="33.140625" customWidth="1"/>
    <col min="24" max="24" width="37.42578125" bestFit="1" customWidth="1"/>
    <col min="25" max="25" width="40.7109375" bestFit="1" customWidth="1"/>
    <col min="26" max="26" width="40.7109375" customWidth="1"/>
    <col min="27" max="27" width="40.7109375" bestFit="1" customWidth="1"/>
    <col min="28" max="28" width="23" bestFit="1" customWidth="1"/>
    <col min="29" max="30" width="37.42578125" bestFit="1" customWidth="1"/>
    <col min="31" max="32" width="24.140625" bestFit="1" customWidth="1"/>
    <col min="33" max="33" width="17" bestFit="1" customWidth="1"/>
    <col min="34" max="34" width="25.42578125" bestFit="1" customWidth="1"/>
    <col min="35" max="36" width="25.7109375" bestFit="1" customWidth="1"/>
    <col min="37" max="37" width="15.85546875" customWidth="1"/>
  </cols>
  <sheetData>
    <row r="1" spans="1:34">
      <c r="B1" s="25" t="s">
        <v>127</v>
      </c>
      <c r="C1" s="26"/>
      <c r="D1" s="26"/>
      <c r="E1" s="26"/>
      <c r="F1" s="26"/>
      <c r="G1" s="57"/>
      <c r="H1" s="58"/>
    </row>
    <row r="2" spans="1:34">
      <c r="B2" s="28" t="s">
        <v>131</v>
      </c>
      <c r="C2" s="29"/>
      <c r="D2" s="29"/>
      <c r="E2" s="29"/>
      <c r="F2" s="29"/>
      <c r="G2" s="59"/>
      <c r="H2" s="60"/>
    </row>
    <row r="3" spans="1:34">
      <c r="B3" s="30" t="s">
        <v>405</v>
      </c>
      <c r="C3" s="31"/>
      <c r="D3" s="31"/>
      <c r="E3" s="31"/>
      <c r="F3" s="31"/>
      <c r="G3" s="61"/>
      <c r="H3" s="62"/>
    </row>
    <row r="4" spans="1:34" ht="78" customHeight="1">
      <c r="B4" s="174" t="s">
        <v>463</v>
      </c>
      <c r="H4" s="56"/>
      <c r="V4" s="247" t="s">
        <v>134</v>
      </c>
      <c r="W4" s="248"/>
      <c r="X4" s="248"/>
      <c r="Y4" s="248"/>
      <c r="Z4" s="248"/>
      <c r="AA4" s="248"/>
      <c r="AB4" s="248"/>
      <c r="AC4" s="248"/>
      <c r="AD4" s="248"/>
      <c r="AE4" s="248"/>
      <c r="AF4" s="248"/>
      <c r="AG4" s="248"/>
      <c r="AH4" s="249"/>
    </row>
    <row r="5" spans="1:34" s="6" customFormat="1" ht="145.5" customHeight="1">
      <c r="A5" s="6" t="s">
        <v>402</v>
      </c>
      <c r="B5" s="69" t="s">
        <v>0</v>
      </c>
      <c r="C5" s="70" t="s">
        <v>27</v>
      </c>
      <c r="D5" s="70" t="s">
        <v>143</v>
      </c>
      <c r="E5" s="70" t="s">
        <v>161</v>
      </c>
      <c r="F5" s="70" t="s">
        <v>41</v>
      </c>
      <c r="G5" s="70" t="s">
        <v>43</v>
      </c>
      <c r="H5" s="70" t="s">
        <v>45</v>
      </c>
      <c r="I5" s="70" t="s">
        <v>46</v>
      </c>
      <c r="J5" s="70" t="s">
        <v>151</v>
      </c>
      <c r="K5" s="70" t="s">
        <v>25</v>
      </c>
      <c r="L5" s="70" t="s">
        <v>44</v>
      </c>
      <c r="M5" s="70" t="s">
        <v>152</v>
      </c>
      <c r="N5" s="70" t="s">
        <v>136</v>
      </c>
      <c r="O5" s="70" t="s">
        <v>50</v>
      </c>
      <c r="P5" s="70" t="s">
        <v>409</v>
      </c>
      <c r="Q5" s="70" t="s">
        <v>410</v>
      </c>
      <c r="R5" s="70" t="s">
        <v>461</v>
      </c>
      <c r="S5" s="69" t="s">
        <v>135</v>
      </c>
      <c r="T5" s="70" t="s">
        <v>138</v>
      </c>
      <c r="U5" s="70" t="s">
        <v>460</v>
      </c>
      <c r="V5" s="69" t="s">
        <v>158</v>
      </c>
      <c r="W5" s="70" t="s">
        <v>159</v>
      </c>
      <c r="X5" s="70" t="s">
        <v>47</v>
      </c>
      <c r="Y5" s="70" t="s">
        <v>385</v>
      </c>
      <c r="Z5" s="70" t="s">
        <v>160</v>
      </c>
      <c r="AA5" s="70" t="s">
        <v>48</v>
      </c>
      <c r="AB5" s="70" t="s">
        <v>52</v>
      </c>
      <c r="AC5" s="70" t="s">
        <v>53</v>
      </c>
      <c r="AD5" s="70" t="s">
        <v>54</v>
      </c>
      <c r="AE5" s="70" t="s">
        <v>128</v>
      </c>
      <c r="AF5" s="70" t="s">
        <v>129</v>
      </c>
      <c r="AG5" s="70" t="s">
        <v>130</v>
      </c>
      <c r="AH5" s="71" t="s">
        <v>132</v>
      </c>
    </row>
    <row r="6" spans="1:34" s="7" customFormat="1" ht="159.75" customHeight="1">
      <c r="A6" s="72" t="s">
        <v>24</v>
      </c>
      <c r="B6" s="75"/>
      <c r="C6" s="76"/>
      <c r="D6" s="76"/>
      <c r="E6" s="89"/>
      <c r="F6" s="76"/>
      <c r="G6" s="76"/>
      <c r="H6" s="76" t="s">
        <v>399</v>
      </c>
      <c r="I6" s="76" t="s">
        <v>400</v>
      </c>
      <c r="J6" s="76" t="s">
        <v>446</v>
      </c>
      <c r="K6" s="76"/>
      <c r="L6" s="76"/>
      <c r="M6" s="76"/>
      <c r="N6" s="76" t="s">
        <v>137</v>
      </c>
      <c r="O6" s="76"/>
      <c r="P6" s="141"/>
      <c r="Q6" s="76" t="s">
        <v>408</v>
      </c>
      <c r="R6" s="76" t="s">
        <v>438</v>
      </c>
      <c r="S6" s="75" t="s">
        <v>406</v>
      </c>
      <c r="T6" s="81" t="s">
        <v>140</v>
      </c>
      <c r="U6" s="81" t="s">
        <v>156</v>
      </c>
      <c r="V6" s="75" t="s">
        <v>49</v>
      </c>
      <c r="W6" s="89"/>
      <c r="X6" s="76" t="s">
        <v>42</v>
      </c>
      <c r="Y6" s="81" t="s">
        <v>133</v>
      </c>
      <c r="Z6" s="81" t="s">
        <v>150</v>
      </c>
      <c r="AA6" s="76"/>
      <c r="AB6" s="76"/>
      <c r="AC6" s="76"/>
      <c r="AD6" s="76"/>
      <c r="AE6" s="76"/>
      <c r="AF6" s="76"/>
      <c r="AG6" s="76"/>
      <c r="AH6" s="77" t="s">
        <v>139</v>
      </c>
    </row>
    <row r="7" spans="1:34">
      <c r="A7" s="138">
        <v>1</v>
      </c>
      <c r="B7" s="48" t="str">
        <f>'Experience Data'!C8</f>
        <v>USD</v>
      </c>
      <c r="C7" s="21" t="str">
        <f>'Experience Data'!D8</f>
        <v>Work Comp</v>
      </c>
      <c r="D7" s="21">
        <f>'Experience Data'!B8</f>
        <v>2006</v>
      </c>
      <c r="E7" s="67" t="str">
        <f>IF(AND(ISNUMBER(F7),ISNUMBER(G7),LEN(C7)&gt;1),"Yes","No")</f>
        <v>Yes</v>
      </c>
      <c r="F7" s="49">
        <f>'Experience Data'!I8</f>
        <v>143.149</v>
      </c>
      <c r="G7" s="49">
        <f>'Experience Data'!J8</f>
        <v>174.35499999999999</v>
      </c>
      <c r="H7" s="50"/>
      <c r="I7" s="50"/>
      <c r="J7" s="23"/>
      <c r="K7" s="49">
        <f>'Experience Data'!G8</f>
        <v>284.15600000000001</v>
      </c>
      <c r="L7" s="49">
        <f>IF(E7="No","",F7+IF(H7="",0,H7))</f>
        <v>143.149</v>
      </c>
      <c r="M7" s="49">
        <f>IF(E7="No","",G7+IF(I7="",0,I7)+L7-F7)</f>
        <v>174.35500000000002</v>
      </c>
      <c r="N7" s="49">
        <f>IF(E7="No","",M7-L7+J7)</f>
        <v>31.206000000000017</v>
      </c>
      <c r="O7" s="51">
        <f>IFERROR(M7/K7,"")</f>
        <v>0.61358901448500125</v>
      </c>
      <c r="P7" s="51">
        <v>0.3</v>
      </c>
      <c r="Q7" s="50">
        <v>0.28000000000000003</v>
      </c>
      <c r="R7" s="52">
        <f>IF(E7="No","",O7+IF(Q7="",P7,Q7))</f>
        <v>0.89358901448500128</v>
      </c>
      <c r="S7" s="50"/>
      <c r="T7" s="52" t="str">
        <f t="shared" ref="T7:T36" si="0">IF(ISNUMBER(S7),S7*N7,"")</f>
        <v/>
      </c>
      <c r="U7" s="93" t="str">
        <f>IF(S16="","",O7*S16+IF(Q7="",P7,Q7))</f>
        <v/>
      </c>
      <c r="V7" s="53">
        <v>1</v>
      </c>
      <c r="W7" s="79">
        <f>IF('Experience Data'!AS8="","",'Experience Data'!AS8)</f>
        <v>1</v>
      </c>
      <c r="X7" s="24">
        <f>IF(W8="",V7-V8,W7-W8)</f>
        <v>0.23591142875610582</v>
      </c>
      <c r="Y7" s="90">
        <v>15</v>
      </c>
      <c r="Z7" s="79" t="str">
        <f>IF('Experience Data'!AT8="","",'Experience Data'!AT8)</f>
        <v/>
      </c>
      <c r="AA7" s="90">
        <f>IF(Z7="",Y7)</f>
        <v>15</v>
      </c>
      <c r="AB7" s="49">
        <f>IFERROR(IF(V7=100%,0.5,SUMPRODUCT(AA7:AA7*X7:X7)/SUM(X7:X7)-AA7-0.5),0.5)</f>
        <v>0.5</v>
      </c>
      <c r="AC7" s="49">
        <f t="shared" ref="AC7:AC36" si="1">ROUNDDOWN(AB7,0)</f>
        <v>0</v>
      </c>
      <c r="AD7" s="49">
        <f t="shared" ref="AD7:AD16" si="2">ROUNDUP(AB7,0)</f>
        <v>1</v>
      </c>
      <c r="AE7" s="24">
        <f>IFERROR((1+HLOOKUP($B7,'Yield Curve'!$C$5:$AK$94,AC7+2,FALSE))^(-AC7),1)</f>
        <v>1</v>
      </c>
      <c r="AF7" s="24">
        <f>IFERROR((1+HLOOKUP($B7,'Yield Curve'!$C$5:$AK$94,AD7+2,FALSE))^(-AD7),1)</f>
        <v>0.99202952496837649</v>
      </c>
      <c r="AG7" s="24">
        <f>(1-AB7+AC7)*AE7+(AB7-AC7)*AF7</f>
        <v>0.99601476248418819</v>
      </c>
      <c r="AH7" s="54">
        <f>IF(E7="No","",AG7*N7)</f>
        <v>31.081636678081594</v>
      </c>
    </row>
    <row r="8" spans="1:34">
      <c r="A8" s="139">
        <f>A7</f>
        <v>1</v>
      </c>
      <c r="B8" s="43" t="str">
        <f>'Experience Data'!C9</f>
        <v>USD</v>
      </c>
      <c r="C8" s="10" t="str">
        <f>'Experience Data'!D9</f>
        <v>Work Comp</v>
      </c>
      <c r="D8" s="10">
        <f>'Experience Data'!B9</f>
        <v>2007</v>
      </c>
      <c r="E8" s="10" t="str">
        <f t="shared" ref="E8:E56" si="3">IF(AND(ISNUMBER(F8),ISNUMBER(G8),LEN(C8)&gt;1),"Yes","No")</f>
        <v>Yes</v>
      </c>
      <c r="F8" s="40">
        <f>'Experience Data'!I9</f>
        <v>165.49700000000001</v>
      </c>
      <c r="G8" s="40">
        <f>'Experience Data'!J9</f>
        <v>216.59399999999999</v>
      </c>
      <c r="H8" s="11"/>
      <c r="I8" s="11"/>
      <c r="J8" s="35"/>
      <c r="K8" s="40">
        <f>'Experience Data'!G9</f>
        <v>317.22000000000003</v>
      </c>
      <c r="L8" s="40">
        <f t="shared" ref="L8:L36" si="4">IF(E8="No","",F8+IF(H8="",0,H8))</f>
        <v>165.49700000000001</v>
      </c>
      <c r="M8" s="40">
        <f t="shared" ref="M8:M36" si="5">IF(E8="No","",G8+IF(I8="",0,I8)+L8-F8)</f>
        <v>216.59399999999999</v>
      </c>
      <c r="N8" s="40">
        <f t="shared" ref="N8:N36" si="6">IF(E8="No","",M8-L8+J8)</f>
        <v>51.09699999999998</v>
      </c>
      <c r="O8" s="9">
        <f t="shared" ref="O8:O36" si="7">IFERROR(M8/K8,"")</f>
        <v>0.68278797049366358</v>
      </c>
      <c r="P8" s="9">
        <v>0.3</v>
      </c>
      <c r="Q8" s="11">
        <v>0.28000000000000003</v>
      </c>
      <c r="R8" s="37">
        <f t="shared" ref="R8:R36" si="8">IF(E8="No","",O8+IF(Q8="",P8,Q8))</f>
        <v>0.9627879704936636</v>
      </c>
      <c r="S8" s="11"/>
      <c r="T8" s="37" t="str">
        <f t="shared" si="0"/>
        <v/>
      </c>
      <c r="U8" s="94" t="str">
        <f>IF(S16="","",O8*S16+IF(Q8="",P8,Q8))</f>
        <v/>
      </c>
      <c r="V8" s="18">
        <f>IFERROR(L8/M8,100%)</f>
        <v>0.76408857124389418</v>
      </c>
      <c r="W8" s="78">
        <f>IF('Experience Data'!AS9="","",'Experience Data'!AS9)</f>
        <v>0.76408857124389418</v>
      </c>
      <c r="X8" s="1">
        <f t="shared" ref="X8:X15" si="9">IF(W9="",V8-V9,W8-W9)</f>
        <v>-8.0645010969261355E-3</v>
      </c>
      <c r="Y8" s="91">
        <v>8.5</v>
      </c>
      <c r="Z8" s="78" t="str">
        <f>IF('Experience Data'!AT9="","",'Experience Data'!AT9)</f>
        <v/>
      </c>
      <c r="AA8" s="91">
        <f t="shared" ref="AA8:AA36" si="10">IF(Z8="",Y8)</f>
        <v>8.5</v>
      </c>
      <c r="AB8" s="40">
        <f>IFERROR(IF(V8=100%,0.5,SUMPRODUCT(AA7:AA7*X7:X7)/SUM(X7:X7)-AA8-0.5),0.5)</f>
        <v>6</v>
      </c>
      <c r="AC8" s="40">
        <f t="shared" si="1"/>
        <v>6</v>
      </c>
      <c r="AD8" s="40">
        <f t="shared" si="2"/>
        <v>6</v>
      </c>
      <c r="AE8" s="1">
        <f>IFERROR((1+HLOOKUP($B8,'Yield Curve'!$C$5:$AK$94,AC8+2,FALSE))^(-AC8),1)</f>
        <v>0.88902024489462828</v>
      </c>
      <c r="AF8" s="1">
        <f>IFERROR((1+HLOOKUP($B8,'Yield Curve'!$C$5:$AK$94,AD8+2,FALSE))^(-AD8),1)</f>
        <v>0.88902024489462828</v>
      </c>
      <c r="AG8" s="1">
        <f t="shared" ref="AG8:AG16" si="11">(1-AB8+AC8)*AE8+(AB8-AC8)*AF8</f>
        <v>0.88902024489462828</v>
      </c>
      <c r="AH8" s="41">
        <f t="shared" ref="AH8:AH36" si="12">IF(E8="No","",AG8*N8)</f>
        <v>45.426267453380802</v>
      </c>
    </row>
    <row r="9" spans="1:34">
      <c r="A9" s="139">
        <f t="shared" ref="A9:A16" si="13">A8</f>
        <v>1</v>
      </c>
      <c r="B9" s="43" t="str">
        <f>'Experience Data'!C10</f>
        <v>USD</v>
      </c>
      <c r="C9" s="10" t="str">
        <f>'Experience Data'!D10</f>
        <v>Work Comp</v>
      </c>
      <c r="D9" s="10">
        <f>'Experience Data'!B10</f>
        <v>2008</v>
      </c>
      <c r="E9" s="10" t="str">
        <f t="shared" si="3"/>
        <v>Yes</v>
      </c>
      <c r="F9" s="40">
        <f>'Experience Data'!I10</f>
        <v>199.87800000000001</v>
      </c>
      <c r="G9" s="40">
        <f>'Experience Data'!J10</f>
        <v>258.858</v>
      </c>
      <c r="H9" s="11"/>
      <c r="I9" s="11"/>
      <c r="J9" s="35"/>
      <c r="K9" s="40">
        <f>'Experience Data'!G10</f>
        <v>332.69799999999998</v>
      </c>
      <c r="L9" s="40">
        <f t="shared" si="4"/>
        <v>199.87800000000001</v>
      </c>
      <c r="M9" s="40">
        <f t="shared" si="5"/>
        <v>258.85799999999995</v>
      </c>
      <c r="N9" s="40">
        <f t="shared" si="6"/>
        <v>58.979999999999933</v>
      </c>
      <c r="O9" s="9">
        <f t="shared" si="7"/>
        <v>0.77805697659739448</v>
      </c>
      <c r="P9" s="9">
        <v>0.3</v>
      </c>
      <c r="Q9" s="11">
        <v>0.28000000000000003</v>
      </c>
      <c r="R9" s="37">
        <f t="shared" si="8"/>
        <v>1.0580569765973946</v>
      </c>
      <c r="S9" s="11"/>
      <c r="T9" s="37" t="str">
        <f t="shared" si="0"/>
        <v/>
      </c>
      <c r="U9" s="94" t="str">
        <f>IF(S16="","",O9*S16+IF(Q9="",P9,Q9))</f>
        <v/>
      </c>
      <c r="V9" s="18">
        <f t="shared" ref="V9:V16" si="14">IFERROR(L9/M9,100%)</f>
        <v>0.77215307234082031</v>
      </c>
      <c r="W9" s="78">
        <f>IF('Experience Data'!AS10="","",'Experience Data'!AS10)</f>
        <v>0.77215307234082031</v>
      </c>
      <c r="X9" s="1">
        <f t="shared" si="9"/>
        <v>4.9362733095963174E-2</v>
      </c>
      <c r="Y9" s="91">
        <f t="shared" ref="Y9:Y16" si="15">Y8-1</f>
        <v>7.5</v>
      </c>
      <c r="Z9" s="78" t="str">
        <f>IF('Experience Data'!AT10="","",'Experience Data'!AT10)</f>
        <v/>
      </c>
      <c r="AA9" s="91">
        <f t="shared" si="10"/>
        <v>7.5</v>
      </c>
      <c r="AB9" s="40">
        <f>IFERROR(IF(V9=100%,0.5,SUMPRODUCT(AA7:AA8*X7:X8)/SUM(X7:X8)-AA9-0.5),0.5)</f>
        <v>7.2300634801994352</v>
      </c>
      <c r="AC9" s="40">
        <f t="shared" si="1"/>
        <v>7</v>
      </c>
      <c r="AD9" s="40">
        <f t="shared" si="2"/>
        <v>8</v>
      </c>
      <c r="AE9" s="1">
        <f>IFERROR((1+HLOOKUP($B9,'Yield Curve'!$C$5:$AK$94,AC9+2,FALSE))^(-AC9),1)</f>
        <v>0.86542759095337485</v>
      </c>
      <c r="AF9" s="1">
        <f>IFERROR((1+HLOOKUP($B9,'Yield Curve'!$C$5:$AK$94,AD9+2,FALSE))^(-AD9),1)</f>
        <v>0.8425059571553275</v>
      </c>
      <c r="AG9" s="1">
        <f t="shared" si="11"/>
        <v>0.86015416010993906</v>
      </c>
      <c r="AH9" s="41">
        <f t="shared" si="12"/>
        <v>50.731892363284146</v>
      </c>
    </row>
    <row r="10" spans="1:34">
      <c r="A10" s="139">
        <f t="shared" si="13"/>
        <v>1</v>
      </c>
      <c r="B10" s="43" t="str">
        <f>'Experience Data'!C11</f>
        <v>USD</v>
      </c>
      <c r="C10" s="10" t="str">
        <f>'Experience Data'!D11</f>
        <v>Work Comp</v>
      </c>
      <c r="D10" s="10">
        <f>'Experience Data'!B11</f>
        <v>2009</v>
      </c>
      <c r="E10" s="10" t="str">
        <f t="shared" si="3"/>
        <v>Yes</v>
      </c>
      <c r="F10" s="40">
        <f>'Experience Data'!I11</f>
        <v>211.97200000000001</v>
      </c>
      <c r="G10" s="40">
        <f>'Experience Data'!J11</f>
        <v>293.26900000000001</v>
      </c>
      <c r="H10" s="11"/>
      <c r="I10" s="11"/>
      <c r="J10" s="35"/>
      <c r="K10" s="40">
        <f>'Experience Data'!G11</f>
        <v>345.27199999999999</v>
      </c>
      <c r="L10" s="40">
        <f t="shared" si="4"/>
        <v>211.97200000000001</v>
      </c>
      <c r="M10" s="40">
        <f t="shared" si="5"/>
        <v>293.26900000000001</v>
      </c>
      <c r="N10" s="40">
        <f t="shared" si="6"/>
        <v>81.296999999999997</v>
      </c>
      <c r="O10" s="9">
        <f t="shared" si="7"/>
        <v>0.84938541208091012</v>
      </c>
      <c r="P10" s="9">
        <v>0.3</v>
      </c>
      <c r="Q10" s="11">
        <v>0.28000000000000003</v>
      </c>
      <c r="R10" s="37">
        <f t="shared" si="8"/>
        <v>1.1293854120809101</v>
      </c>
      <c r="S10" s="11"/>
      <c r="T10" s="37" t="str">
        <f t="shared" si="0"/>
        <v/>
      </c>
      <c r="U10" s="94" t="str">
        <f>IF(S16="","",O10*S16+IF(Q10="",P10,Q10))</f>
        <v/>
      </c>
      <c r="V10" s="18">
        <f t="shared" si="14"/>
        <v>0.72279033924485714</v>
      </c>
      <c r="W10" s="78">
        <f>IF('Experience Data'!AS11="","",'Experience Data'!AS11)</f>
        <v>0.72279033924485714</v>
      </c>
      <c r="X10" s="1">
        <f t="shared" si="9"/>
        <v>2.4825578482070676E-2</v>
      </c>
      <c r="Y10" s="91">
        <f t="shared" si="15"/>
        <v>6.5</v>
      </c>
      <c r="Z10" s="78" t="str">
        <f>IF('Experience Data'!AT11="","",'Experience Data'!AT11)</f>
        <v/>
      </c>
      <c r="AA10" s="91">
        <f t="shared" si="10"/>
        <v>6.5</v>
      </c>
      <c r="AB10" s="40">
        <f>IFERROR(IF(V10=100%,0.5,SUMPRODUCT(AA7:AA9*X7:X9)/SUM(X7:X9)-AA10-0.5),0.5)</f>
        <v>6.8535708307423846</v>
      </c>
      <c r="AC10" s="40">
        <f t="shared" si="1"/>
        <v>6</v>
      </c>
      <c r="AD10" s="40">
        <f t="shared" si="2"/>
        <v>7</v>
      </c>
      <c r="AE10" s="1">
        <f>IFERROR((1+HLOOKUP($B10,'Yield Curve'!$C$5:$AK$94,AC10+2,FALSE))^(-AC10),1)</f>
        <v>0.88902024489462828</v>
      </c>
      <c r="AF10" s="1">
        <f>IFERROR((1+HLOOKUP($B10,'Yield Curve'!$C$5:$AK$94,AD10+2,FALSE))^(-AD10),1)</f>
        <v>0.86542759095337485</v>
      </c>
      <c r="AG10" s="1">
        <f t="shared" si="11"/>
        <v>0.86888224367057498</v>
      </c>
      <c r="AH10" s="41">
        <f t="shared" si="12"/>
        <v>70.637519763686726</v>
      </c>
    </row>
    <row r="11" spans="1:34">
      <c r="A11" s="139">
        <f t="shared" si="13"/>
        <v>1</v>
      </c>
      <c r="B11" s="43" t="str">
        <f>'Experience Data'!C12</f>
        <v>USD</v>
      </c>
      <c r="C11" s="10" t="str">
        <f>'Experience Data'!D12</f>
        <v>Work Comp</v>
      </c>
      <c r="D11" s="10">
        <f>'Experience Data'!B12</f>
        <v>2010</v>
      </c>
      <c r="E11" s="10" t="str">
        <f t="shared" si="3"/>
        <v>Yes</v>
      </c>
      <c r="F11" s="40">
        <f>'Experience Data'!I12</f>
        <v>175.208</v>
      </c>
      <c r="G11" s="40">
        <f>'Experience Data'!J12</f>
        <v>251.02700000000002</v>
      </c>
      <c r="H11" s="11"/>
      <c r="I11" s="11"/>
      <c r="J11" s="35"/>
      <c r="K11" s="40">
        <f>'Experience Data'!G12</f>
        <v>282.04200000000003</v>
      </c>
      <c r="L11" s="40">
        <f t="shared" si="4"/>
        <v>175.208</v>
      </c>
      <c r="M11" s="40">
        <f t="shared" si="5"/>
        <v>251.02700000000002</v>
      </c>
      <c r="N11" s="40">
        <f t="shared" si="6"/>
        <v>75.819000000000017</v>
      </c>
      <c r="O11" s="9">
        <f t="shared" si="7"/>
        <v>0.89003410839520347</v>
      </c>
      <c r="P11" s="9">
        <v>0.3</v>
      </c>
      <c r="Q11" s="11">
        <v>0.28000000000000003</v>
      </c>
      <c r="R11" s="37">
        <f t="shared" si="8"/>
        <v>1.1700341083952035</v>
      </c>
      <c r="S11" s="11"/>
      <c r="T11" s="37" t="str">
        <f t="shared" si="0"/>
        <v/>
      </c>
      <c r="U11" s="94" t="str">
        <f>IF(S16="","",O11*S16+IF(Q11="",P11,Q11))</f>
        <v/>
      </c>
      <c r="V11" s="18">
        <f t="shared" si="14"/>
        <v>0.69796476076278646</v>
      </c>
      <c r="W11" s="78">
        <f>IF('Experience Data'!AS12="","",'Experience Data'!AS12)</f>
        <v>0.69796476076278646</v>
      </c>
      <c r="X11" s="1">
        <f t="shared" si="9"/>
        <v>1.8539725891004166E-2</v>
      </c>
      <c r="Y11" s="91">
        <f t="shared" si="15"/>
        <v>5.5</v>
      </c>
      <c r="Z11" s="78" t="str">
        <f>IF('Experience Data'!AT12="","",'Experience Data'!AT12)</f>
        <v/>
      </c>
      <c r="AA11" s="91">
        <f t="shared" si="10"/>
        <v>5.5</v>
      </c>
      <c r="AB11" s="40">
        <f>IFERROR(IF(V11=100%,0.5,SUMPRODUCT(AA7:AA10*X7:X10)/SUM(X7:X10)-AA11-0.5),0.5)</f>
        <v>7.2491491406008457</v>
      </c>
      <c r="AC11" s="40">
        <f t="shared" si="1"/>
        <v>7</v>
      </c>
      <c r="AD11" s="40">
        <f t="shared" si="2"/>
        <v>8</v>
      </c>
      <c r="AE11" s="1">
        <f>IFERROR((1+HLOOKUP($B11,'Yield Curve'!$C$5:$AK$94,AC11+2,FALSE))^(-AC11),1)</f>
        <v>0.86542759095337485</v>
      </c>
      <c r="AF11" s="1">
        <f>IFERROR((1+HLOOKUP($B11,'Yield Curve'!$C$5:$AK$94,AD11+2,FALSE))^(-AD11),1)</f>
        <v>0.8425059571553275</v>
      </c>
      <c r="AG11" s="1">
        <f t="shared" si="11"/>
        <v>0.859716685591424</v>
      </c>
      <c r="AH11" s="41">
        <f t="shared" si="12"/>
        <v>65.182859384856187</v>
      </c>
    </row>
    <row r="12" spans="1:34">
      <c r="A12" s="139">
        <f t="shared" si="13"/>
        <v>1</v>
      </c>
      <c r="B12" s="43" t="str">
        <f>'Experience Data'!C13</f>
        <v>USD</v>
      </c>
      <c r="C12" s="10" t="str">
        <f>'Experience Data'!D13</f>
        <v>Work Comp</v>
      </c>
      <c r="D12" s="10">
        <f>'Experience Data'!B13</f>
        <v>2011</v>
      </c>
      <c r="E12" s="10" t="str">
        <f t="shared" si="3"/>
        <v>Yes</v>
      </c>
      <c r="F12" s="40">
        <f>'Experience Data'!I13</f>
        <v>166.09700000000001</v>
      </c>
      <c r="G12" s="40">
        <f>'Experience Data'!J13</f>
        <v>244.46700000000001</v>
      </c>
      <c r="H12" s="11"/>
      <c r="I12" s="11"/>
      <c r="J12" s="35"/>
      <c r="K12" s="40">
        <f>'Experience Data'!G13</f>
        <v>262.45699999999999</v>
      </c>
      <c r="L12" s="40">
        <f t="shared" si="4"/>
        <v>166.09700000000001</v>
      </c>
      <c r="M12" s="40">
        <f t="shared" si="5"/>
        <v>244.46700000000001</v>
      </c>
      <c r="N12" s="40">
        <f t="shared" si="6"/>
        <v>78.37</v>
      </c>
      <c r="O12" s="9">
        <f t="shared" si="7"/>
        <v>0.93145543841467371</v>
      </c>
      <c r="P12" s="9">
        <v>0.3</v>
      </c>
      <c r="Q12" s="11">
        <v>0.28000000000000003</v>
      </c>
      <c r="R12" s="37">
        <f t="shared" si="8"/>
        <v>1.2114554384146738</v>
      </c>
      <c r="S12" s="11"/>
      <c r="T12" s="37" t="str">
        <f t="shared" si="0"/>
        <v/>
      </c>
      <c r="U12" s="94" t="str">
        <f>IF(S16="","",O12*S16+IF(Q12="",P12,Q12))</f>
        <v/>
      </c>
      <c r="V12" s="18">
        <f t="shared" si="14"/>
        <v>0.6794250348717823</v>
      </c>
      <c r="W12" s="78">
        <f>IF('Experience Data'!AS13="","",'Experience Data'!AS13)</f>
        <v>0.6794250348717823</v>
      </c>
      <c r="X12" s="1">
        <f t="shared" si="9"/>
        <v>0.12018655573462145</v>
      </c>
      <c r="Y12" s="91">
        <f t="shared" si="15"/>
        <v>4.5</v>
      </c>
      <c r="Z12" s="78" t="str">
        <f>IF('Experience Data'!AT13="","",'Experience Data'!AT13)</f>
        <v/>
      </c>
      <c r="AA12" s="91">
        <f t="shared" si="10"/>
        <v>4.5</v>
      </c>
      <c r="AB12" s="40">
        <f>IFERROR(IF(V12=100%,0.5,SUMPRODUCT(AA7:AA11*X7:X11)/SUM(X7:X11)-AA12-0.5),0.5)</f>
        <v>7.8009946788268625</v>
      </c>
      <c r="AC12" s="40">
        <f t="shared" si="1"/>
        <v>7</v>
      </c>
      <c r="AD12" s="40">
        <f t="shared" si="2"/>
        <v>8</v>
      </c>
      <c r="AE12" s="1">
        <f>IFERROR((1+HLOOKUP($B12,'Yield Curve'!$C$5:$AK$94,AC12+2,FALSE))^(-AC12),1)</f>
        <v>0.86542759095337485</v>
      </c>
      <c r="AF12" s="1">
        <f>IFERROR((1+HLOOKUP($B12,'Yield Curve'!$C$5:$AK$94,AD12+2,FALSE))^(-AD12),1)</f>
        <v>0.8425059571553275</v>
      </c>
      <c r="AG12" s="1">
        <f t="shared" si="11"/>
        <v>0.84706748425112099</v>
      </c>
      <c r="AH12" s="41">
        <f t="shared" si="12"/>
        <v>66.38467874076035</v>
      </c>
    </row>
    <row r="13" spans="1:34">
      <c r="A13" s="139">
        <f t="shared" si="13"/>
        <v>1</v>
      </c>
      <c r="B13" s="43" t="str">
        <f>'Experience Data'!C14</f>
        <v>USD</v>
      </c>
      <c r="C13" s="10" t="str">
        <f>'Experience Data'!D14</f>
        <v>Work Comp</v>
      </c>
      <c r="D13" s="10">
        <f>'Experience Data'!B14</f>
        <v>2012</v>
      </c>
      <c r="E13" s="10" t="str">
        <f t="shared" si="3"/>
        <v>Yes</v>
      </c>
      <c r="F13" s="40">
        <f>'Experience Data'!I14</f>
        <v>123.19800000000001</v>
      </c>
      <c r="G13" s="40">
        <f>'Experience Data'!J14</f>
        <v>220.29599999999999</v>
      </c>
      <c r="H13" s="11"/>
      <c r="I13" s="11"/>
      <c r="J13" s="35"/>
      <c r="K13" s="40">
        <f>'Experience Data'!G14</f>
        <v>246.74</v>
      </c>
      <c r="L13" s="40">
        <f t="shared" si="4"/>
        <v>123.19800000000001</v>
      </c>
      <c r="M13" s="40">
        <f t="shared" si="5"/>
        <v>220.29600000000002</v>
      </c>
      <c r="N13" s="40">
        <f t="shared" si="6"/>
        <v>97.098000000000013</v>
      </c>
      <c r="O13" s="9">
        <f t="shared" si="7"/>
        <v>0.89282645699927055</v>
      </c>
      <c r="P13" s="9">
        <v>0.3</v>
      </c>
      <c r="Q13" s="11">
        <v>0.28000000000000003</v>
      </c>
      <c r="R13" s="37">
        <f t="shared" si="8"/>
        <v>1.1728264569992706</v>
      </c>
      <c r="S13" s="11"/>
      <c r="T13" s="37" t="str">
        <f t="shared" si="0"/>
        <v/>
      </c>
      <c r="U13" s="94" t="str">
        <f>IF(S16="","",O13*S16+IF(Q13="",P13,Q13))</f>
        <v/>
      </c>
      <c r="V13" s="18">
        <f t="shared" si="14"/>
        <v>0.55923847913716085</v>
      </c>
      <c r="W13" s="78">
        <f>IF('Experience Data'!AS14="","",'Experience Data'!AS14)</f>
        <v>0.55923847913716085</v>
      </c>
      <c r="X13" s="1">
        <f t="shared" si="9"/>
        <v>8.8824568892211853E-2</v>
      </c>
      <c r="Y13" s="91">
        <f t="shared" si="15"/>
        <v>3.5</v>
      </c>
      <c r="Z13" s="78" t="str">
        <f>IF('Experience Data'!AT14="","",'Experience Data'!AT14)</f>
        <v/>
      </c>
      <c r="AA13" s="91">
        <f t="shared" si="10"/>
        <v>3.5</v>
      </c>
      <c r="AB13" s="40">
        <f>IFERROR(IF(V13=100%,0.5,SUMPRODUCT(AA7:AA12*X7:X12)/SUM(X7:X12)-AA13-0.5),0.5)</f>
        <v>6.537485020210168</v>
      </c>
      <c r="AC13" s="40">
        <f t="shared" si="1"/>
        <v>6</v>
      </c>
      <c r="AD13" s="40">
        <f t="shared" si="2"/>
        <v>7</v>
      </c>
      <c r="AE13" s="1">
        <f>IFERROR((1+HLOOKUP($B13,'Yield Curve'!$C$5:$AK$94,AC13+2,FALSE))^(-AC13),1)</f>
        <v>0.88902024489462828</v>
      </c>
      <c r="AF13" s="1">
        <f>IFERROR((1+HLOOKUP($B13,'Yield Curve'!$C$5:$AK$94,AD13+2,FALSE))^(-AD13),1)</f>
        <v>0.86542759095337485</v>
      </c>
      <c r="AG13" s="1">
        <f t="shared" si="11"/>
        <v>0.87633954681420212</v>
      </c>
      <c r="AH13" s="41">
        <f t="shared" si="12"/>
        <v>85.090817316565406</v>
      </c>
    </row>
    <row r="14" spans="1:34">
      <c r="A14" s="139">
        <f t="shared" si="13"/>
        <v>1</v>
      </c>
      <c r="B14" s="43" t="str">
        <f>'Experience Data'!C15</f>
        <v>USD</v>
      </c>
      <c r="C14" s="10" t="str">
        <f>'Experience Data'!D15</f>
        <v>Work Comp</v>
      </c>
      <c r="D14" s="10">
        <f>'Experience Data'!B15</f>
        <v>2013</v>
      </c>
      <c r="E14" s="10" t="str">
        <f t="shared" si="3"/>
        <v>Yes</v>
      </c>
      <c r="F14" s="40">
        <f>'Experience Data'!I15</f>
        <v>105.241</v>
      </c>
      <c r="G14" s="40">
        <f>'Experience Data'!J15</f>
        <v>223.72</v>
      </c>
      <c r="H14" s="11"/>
      <c r="I14" s="11"/>
      <c r="J14" s="35"/>
      <c r="K14" s="40">
        <f>'Experience Data'!G15</f>
        <v>259.517</v>
      </c>
      <c r="L14" s="40">
        <f t="shared" si="4"/>
        <v>105.241</v>
      </c>
      <c r="M14" s="40">
        <f t="shared" si="5"/>
        <v>223.72000000000003</v>
      </c>
      <c r="N14" s="40">
        <f t="shared" si="6"/>
        <v>118.47900000000003</v>
      </c>
      <c r="O14" s="9">
        <f t="shared" si="7"/>
        <v>0.86206298623982258</v>
      </c>
      <c r="P14" s="9">
        <v>0.3</v>
      </c>
      <c r="Q14" s="11">
        <v>0.28000000000000003</v>
      </c>
      <c r="R14" s="37">
        <f t="shared" si="8"/>
        <v>1.1420629862398226</v>
      </c>
      <c r="S14" s="11"/>
      <c r="T14" s="37" t="str">
        <f t="shared" si="0"/>
        <v/>
      </c>
      <c r="U14" s="94" t="str">
        <f>IF(S16="","",O14*S16+IF(Q14="",P14,Q14))</f>
        <v/>
      </c>
      <c r="V14" s="18">
        <f t="shared" si="14"/>
        <v>0.470413910244949</v>
      </c>
      <c r="W14" s="78">
        <f>IF('Experience Data'!AS15="","",'Experience Data'!AS15)</f>
        <v>0.470413910244949</v>
      </c>
      <c r="X14" s="1">
        <f t="shared" si="9"/>
        <v>0.15081550228704915</v>
      </c>
      <c r="Y14" s="91">
        <f t="shared" si="15"/>
        <v>2.5</v>
      </c>
      <c r="Z14" s="78" t="str">
        <f>IF('Experience Data'!AT15="","",'Experience Data'!AT15)</f>
        <v/>
      </c>
      <c r="AA14" s="91">
        <f t="shared" si="10"/>
        <v>2.5</v>
      </c>
      <c r="AB14" s="40">
        <f>IFERROR(IF(V14=100%,0.5,SUMPRODUCT(AA7:AA13*X7:X13)/SUM(X7:X13)-AA14-0.5),0.5)</f>
        <v>6.3571262738263741</v>
      </c>
      <c r="AC14" s="40">
        <f t="shared" si="1"/>
        <v>6</v>
      </c>
      <c r="AD14" s="40">
        <f t="shared" si="2"/>
        <v>7</v>
      </c>
      <c r="AE14" s="1">
        <f>IFERROR((1+HLOOKUP($B14,'Yield Curve'!$C$5:$AK$94,AC14+2,FALSE))^(-AC14),1)</f>
        <v>0.88902024489462828</v>
      </c>
      <c r="AF14" s="1">
        <f>IFERROR((1+HLOOKUP($B14,'Yield Curve'!$C$5:$AK$94,AD14+2,FALSE))^(-AD14),1)</f>
        <v>0.86542759095337485</v>
      </c>
      <c r="AG14" s="1">
        <f t="shared" si="11"/>
        <v>0.88059468830291343</v>
      </c>
      <c r="AH14" s="41">
        <f t="shared" si="12"/>
        <v>104.3319780754409</v>
      </c>
    </row>
    <row r="15" spans="1:34">
      <c r="A15" s="139">
        <f t="shared" si="13"/>
        <v>1</v>
      </c>
      <c r="B15" s="43" t="str">
        <f>'Experience Data'!C16</f>
        <v>USD</v>
      </c>
      <c r="C15" s="10" t="str">
        <f>'Experience Data'!D16</f>
        <v>Work Comp</v>
      </c>
      <c r="D15" s="10">
        <f>'Experience Data'!B16</f>
        <v>2014</v>
      </c>
      <c r="E15" s="10" t="str">
        <f t="shared" si="3"/>
        <v>Yes</v>
      </c>
      <c r="F15" s="40">
        <f>'Experience Data'!I16</f>
        <v>55.326000000000001</v>
      </c>
      <c r="G15" s="40">
        <f>'Experience Data'!J16</f>
        <v>173.11099999999999</v>
      </c>
      <c r="H15" s="11"/>
      <c r="I15" s="11"/>
      <c r="J15" s="35"/>
      <c r="K15" s="40">
        <f>'Experience Data'!G16</f>
        <v>229.85300000000001</v>
      </c>
      <c r="L15" s="40">
        <f t="shared" si="4"/>
        <v>55.326000000000001</v>
      </c>
      <c r="M15" s="40">
        <f t="shared" si="5"/>
        <v>173.11099999999999</v>
      </c>
      <c r="N15" s="40">
        <f t="shared" si="6"/>
        <v>117.785</v>
      </c>
      <c r="O15" s="9">
        <f t="shared" si="7"/>
        <v>0.7531378750766794</v>
      </c>
      <c r="P15" s="9">
        <v>0.3</v>
      </c>
      <c r="Q15" s="11">
        <v>0.28000000000000003</v>
      </c>
      <c r="R15" s="37">
        <f t="shared" si="8"/>
        <v>1.0331378750766795</v>
      </c>
      <c r="S15" s="11"/>
      <c r="T15" s="37" t="str">
        <f t="shared" si="0"/>
        <v/>
      </c>
      <c r="U15" s="94" t="str">
        <f>IF(S16="","",O15*S16+IF(Q15="",P15,Q15))</f>
        <v/>
      </c>
      <c r="V15" s="18">
        <f t="shared" si="14"/>
        <v>0.31959840795789984</v>
      </c>
      <c r="W15" s="78">
        <f>IF('Experience Data'!AS16="","",'Experience Data'!AS16)</f>
        <v>0.31959840795789984</v>
      </c>
      <c r="X15" s="1">
        <f t="shared" si="9"/>
        <v>0.16878904227562114</v>
      </c>
      <c r="Y15" s="91">
        <f t="shared" si="15"/>
        <v>1.5</v>
      </c>
      <c r="Z15" s="78" t="str">
        <f>IF('Experience Data'!AT16="","",'Experience Data'!AT16)</f>
        <v/>
      </c>
      <c r="AA15" s="91">
        <f t="shared" si="10"/>
        <v>1.5</v>
      </c>
      <c r="AB15" s="40">
        <f>IFERROR(IF(V15=100%,0.5,SUMPRODUCT(AA7:AA14*X7:X14)/SUM(X7:X14)-AA15-0.5),0.5)</f>
        <v>5.8371989906920074</v>
      </c>
      <c r="AC15" s="40">
        <f t="shared" si="1"/>
        <v>5</v>
      </c>
      <c r="AD15" s="40">
        <f t="shared" si="2"/>
        <v>6</v>
      </c>
      <c r="AE15" s="1">
        <f>IFERROR((1+HLOOKUP($B15,'Yield Curve'!$C$5:$AK$94,AC15+2,FALSE))^(-AC15),1)</f>
        <v>0.91208669605531512</v>
      </c>
      <c r="AF15" s="1">
        <f>IFERROR((1+HLOOKUP($B15,'Yield Curve'!$C$5:$AK$94,AD15+2,FALSE))^(-AD15),1)</f>
        <v>0.88902024489462828</v>
      </c>
      <c r="AG15" s="1">
        <f t="shared" si="11"/>
        <v>0.89277548642474169</v>
      </c>
      <c r="AH15" s="41">
        <f t="shared" si="12"/>
        <v>105.1555606685382</v>
      </c>
    </row>
    <row r="16" spans="1:34">
      <c r="A16" s="140">
        <f t="shared" si="13"/>
        <v>1</v>
      </c>
      <c r="B16" s="44" t="str">
        <f>'Experience Data'!C17</f>
        <v>USD</v>
      </c>
      <c r="C16" s="16" t="str">
        <f>'Experience Data'!D17</f>
        <v>Work Comp</v>
      </c>
      <c r="D16" s="16">
        <f>'Experience Data'!B17</f>
        <v>2015</v>
      </c>
      <c r="E16" s="16" t="str">
        <f t="shared" si="3"/>
        <v>Yes</v>
      </c>
      <c r="F16" s="45">
        <f>'Experience Data'!I17</f>
        <v>19.574000000000002</v>
      </c>
      <c r="G16" s="45">
        <f>'Experience Data'!J17</f>
        <v>129.79300000000001</v>
      </c>
      <c r="H16" s="20"/>
      <c r="I16" s="20"/>
      <c r="J16" s="36"/>
      <c r="K16" s="45">
        <f>'Experience Data'!G17</f>
        <v>172.423</v>
      </c>
      <c r="L16" s="45">
        <f t="shared" si="4"/>
        <v>19.574000000000002</v>
      </c>
      <c r="M16" s="45">
        <f t="shared" si="5"/>
        <v>129.79300000000001</v>
      </c>
      <c r="N16" s="45">
        <f t="shared" si="6"/>
        <v>110.21900000000001</v>
      </c>
      <c r="O16" s="46">
        <f t="shared" si="7"/>
        <v>0.7527592026585781</v>
      </c>
      <c r="P16" s="46">
        <v>0.3</v>
      </c>
      <c r="Q16" s="20">
        <v>0.28000000000000003</v>
      </c>
      <c r="R16" s="47">
        <f t="shared" si="8"/>
        <v>1.0327592026585781</v>
      </c>
      <c r="S16" s="20"/>
      <c r="T16" s="47" t="str">
        <f t="shared" si="0"/>
        <v/>
      </c>
      <c r="U16" s="95" t="str">
        <f>IF(S16="","",O16*S16+IF(Q16="",P16,Q16))</f>
        <v/>
      </c>
      <c r="V16" s="19">
        <f t="shared" si="14"/>
        <v>0.15080936568227871</v>
      </c>
      <c r="W16" s="80">
        <f>IF('Experience Data'!AS17="","",'Experience Data'!AS17)</f>
        <v>0.15080936568227871</v>
      </c>
      <c r="X16" s="98">
        <f>IF(W16="",V16,W16)</f>
        <v>0.15080936568227871</v>
      </c>
      <c r="Y16" s="92">
        <f t="shared" si="15"/>
        <v>0.5</v>
      </c>
      <c r="Z16" s="80" t="str">
        <f>IF('Experience Data'!AT17="","",'Experience Data'!AT17)</f>
        <v/>
      </c>
      <c r="AA16" s="92">
        <f t="shared" si="10"/>
        <v>0.5</v>
      </c>
      <c r="AB16" s="45">
        <f>IFERROR(IF(V16=100%,0.5,SUMPRODUCT(AA7:AA15*X7:X15)/SUM(X7:X15)-AA16-0.5),0.5)</f>
        <v>5.5775881269801832</v>
      </c>
      <c r="AC16" s="45">
        <f t="shared" si="1"/>
        <v>5</v>
      </c>
      <c r="AD16" s="45">
        <f t="shared" si="2"/>
        <v>6</v>
      </c>
      <c r="AE16" s="17">
        <f>IFERROR((1+HLOOKUP($B16,'Yield Curve'!$C$5:$AK$94,AC16+2,FALSE))^(-AC16),1)</f>
        <v>0.91208669605531512</v>
      </c>
      <c r="AF16" s="17">
        <f>IFERROR((1+HLOOKUP($B16,'Yield Curve'!$C$5:$AK$94,AD16+2,FALSE))^(-AD16),1)</f>
        <v>0.88902024489462828</v>
      </c>
      <c r="AG16" s="17">
        <f t="shared" si="11"/>
        <v>0.89876378773333421</v>
      </c>
      <c r="AH16" s="42">
        <f t="shared" si="12"/>
        <v>99.06084592018037</v>
      </c>
    </row>
    <row r="17" spans="1:34">
      <c r="A17" s="138">
        <f>A7+1</f>
        <v>2</v>
      </c>
      <c r="B17" s="48" t="str">
        <f>'Experience Data'!C18</f>
        <v>USD</v>
      </c>
      <c r="C17" s="21" t="str">
        <f>'Experience Data'!D18</f>
        <v>Private Passenger Auto</v>
      </c>
      <c r="D17" s="21">
        <f>'Experience Data'!B18</f>
        <v>2006</v>
      </c>
      <c r="E17" s="21" t="str">
        <f t="shared" si="3"/>
        <v>Yes</v>
      </c>
      <c r="F17" s="49">
        <f>'Experience Data'!I18</f>
        <v>764.072</v>
      </c>
      <c r="G17" s="49">
        <f>'Experience Data'!J18</f>
        <v>766.17200000000003</v>
      </c>
      <c r="H17" s="50"/>
      <c r="I17" s="50"/>
      <c r="J17" s="23"/>
      <c r="K17" s="49">
        <f>'Experience Data'!G18</f>
        <v>1139.104</v>
      </c>
      <c r="L17" s="49">
        <f t="shared" si="4"/>
        <v>764.072</v>
      </c>
      <c r="M17" s="49">
        <f t="shared" si="5"/>
        <v>766.17200000000014</v>
      </c>
      <c r="N17" s="49">
        <f t="shared" si="6"/>
        <v>2.1000000000001364</v>
      </c>
      <c r="O17" s="51">
        <f t="shared" si="7"/>
        <v>0.67260934910245251</v>
      </c>
      <c r="P17" s="51">
        <v>0.3</v>
      </c>
      <c r="Q17" s="50"/>
      <c r="R17" s="52">
        <f t="shared" si="8"/>
        <v>0.97260934910245256</v>
      </c>
      <c r="S17" s="50"/>
      <c r="T17" s="52" t="str">
        <f t="shared" si="0"/>
        <v/>
      </c>
      <c r="U17" s="93" t="str">
        <f>IF(S26="","",O17*S26+IF(Q17="",P17,Q17))</f>
        <v/>
      </c>
      <c r="V17" s="53">
        <v>1</v>
      </c>
      <c r="W17" s="79">
        <f>IF('Experience Data'!AS18="","",'Experience Data'!AS18)</f>
        <v>1</v>
      </c>
      <c r="X17" s="24">
        <f>IF(W18="",V17-V18,W17-W18)</f>
        <v>1.7966850930279943E-3</v>
      </c>
      <c r="Y17" s="90">
        <v>15</v>
      </c>
      <c r="Z17" s="79" t="str">
        <f>IF('Experience Data'!AT18="","",'Experience Data'!AT18)</f>
        <v/>
      </c>
      <c r="AA17" s="90">
        <f t="shared" si="10"/>
        <v>15</v>
      </c>
      <c r="AB17" s="49">
        <f>IFERROR(IF(V17=100%,0.5,SUMPRODUCT(AA16:AA17*X16:X17)/SUM(X16:X17)-AA17-0.5),0.5)</f>
        <v>0.5</v>
      </c>
      <c r="AC17" s="49">
        <f t="shared" si="1"/>
        <v>0</v>
      </c>
      <c r="AD17" s="49">
        <f t="shared" ref="AD17:AD26" si="16">ROUNDUP(AB17,0)</f>
        <v>1</v>
      </c>
      <c r="AE17" s="24">
        <f>IFERROR((1+HLOOKUP($B17,'Yield Curve'!$C$5:$AK$94,AC17+2,FALSE))^(-AC17),1)</f>
        <v>1</v>
      </c>
      <c r="AF17" s="24">
        <f>IFERROR((1+HLOOKUP($B17,'Yield Curve'!$C$5:$AK$94,AD17+2,FALSE))^(-AD17),1)</f>
        <v>0.99202952496837649</v>
      </c>
      <c r="AG17" s="24">
        <f>(1-AB17+AC17)*AE17+(AB17-AC17)*AF17</f>
        <v>0.99601476248418819</v>
      </c>
      <c r="AH17" s="54">
        <f t="shared" si="12"/>
        <v>2.091631001216931</v>
      </c>
    </row>
    <row r="18" spans="1:34">
      <c r="A18" s="139">
        <f>A17</f>
        <v>2</v>
      </c>
      <c r="B18" s="43" t="str">
        <f>'Experience Data'!C19</f>
        <v>USD</v>
      </c>
      <c r="C18" s="10" t="str">
        <f>'Experience Data'!D19</f>
        <v>Private Passenger Auto</v>
      </c>
      <c r="D18" s="10">
        <f>'Experience Data'!B19</f>
        <v>2007</v>
      </c>
      <c r="E18" s="10" t="str">
        <f t="shared" si="3"/>
        <v>Yes</v>
      </c>
      <c r="F18" s="40">
        <f>'Experience Data'!I19</f>
        <v>868.928</v>
      </c>
      <c r="G18" s="40">
        <f>'Experience Data'!J19</f>
        <v>870.49199999999996</v>
      </c>
      <c r="H18" s="11"/>
      <c r="I18" s="11"/>
      <c r="J18" s="35"/>
      <c r="K18" s="40">
        <f>'Experience Data'!G19</f>
        <v>1326.7760000000001</v>
      </c>
      <c r="L18" s="40">
        <f t="shared" si="4"/>
        <v>868.928</v>
      </c>
      <c r="M18" s="40">
        <f t="shared" si="5"/>
        <v>870.49200000000008</v>
      </c>
      <c r="N18" s="40">
        <f t="shared" si="6"/>
        <v>1.5640000000000782</v>
      </c>
      <c r="O18" s="9">
        <f t="shared" si="7"/>
        <v>0.65609567854709461</v>
      </c>
      <c r="P18" s="9">
        <v>0.3</v>
      </c>
      <c r="Q18" s="11"/>
      <c r="R18" s="37">
        <f t="shared" si="8"/>
        <v>0.95609567854709465</v>
      </c>
      <c r="S18" s="11"/>
      <c r="T18" s="37" t="str">
        <f t="shared" si="0"/>
        <v/>
      </c>
      <c r="U18" s="94" t="str">
        <f>IF(S26="","",O18*S26+IF(Q18="",P18,Q18))</f>
        <v/>
      </c>
      <c r="V18" s="18">
        <f>IFERROR(L18/M18,100%)</f>
        <v>0.99820331490697201</v>
      </c>
      <c r="W18" s="78" t="str">
        <f>IF('Experience Data'!AS19="","",'Experience Data'!AS19)</f>
        <v/>
      </c>
      <c r="X18" s="1">
        <f t="shared" ref="X18:X25" si="17">IF(W19="",V18-V19,W18-W19)</f>
        <v>2.3915510664835882E-3</v>
      </c>
      <c r="Y18" s="91">
        <v>8.5</v>
      </c>
      <c r="Z18" s="78" t="str">
        <f>IF('Experience Data'!AT19="","",'Experience Data'!AT19)</f>
        <v/>
      </c>
      <c r="AA18" s="91">
        <f t="shared" si="10"/>
        <v>8.5</v>
      </c>
      <c r="AB18" s="40">
        <f>IFERROR(IF(V18=100%,0.5,SUMPRODUCT(AA17:AA17*X17:X17)/SUM(X17:X17)-AA18-0.5),0.5)</f>
        <v>6</v>
      </c>
      <c r="AC18" s="40">
        <f t="shared" si="1"/>
        <v>6</v>
      </c>
      <c r="AD18" s="40">
        <f t="shared" si="16"/>
        <v>6</v>
      </c>
      <c r="AE18" s="1">
        <f>IFERROR((1+HLOOKUP($B18,'Yield Curve'!$C$5:$AK$94,AC18+2,FALSE))^(-AC18),1)</f>
        <v>0.88902024489462828</v>
      </c>
      <c r="AF18" s="1">
        <f>IFERROR((1+HLOOKUP($B18,'Yield Curve'!$C$5:$AK$94,AD18+2,FALSE))^(-AD18),1)</f>
        <v>0.88902024489462828</v>
      </c>
      <c r="AG18" s="1">
        <f t="shared" ref="AG18:AG26" si="18">(1-AB18+AC18)*AE18+(AB18-AC18)*AF18</f>
        <v>0.88902024489462828</v>
      </c>
      <c r="AH18" s="41">
        <f t="shared" si="12"/>
        <v>1.3904276630152681</v>
      </c>
    </row>
    <row r="19" spans="1:34">
      <c r="A19" s="139">
        <f t="shared" ref="A19:A26" si="19">A18</f>
        <v>2</v>
      </c>
      <c r="B19" s="43" t="str">
        <f>'Experience Data'!C20</f>
        <v>USD</v>
      </c>
      <c r="C19" s="10" t="str">
        <f>'Experience Data'!D20</f>
        <v>Private Passenger Auto</v>
      </c>
      <c r="D19" s="10">
        <f>'Experience Data'!B20</f>
        <v>2008</v>
      </c>
      <c r="E19" s="10" t="str">
        <f t="shared" si="3"/>
        <v>Yes</v>
      </c>
      <c r="F19" s="40">
        <f>'Experience Data'!I20</f>
        <v>866.41200000000003</v>
      </c>
      <c r="G19" s="40">
        <f>'Experience Data'!J20</f>
        <v>870.05600000000004</v>
      </c>
      <c r="H19" s="11"/>
      <c r="I19" s="11"/>
      <c r="J19" s="35"/>
      <c r="K19" s="40">
        <f>'Experience Data'!G20</f>
        <v>1346.896</v>
      </c>
      <c r="L19" s="40">
        <f t="shared" si="4"/>
        <v>866.41200000000003</v>
      </c>
      <c r="M19" s="40">
        <f t="shared" si="5"/>
        <v>870.05600000000004</v>
      </c>
      <c r="N19" s="40">
        <f t="shared" si="6"/>
        <v>3.6440000000000055</v>
      </c>
      <c r="O19" s="9">
        <f t="shared" si="7"/>
        <v>0.64597118114538921</v>
      </c>
      <c r="P19" s="9">
        <v>0.3</v>
      </c>
      <c r="Q19" s="11"/>
      <c r="R19" s="37">
        <f t="shared" si="8"/>
        <v>0.94597118114538925</v>
      </c>
      <c r="S19" s="11"/>
      <c r="T19" s="37" t="str">
        <f t="shared" si="0"/>
        <v/>
      </c>
      <c r="U19" s="94" t="str">
        <f>IF(S26="","",O19*S26+IF(Q19="",P19,Q19))</f>
        <v/>
      </c>
      <c r="V19" s="18">
        <f t="shared" ref="V19:V26" si="20">IFERROR(L19/M19,100%)</f>
        <v>0.99581176384048842</v>
      </c>
      <c r="W19" s="78" t="str">
        <f>IF('Experience Data'!AS20="","",'Experience Data'!AS20)</f>
        <v/>
      </c>
      <c r="X19" s="1">
        <f t="shared" si="17"/>
        <v>3.2488439087947629E-3</v>
      </c>
      <c r="Y19" s="91">
        <f t="shared" ref="Y19:Y26" si="21">Y18-1</f>
        <v>7.5</v>
      </c>
      <c r="Z19" s="78" t="str">
        <f>IF('Experience Data'!AT20="","",'Experience Data'!AT20)</f>
        <v/>
      </c>
      <c r="AA19" s="91">
        <f t="shared" si="10"/>
        <v>7.5</v>
      </c>
      <c r="AB19" s="40">
        <f>IFERROR(IF(V19=100%,0.5,SUMPRODUCT(AA17:AA18*X17:X18)/SUM(X17:X18)-AA19-0.5),0.5)</f>
        <v>3.2883941258087663</v>
      </c>
      <c r="AC19" s="40">
        <f t="shared" si="1"/>
        <v>3</v>
      </c>
      <c r="AD19" s="40">
        <f t="shared" si="16"/>
        <v>4</v>
      </c>
      <c r="AE19" s="1">
        <f>IFERROR((1+HLOOKUP($B19,'Yield Curve'!$C$5:$AK$94,AC19+2,FALSE))^(-AC19),1)</f>
        <v>0.95644107617012464</v>
      </c>
      <c r="AF19" s="1">
        <f>IFERROR((1+HLOOKUP($B19,'Yield Curve'!$C$5:$AK$94,AD19+2,FALSE))^(-AD19),1)</f>
        <v>0.93491332737884492</v>
      </c>
      <c r="AG19" s="1">
        <f t="shared" si="18"/>
        <v>0.95023259987683284</v>
      </c>
      <c r="AH19" s="41">
        <f t="shared" si="12"/>
        <v>3.4626475939511843</v>
      </c>
    </row>
    <row r="20" spans="1:34">
      <c r="A20" s="139">
        <f t="shared" si="19"/>
        <v>2</v>
      </c>
      <c r="B20" s="43" t="str">
        <f>'Experience Data'!C21</f>
        <v>USD</v>
      </c>
      <c r="C20" s="10" t="str">
        <f>'Experience Data'!D21</f>
        <v>Private Passenger Auto</v>
      </c>
      <c r="D20" s="10">
        <f>'Experience Data'!B21</f>
        <v>2009</v>
      </c>
      <c r="E20" s="10" t="str">
        <f t="shared" si="3"/>
        <v>Yes</v>
      </c>
      <c r="F20" s="40">
        <f>'Experience Data'!I21</f>
        <v>746.31600000000003</v>
      </c>
      <c r="G20" s="40">
        <f>'Experience Data'!J21</f>
        <v>751.90800000000002</v>
      </c>
      <c r="H20" s="11"/>
      <c r="I20" s="11"/>
      <c r="J20" s="35"/>
      <c r="K20" s="40">
        <f>'Experience Data'!G21</f>
        <v>1269.692</v>
      </c>
      <c r="L20" s="40">
        <f t="shared" si="4"/>
        <v>746.31600000000003</v>
      </c>
      <c r="M20" s="40">
        <f t="shared" si="5"/>
        <v>751.90800000000013</v>
      </c>
      <c r="N20" s="40">
        <f t="shared" si="6"/>
        <v>5.5920000000000982</v>
      </c>
      <c r="O20" s="9">
        <f t="shared" si="7"/>
        <v>0.59219716277648449</v>
      </c>
      <c r="P20" s="9">
        <v>0.3</v>
      </c>
      <c r="Q20" s="11"/>
      <c r="R20" s="37">
        <f t="shared" si="8"/>
        <v>0.89219716277648442</v>
      </c>
      <c r="S20" s="11"/>
      <c r="T20" s="37" t="str">
        <f t="shared" si="0"/>
        <v/>
      </c>
      <c r="U20" s="94" t="str">
        <f>IF(S26="","",O20*S26+IF(Q20="",P20,Q20))</f>
        <v/>
      </c>
      <c r="V20" s="18">
        <f t="shared" si="20"/>
        <v>0.99256291993169365</v>
      </c>
      <c r="W20" s="78" t="str">
        <f>IF('Experience Data'!AS21="","",'Experience Data'!AS21)</f>
        <v/>
      </c>
      <c r="X20" s="1">
        <f t="shared" si="17"/>
        <v>1.9973296763146076E-3</v>
      </c>
      <c r="Y20" s="91">
        <f t="shared" si="21"/>
        <v>6.5</v>
      </c>
      <c r="Z20" s="78" t="str">
        <f>IF('Experience Data'!AT21="","",'Experience Data'!AT21)</f>
        <v/>
      </c>
      <c r="AA20" s="91">
        <f t="shared" si="10"/>
        <v>6.5</v>
      </c>
      <c r="AB20" s="40">
        <f>IFERROR(IF(V20=100%,0.5,SUMPRODUCT(AA17:AA19*X17:X19)/SUM(X17:X19)-AA20-0.5),0.5)</f>
        <v>2.6334568296246523</v>
      </c>
      <c r="AC20" s="40">
        <f t="shared" si="1"/>
        <v>2</v>
      </c>
      <c r="AD20" s="40">
        <f t="shared" si="16"/>
        <v>3</v>
      </c>
      <c r="AE20" s="1">
        <f>IFERROR((1+HLOOKUP($B20,'Yield Curve'!$C$5:$AK$94,AC20+2,FALSE))^(-AC20),1)</f>
        <v>0.97624490893346005</v>
      </c>
      <c r="AF20" s="1">
        <f>IFERROR((1+HLOOKUP($B20,'Yield Curve'!$C$5:$AK$94,AD20+2,FALSE))^(-AD20),1)</f>
        <v>0.95644107617012464</v>
      </c>
      <c r="AG20" s="1">
        <f t="shared" si="18"/>
        <v>0.96370003581678076</v>
      </c>
      <c r="AH20" s="41">
        <f t="shared" si="12"/>
        <v>5.3890106002875324</v>
      </c>
    </row>
    <row r="21" spans="1:34">
      <c r="A21" s="139">
        <f t="shared" si="19"/>
        <v>2</v>
      </c>
      <c r="B21" s="43" t="str">
        <f>'Experience Data'!C22</f>
        <v>USD</v>
      </c>
      <c r="C21" s="10" t="str">
        <f>'Experience Data'!D22</f>
        <v>Private Passenger Auto</v>
      </c>
      <c r="D21" s="10">
        <f>'Experience Data'!B22</f>
        <v>2010</v>
      </c>
      <c r="E21" s="10" t="str">
        <f t="shared" si="3"/>
        <v>Yes</v>
      </c>
      <c r="F21" s="40">
        <f>'Experience Data'!I22</f>
        <v>835.34</v>
      </c>
      <c r="G21" s="40">
        <f>'Experience Data'!J22</f>
        <v>843.29600000000005</v>
      </c>
      <c r="H21" s="11"/>
      <c r="I21" s="11"/>
      <c r="J21" s="35"/>
      <c r="K21" s="40">
        <f>'Experience Data'!G22</f>
        <v>1309.664</v>
      </c>
      <c r="L21" s="40">
        <f t="shared" si="4"/>
        <v>835.34</v>
      </c>
      <c r="M21" s="40">
        <f t="shared" si="5"/>
        <v>843.29599999999994</v>
      </c>
      <c r="N21" s="40">
        <f t="shared" si="6"/>
        <v>7.9559999999999036</v>
      </c>
      <c r="O21" s="9">
        <f t="shared" si="7"/>
        <v>0.64390255821340436</v>
      </c>
      <c r="P21" s="9">
        <v>0.3</v>
      </c>
      <c r="Q21" s="11"/>
      <c r="R21" s="37">
        <f t="shared" si="8"/>
        <v>0.94390255821340441</v>
      </c>
      <c r="S21" s="11"/>
      <c r="T21" s="37" t="str">
        <f t="shared" si="0"/>
        <v/>
      </c>
      <c r="U21" s="94" t="str">
        <f>IF(S26="","",O21*S26+IF(Q21="",P21,Q21))</f>
        <v/>
      </c>
      <c r="V21" s="18">
        <f t="shared" si="20"/>
        <v>0.99056559025537905</v>
      </c>
      <c r="W21" s="78" t="str">
        <f>IF('Experience Data'!AS22="","",'Experience Data'!AS22)</f>
        <v/>
      </c>
      <c r="X21" s="1">
        <f t="shared" si="17"/>
        <v>5.2069151045923689E-3</v>
      </c>
      <c r="Y21" s="91">
        <f t="shared" si="21"/>
        <v>5.5</v>
      </c>
      <c r="Z21" s="78" t="str">
        <f>IF('Experience Data'!AT22="","",'Experience Data'!AT22)</f>
        <v/>
      </c>
      <c r="AA21" s="91">
        <f t="shared" si="10"/>
        <v>5.5</v>
      </c>
      <c r="AB21" s="40">
        <f>IFERROR(IF(V21=100%,0.5,SUMPRODUCT(AA17:AA20*X17:X20)/SUM(X17:X20)-AA21-0.5),0.5)</f>
        <v>2.9700823860005219</v>
      </c>
      <c r="AC21" s="40">
        <f t="shared" si="1"/>
        <v>2</v>
      </c>
      <c r="AD21" s="40">
        <f t="shared" si="16"/>
        <v>3</v>
      </c>
      <c r="AE21" s="1">
        <f>IFERROR((1+HLOOKUP($B21,'Yield Curve'!$C$5:$AK$94,AC21+2,FALSE))^(-AC21),1)</f>
        <v>0.97624490893346005</v>
      </c>
      <c r="AF21" s="1">
        <f>IFERROR((1+HLOOKUP($B21,'Yield Curve'!$C$5:$AK$94,AD21+2,FALSE))^(-AD21),1)</f>
        <v>0.95644107617012464</v>
      </c>
      <c r="AG21" s="1">
        <f t="shared" si="18"/>
        <v>0.95703355959444825</v>
      </c>
      <c r="AH21" s="41">
        <f t="shared" si="12"/>
        <v>7.6141590001333377</v>
      </c>
    </row>
    <row r="22" spans="1:34">
      <c r="A22" s="139">
        <f t="shared" si="19"/>
        <v>2</v>
      </c>
      <c r="B22" s="43" t="str">
        <f>'Experience Data'!C23</f>
        <v>USD</v>
      </c>
      <c r="C22" s="10" t="str">
        <f>'Experience Data'!D23</f>
        <v>Private Passenger Auto</v>
      </c>
      <c r="D22" s="10">
        <f>'Experience Data'!B23</f>
        <v>2011</v>
      </c>
      <c r="E22" s="10" t="str">
        <f t="shared" si="3"/>
        <v>Yes</v>
      </c>
      <c r="F22" s="40">
        <f>'Experience Data'!I23</f>
        <v>950.81200000000001</v>
      </c>
      <c r="G22" s="40">
        <f>'Experience Data'!J23</f>
        <v>964.94</v>
      </c>
      <c r="H22" s="11"/>
      <c r="I22" s="11"/>
      <c r="J22" s="35"/>
      <c r="K22" s="40">
        <f>'Experience Data'!G23</f>
        <v>1446.396</v>
      </c>
      <c r="L22" s="40">
        <f t="shared" si="4"/>
        <v>950.81200000000001</v>
      </c>
      <c r="M22" s="40">
        <f t="shared" si="5"/>
        <v>964.93999999999994</v>
      </c>
      <c r="N22" s="40">
        <f t="shared" si="6"/>
        <v>14.127999999999929</v>
      </c>
      <c r="O22" s="9">
        <f t="shared" si="7"/>
        <v>0.66713403521580528</v>
      </c>
      <c r="P22" s="9">
        <v>0.3</v>
      </c>
      <c r="Q22" s="11"/>
      <c r="R22" s="37">
        <f t="shared" si="8"/>
        <v>0.96713403521580532</v>
      </c>
      <c r="S22" s="11"/>
      <c r="T22" s="37" t="str">
        <f t="shared" si="0"/>
        <v/>
      </c>
      <c r="U22" s="94" t="str">
        <f>IF(S26="","",O22*S26+IF(Q22="",P22,Q22))</f>
        <v/>
      </c>
      <c r="V22" s="18">
        <f t="shared" si="20"/>
        <v>0.98535867515078668</v>
      </c>
      <c r="W22" s="78" t="str">
        <f>IF('Experience Data'!AS23="","",'Experience Data'!AS23)</f>
        <v/>
      </c>
      <c r="X22" s="1">
        <f t="shared" si="17"/>
        <v>2.5671321338218367E-2</v>
      </c>
      <c r="Y22" s="91">
        <f t="shared" si="21"/>
        <v>4.5</v>
      </c>
      <c r="Z22" s="78" t="str">
        <f>IF('Experience Data'!AT23="","",'Experience Data'!AT23)</f>
        <v/>
      </c>
      <c r="AA22" s="91">
        <f t="shared" si="10"/>
        <v>4.5</v>
      </c>
      <c r="AB22" s="40">
        <f>IFERROR(IF(V22=100%,0.5,SUMPRODUCT(AA17:AA21*X17:X21)/SUM(X17:X21)-AA22-0.5),0.5)</f>
        <v>2.7360120695552945</v>
      </c>
      <c r="AC22" s="40">
        <f t="shared" si="1"/>
        <v>2</v>
      </c>
      <c r="AD22" s="40">
        <f t="shared" si="16"/>
        <v>3</v>
      </c>
      <c r="AE22" s="1">
        <f>IFERROR((1+HLOOKUP($B22,'Yield Curve'!$C$5:$AK$94,AC22+2,FALSE))^(-AC22),1)</f>
        <v>0.97624490893346005</v>
      </c>
      <c r="AF22" s="1">
        <f>IFERROR((1+HLOOKUP($B22,'Yield Curve'!$C$5:$AK$94,AD22+2,FALSE))^(-AD22),1)</f>
        <v>0.95644107617012464</v>
      </c>
      <c r="AG22" s="1">
        <f t="shared" si="18"/>
        <v>0.96166904899619055</v>
      </c>
      <c r="AH22" s="41">
        <f t="shared" si="12"/>
        <v>13.586460324218113</v>
      </c>
    </row>
    <row r="23" spans="1:34">
      <c r="A23" s="139">
        <f t="shared" si="19"/>
        <v>2</v>
      </c>
      <c r="B23" s="43" t="str">
        <f>'Experience Data'!C24</f>
        <v>USD</v>
      </c>
      <c r="C23" s="10" t="str">
        <f>'Experience Data'!D24</f>
        <v>Private Passenger Auto</v>
      </c>
      <c r="D23" s="10">
        <f>'Experience Data'!B24</f>
        <v>2012</v>
      </c>
      <c r="E23" s="10" t="str">
        <f t="shared" si="3"/>
        <v>Yes</v>
      </c>
      <c r="F23" s="40">
        <f>'Experience Data'!I24</f>
        <v>984.71600000000001</v>
      </c>
      <c r="G23" s="40">
        <f>'Experience Data'!J24</f>
        <v>1026.08</v>
      </c>
      <c r="H23" s="11"/>
      <c r="I23" s="11"/>
      <c r="J23" s="35"/>
      <c r="K23" s="40">
        <f>'Experience Data'!G24</f>
        <v>1545.1480000000001</v>
      </c>
      <c r="L23" s="40">
        <f t="shared" si="4"/>
        <v>984.71600000000001</v>
      </c>
      <c r="M23" s="40">
        <f t="shared" si="5"/>
        <v>1026.08</v>
      </c>
      <c r="N23" s="40">
        <f t="shared" si="6"/>
        <v>41.363999999999919</v>
      </c>
      <c r="O23" s="9">
        <f t="shared" si="7"/>
        <v>0.66406583705897415</v>
      </c>
      <c r="P23" s="9">
        <v>0.3</v>
      </c>
      <c r="Q23" s="11"/>
      <c r="R23" s="37">
        <f t="shared" si="8"/>
        <v>0.96406583705897408</v>
      </c>
      <c r="S23" s="11"/>
      <c r="T23" s="37" t="str">
        <f t="shared" si="0"/>
        <v/>
      </c>
      <c r="U23" s="94" t="str">
        <f>IF(S26="","",O23*S26+IF(Q23="",P23,Q23))</f>
        <v/>
      </c>
      <c r="V23" s="18">
        <f t="shared" si="20"/>
        <v>0.95968735381256831</v>
      </c>
      <c r="W23" s="78" t="str">
        <f>IF('Experience Data'!AS24="","",'Experience Data'!AS24)</f>
        <v/>
      </c>
      <c r="X23" s="1">
        <f t="shared" si="17"/>
        <v>5.1554800447027871E-2</v>
      </c>
      <c r="Y23" s="91">
        <f t="shared" si="21"/>
        <v>3.5</v>
      </c>
      <c r="Z23" s="78" t="str">
        <f>IF('Experience Data'!AT24="","",'Experience Data'!AT24)</f>
        <v/>
      </c>
      <c r="AA23" s="91">
        <f t="shared" si="10"/>
        <v>3.5</v>
      </c>
      <c r="AB23" s="40">
        <f>IFERROR(IF(V23=100%,0.5,SUMPRODUCT(AA17:AA22*X17:X22)/SUM(X17:X22)-AA23-0.5),0.5)</f>
        <v>1.6753012616945426</v>
      </c>
      <c r="AC23" s="40">
        <f t="shared" si="1"/>
        <v>1</v>
      </c>
      <c r="AD23" s="40">
        <f t="shared" si="16"/>
        <v>2</v>
      </c>
      <c r="AE23" s="1">
        <f>IFERROR((1+HLOOKUP($B23,'Yield Curve'!$C$5:$AK$94,AC23+2,FALSE))^(-AC23),1)</f>
        <v>0.99202952496837649</v>
      </c>
      <c r="AF23" s="1">
        <f>IFERROR((1+HLOOKUP($B23,'Yield Curve'!$C$5:$AK$94,AD23+2,FALSE))^(-AD23),1)</f>
        <v>0.97624490893346005</v>
      </c>
      <c r="AG23" s="1">
        <f t="shared" si="18"/>
        <v>0.98137015384463355</v>
      </c>
      <c r="AH23" s="41">
        <f t="shared" si="12"/>
        <v>40.593395043629343</v>
      </c>
    </row>
    <row r="24" spans="1:34">
      <c r="A24" s="139">
        <f t="shared" si="19"/>
        <v>2</v>
      </c>
      <c r="B24" s="43" t="str">
        <f>'Experience Data'!C25</f>
        <v>USD</v>
      </c>
      <c r="C24" s="10" t="str">
        <f>'Experience Data'!D25</f>
        <v>Private Passenger Auto</v>
      </c>
      <c r="D24" s="10">
        <f>'Experience Data'!B25</f>
        <v>2013</v>
      </c>
      <c r="E24" s="10" t="str">
        <f t="shared" si="3"/>
        <v>Yes</v>
      </c>
      <c r="F24" s="40">
        <f>'Experience Data'!I25</f>
        <v>941.39200000000005</v>
      </c>
      <c r="G24" s="40">
        <f>'Experience Data'!J25</f>
        <v>1036.624</v>
      </c>
      <c r="H24" s="11"/>
      <c r="I24" s="11"/>
      <c r="J24" s="35"/>
      <c r="K24" s="40">
        <f>'Experience Data'!G25</f>
        <v>1599.7239999999999</v>
      </c>
      <c r="L24" s="40">
        <f t="shared" si="4"/>
        <v>941.39200000000005</v>
      </c>
      <c r="M24" s="40">
        <f t="shared" si="5"/>
        <v>1036.624</v>
      </c>
      <c r="N24" s="40">
        <f t="shared" si="6"/>
        <v>95.231999999999971</v>
      </c>
      <c r="O24" s="9">
        <f t="shared" si="7"/>
        <v>0.64800178030710298</v>
      </c>
      <c r="P24" s="9">
        <v>0.3</v>
      </c>
      <c r="Q24" s="11"/>
      <c r="R24" s="37">
        <f t="shared" si="8"/>
        <v>0.94800178030710303</v>
      </c>
      <c r="S24" s="11"/>
      <c r="T24" s="37" t="str">
        <f t="shared" si="0"/>
        <v/>
      </c>
      <c r="U24" s="94" t="str">
        <f>IF(S26="","",O24*S26+IF(Q24="",P24,Q24))</f>
        <v/>
      </c>
      <c r="V24" s="18">
        <f t="shared" si="20"/>
        <v>0.90813255336554044</v>
      </c>
      <c r="W24" s="78" t="str">
        <f>IF('Experience Data'!AS25="","",'Experience Data'!AS25)</f>
        <v/>
      </c>
      <c r="X24" s="1">
        <f t="shared" si="17"/>
        <v>0.12408998231586854</v>
      </c>
      <c r="Y24" s="91">
        <f t="shared" si="21"/>
        <v>2.5</v>
      </c>
      <c r="Z24" s="78" t="str">
        <f>IF('Experience Data'!AT25="","",'Experience Data'!AT25)</f>
        <v/>
      </c>
      <c r="AA24" s="91">
        <f t="shared" si="10"/>
        <v>2.5</v>
      </c>
      <c r="AB24" s="40">
        <f>IFERROR(IF(V24=100%,0.5,SUMPRODUCT(AA17:AA23*X17:X23)/SUM(X17:X23)-AA24-0.5),0.5)</f>
        <v>1.4545508591600766</v>
      </c>
      <c r="AC24" s="40">
        <f t="shared" si="1"/>
        <v>1</v>
      </c>
      <c r="AD24" s="40">
        <f t="shared" si="16"/>
        <v>2</v>
      </c>
      <c r="AE24" s="1">
        <f>IFERROR((1+HLOOKUP($B24,'Yield Curve'!$C$5:$AK$94,AC24+2,FALSE))^(-AC24),1)</f>
        <v>0.99202952496837649</v>
      </c>
      <c r="AF24" s="1">
        <f>IFERROR((1+HLOOKUP($B24,'Yield Curve'!$C$5:$AK$94,AD24+2,FALSE))^(-AD24),1)</f>
        <v>0.97624490893346005</v>
      </c>
      <c r="AG24" s="1">
        <f t="shared" si="18"/>
        <v>0.98485461418819331</v>
      </c>
      <c r="AH24" s="41">
        <f t="shared" si="12"/>
        <v>93.78967461837</v>
      </c>
    </row>
    <row r="25" spans="1:34">
      <c r="A25" s="139">
        <f t="shared" si="19"/>
        <v>2</v>
      </c>
      <c r="B25" s="43" t="str">
        <f>'Experience Data'!C26</f>
        <v>USD</v>
      </c>
      <c r="C25" s="10" t="str">
        <f>'Experience Data'!D26</f>
        <v>Private Passenger Auto</v>
      </c>
      <c r="D25" s="10">
        <f>'Experience Data'!B26</f>
        <v>2014</v>
      </c>
      <c r="E25" s="10" t="str">
        <f t="shared" si="3"/>
        <v>Yes</v>
      </c>
      <c r="F25" s="40">
        <f>'Experience Data'!I26</f>
        <v>934.12400000000002</v>
      </c>
      <c r="G25" s="40">
        <f>'Experience Data'!J26</f>
        <v>1191.42</v>
      </c>
      <c r="H25" s="11"/>
      <c r="I25" s="11"/>
      <c r="J25" s="35"/>
      <c r="K25" s="40">
        <f>'Experience Data'!G26</f>
        <v>1694.748</v>
      </c>
      <c r="L25" s="40">
        <f t="shared" si="4"/>
        <v>934.12400000000002</v>
      </c>
      <c r="M25" s="40">
        <f t="shared" si="5"/>
        <v>1191.4199999999998</v>
      </c>
      <c r="N25" s="40">
        <f t="shared" si="6"/>
        <v>257.29599999999982</v>
      </c>
      <c r="O25" s="9">
        <f t="shared" si="7"/>
        <v>0.70300717274780666</v>
      </c>
      <c r="P25" s="9">
        <v>0.3</v>
      </c>
      <c r="Q25" s="11"/>
      <c r="R25" s="37">
        <f t="shared" si="8"/>
        <v>1.0030071727478067</v>
      </c>
      <c r="S25" s="11"/>
      <c r="T25" s="37" t="str">
        <f t="shared" si="0"/>
        <v/>
      </c>
      <c r="U25" s="94" t="str">
        <f>IF(S26="","",O25*S26+IF(Q25="",P25,Q25))</f>
        <v/>
      </c>
      <c r="V25" s="18">
        <f t="shared" si="20"/>
        <v>0.7840425710496719</v>
      </c>
      <c r="W25" s="78" t="str">
        <f>IF('Experience Data'!AS26="","",'Experience Data'!AS26)</f>
        <v/>
      </c>
      <c r="X25" s="1">
        <f t="shared" si="17"/>
        <v>0.33103152332059405</v>
      </c>
      <c r="Y25" s="91">
        <f t="shared" si="21"/>
        <v>1.5</v>
      </c>
      <c r="Z25" s="78" t="str">
        <f>IF('Experience Data'!AT26="","",'Experience Data'!AT26)</f>
        <v/>
      </c>
      <c r="AA25" s="91">
        <f t="shared" si="10"/>
        <v>1.5</v>
      </c>
      <c r="AB25" s="40">
        <f>IFERROR(IF(V25=100%,0.5,SUMPRODUCT(AA17:AA24*X17:X24)/SUM(X17:X24)-AA25-0.5),0.5)</f>
        <v>1.331458300003773</v>
      </c>
      <c r="AC25" s="40">
        <f t="shared" si="1"/>
        <v>1</v>
      </c>
      <c r="AD25" s="40">
        <f t="shared" si="16"/>
        <v>2</v>
      </c>
      <c r="AE25" s="1">
        <f>IFERROR((1+HLOOKUP($B25,'Yield Curve'!$C$5:$AK$94,AC25+2,FALSE))^(-AC25),1)</f>
        <v>0.99202952496837649</v>
      </c>
      <c r="AF25" s="1">
        <f>IFERROR((1+HLOOKUP($B25,'Yield Curve'!$C$5:$AK$94,AD25+2,FALSE))^(-AD25),1)</f>
        <v>0.97624490893346005</v>
      </c>
      <c r="AG25" s="1">
        <f t="shared" si="18"/>
        <v>0.98679758297123077</v>
      </c>
      <c r="AH25" s="41">
        <f t="shared" si="12"/>
        <v>253.89907090816561</v>
      </c>
    </row>
    <row r="26" spans="1:34">
      <c r="A26" s="140">
        <f t="shared" si="19"/>
        <v>2</v>
      </c>
      <c r="B26" s="44" t="str">
        <f>'Experience Data'!C27</f>
        <v>USD</v>
      </c>
      <c r="C26" s="16" t="str">
        <f>'Experience Data'!D27</f>
        <v>Private Passenger Auto</v>
      </c>
      <c r="D26" s="16">
        <f>'Experience Data'!B27</f>
        <v>2015</v>
      </c>
      <c r="E26" s="16" t="str">
        <f t="shared" si="3"/>
        <v>Yes</v>
      </c>
      <c r="F26" s="45">
        <f>'Experience Data'!I27</f>
        <v>602.28</v>
      </c>
      <c r="G26" s="45">
        <f>'Experience Data'!J27</f>
        <v>1329.5040000000001</v>
      </c>
      <c r="H26" s="20"/>
      <c r="I26" s="20"/>
      <c r="J26" s="36"/>
      <c r="K26" s="45">
        <f>'Experience Data'!G27</f>
        <v>1754.604</v>
      </c>
      <c r="L26" s="45">
        <f t="shared" si="4"/>
        <v>602.28</v>
      </c>
      <c r="M26" s="45">
        <f t="shared" si="5"/>
        <v>1329.5040000000001</v>
      </c>
      <c r="N26" s="45">
        <f t="shared" si="6"/>
        <v>727.22400000000016</v>
      </c>
      <c r="O26" s="46">
        <f t="shared" si="7"/>
        <v>0.75772311017186789</v>
      </c>
      <c r="P26" s="46">
        <v>0.3</v>
      </c>
      <c r="Q26" s="20"/>
      <c r="R26" s="47">
        <f t="shared" si="8"/>
        <v>1.0577231101718678</v>
      </c>
      <c r="S26" s="20"/>
      <c r="T26" s="47" t="str">
        <f t="shared" si="0"/>
        <v/>
      </c>
      <c r="U26" s="95" t="str">
        <f>IF(S26="","",O26*S26+IF(Q26="",P26,Q26))</f>
        <v/>
      </c>
      <c r="V26" s="19">
        <f t="shared" si="20"/>
        <v>0.45301104772907785</v>
      </c>
      <c r="W26" s="80" t="str">
        <f>IF('Experience Data'!AS27="","",'Experience Data'!AS27)</f>
        <v/>
      </c>
      <c r="X26" s="98">
        <f>IF(W26="",V26,W26)</f>
        <v>0.45301104772907785</v>
      </c>
      <c r="Y26" s="92">
        <f t="shared" si="21"/>
        <v>0.5</v>
      </c>
      <c r="Z26" s="80" t="str">
        <f>IF('Experience Data'!AT27="","",'Experience Data'!AT27)</f>
        <v/>
      </c>
      <c r="AA26" s="92">
        <f t="shared" si="10"/>
        <v>0.5</v>
      </c>
      <c r="AB26" s="45">
        <f>IFERROR(IF(V26=100%,0.5,SUMPRODUCT(AA17:AA25*X17:X25)/SUM(X17:X25)-AA26-0.5),0.5)</f>
        <v>1.2230804645258266</v>
      </c>
      <c r="AC26" s="45">
        <f t="shared" si="1"/>
        <v>1</v>
      </c>
      <c r="AD26" s="45">
        <f t="shared" si="16"/>
        <v>2</v>
      </c>
      <c r="AE26" s="17">
        <f>IFERROR((1+HLOOKUP($B26,'Yield Curve'!$C$5:$AK$94,AC26+2,FALSE))^(-AC26),1)</f>
        <v>0.99202952496837649</v>
      </c>
      <c r="AF26" s="17">
        <f>IFERROR((1+HLOOKUP($B26,'Yield Curve'!$C$5:$AK$94,AD26+2,FALSE))^(-AD26),1)</f>
        <v>0.97624490893346005</v>
      </c>
      <c r="AG26" s="17">
        <f t="shared" si="18"/>
        <v>0.98850828549094549</v>
      </c>
      <c r="AH26" s="42">
        <f t="shared" si="12"/>
        <v>718.86694940786754</v>
      </c>
    </row>
    <row r="27" spans="1:34">
      <c r="A27" s="138">
        <f t="shared" ref="A27" si="22">A17+1</f>
        <v>3</v>
      </c>
      <c r="B27" s="48" t="str">
        <f>'Experience Data'!C28</f>
        <v>USD</v>
      </c>
      <c r="C27" s="21" t="str">
        <f>'Experience Data'!D28</f>
        <v>Reinsurance Non Proport Property</v>
      </c>
      <c r="D27" s="21">
        <f>'Experience Data'!B28</f>
        <v>2006</v>
      </c>
      <c r="E27" s="21" t="str">
        <f t="shared" si="3"/>
        <v>No</v>
      </c>
      <c r="F27" s="49" t="str">
        <f>'Experience Data'!I28</f>
        <v>Not Available</v>
      </c>
      <c r="G27" s="49" t="str">
        <f>'Experience Data'!J28</f>
        <v>Not Available</v>
      </c>
      <c r="H27" s="50"/>
      <c r="I27" s="50"/>
      <c r="J27" s="23"/>
      <c r="K27" s="49">
        <f>'Experience Data'!G28</f>
        <v>127.524</v>
      </c>
      <c r="L27" s="49" t="str">
        <f t="shared" si="4"/>
        <v/>
      </c>
      <c r="M27" s="49" t="str">
        <f t="shared" si="5"/>
        <v/>
      </c>
      <c r="N27" s="49" t="str">
        <f t="shared" si="6"/>
        <v/>
      </c>
      <c r="O27" s="51" t="str">
        <f t="shared" si="7"/>
        <v/>
      </c>
      <c r="P27" s="51">
        <v>0.3</v>
      </c>
      <c r="Q27" s="50">
        <v>0.41</v>
      </c>
      <c r="R27" s="52" t="str">
        <f t="shared" si="8"/>
        <v/>
      </c>
      <c r="S27" s="50"/>
      <c r="T27" s="52" t="str">
        <f t="shared" si="0"/>
        <v/>
      </c>
      <c r="U27" s="93" t="str">
        <f>IF(S36="","",O27*S36+IF(Q27="",P27,Q27))</f>
        <v/>
      </c>
      <c r="V27" s="53">
        <v>1</v>
      </c>
      <c r="W27" s="79">
        <f>IF('Experience Data'!AS28="","",'Experience Data'!AS28)</f>
        <v>1</v>
      </c>
      <c r="X27" s="24">
        <f>IF(W28="",V27-V28,W27-W28)</f>
        <v>0</v>
      </c>
      <c r="Y27" s="90">
        <v>15</v>
      </c>
      <c r="Z27" s="79" t="str">
        <f>IF('Experience Data'!AT28="","",'Experience Data'!AT28)</f>
        <v/>
      </c>
      <c r="AA27" s="90">
        <f t="shared" si="10"/>
        <v>15</v>
      </c>
      <c r="AB27" s="49">
        <f>IFERROR(IF(V27=100%,0.5,SUMPRODUCT(AA26:AA27*X26:X27)/SUM(X26:X27)-AA27-0.5),0.5)</f>
        <v>0.5</v>
      </c>
      <c r="AC27" s="49">
        <f t="shared" si="1"/>
        <v>0</v>
      </c>
      <c r="AD27" s="49">
        <f t="shared" ref="AD27:AD36" si="23">ROUNDUP(AB27,0)</f>
        <v>1</v>
      </c>
      <c r="AE27" s="24">
        <f>IFERROR((1+HLOOKUP($B27,'Yield Curve'!$C$5:$AK$94,AC27+2,FALSE))^(-AC27),1)</f>
        <v>1</v>
      </c>
      <c r="AF27" s="24">
        <f>IFERROR((1+HLOOKUP($B27,'Yield Curve'!$C$5:$AK$94,AD27+2,FALSE))^(-AD27),1)</f>
        <v>0.99202952496837649</v>
      </c>
      <c r="AG27" s="24">
        <f>(1-AB27+AC27)*AE27+(AB27-AC27)*AF27</f>
        <v>0.99601476248418819</v>
      </c>
      <c r="AH27" s="54" t="str">
        <f t="shared" si="12"/>
        <v/>
      </c>
    </row>
    <row r="28" spans="1:34">
      <c r="A28" s="139">
        <f t="shared" ref="A28:A91" si="24">A27</f>
        <v>3</v>
      </c>
      <c r="B28" s="43" t="str">
        <f>'Experience Data'!C29</f>
        <v>USD</v>
      </c>
      <c r="C28" s="10" t="str">
        <f>'Experience Data'!D29</f>
        <v>Reinsurance Non Proport Property</v>
      </c>
      <c r="D28" s="10">
        <f>'Experience Data'!B29</f>
        <v>2007</v>
      </c>
      <c r="E28" s="10" t="str">
        <f t="shared" si="3"/>
        <v>No</v>
      </c>
      <c r="F28" s="40" t="str">
        <f>'Experience Data'!I29</f>
        <v>Not Available</v>
      </c>
      <c r="G28" s="40" t="str">
        <f>'Experience Data'!J29</f>
        <v>Not Available</v>
      </c>
      <c r="H28" s="11"/>
      <c r="I28" s="11"/>
      <c r="J28" s="35"/>
      <c r="K28" s="40">
        <f>'Experience Data'!G29</f>
        <v>165.69200000000001</v>
      </c>
      <c r="L28" s="40" t="str">
        <f t="shared" si="4"/>
        <v/>
      </c>
      <c r="M28" s="40" t="str">
        <f t="shared" si="5"/>
        <v/>
      </c>
      <c r="N28" s="40" t="str">
        <f t="shared" si="6"/>
        <v/>
      </c>
      <c r="O28" s="9" t="str">
        <f t="shared" si="7"/>
        <v/>
      </c>
      <c r="P28" s="9">
        <v>0.3</v>
      </c>
      <c r="Q28" s="11">
        <v>0.41</v>
      </c>
      <c r="R28" s="37" t="str">
        <f t="shared" si="8"/>
        <v/>
      </c>
      <c r="S28" s="11"/>
      <c r="T28" s="37" t="str">
        <f t="shared" si="0"/>
        <v/>
      </c>
      <c r="U28" s="94" t="str">
        <f>IF(S36="","",O28*S36+IF(Q28="",P28,Q28))</f>
        <v/>
      </c>
      <c r="V28" s="18">
        <f>IFERROR(L28/M28,100%)</f>
        <v>1</v>
      </c>
      <c r="W28" s="78" t="str">
        <f>IF('Experience Data'!AS29="","",'Experience Data'!AS29)</f>
        <v/>
      </c>
      <c r="X28" s="1">
        <f t="shared" ref="X28:X35" si="25">IF(W29="",V28-V29,W28-W29)</f>
        <v>0</v>
      </c>
      <c r="Y28" s="91">
        <v>8.5</v>
      </c>
      <c r="Z28" s="78" t="str">
        <f>IF('Experience Data'!AT29="","",'Experience Data'!AT29)</f>
        <v/>
      </c>
      <c r="AA28" s="91">
        <f t="shared" si="10"/>
        <v>8.5</v>
      </c>
      <c r="AB28" s="40">
        <f>IFERROR(IF(V28=100%,0.5,SUMPRODUCT(AA27:AA27*X27:X27)/SUM(X27:X27)-AA28-0.5),0.5)</f>
        <v>0.5</v>
      </c>
      <c r="AC28" s="40">
        <f t="shared" si="1"/>
        <v>0</v>
      </c>
      <c r="AD28" s="40">
        <f t="shared" si="23"/>
        <v>1</v>
      </c>
      <c r="AE28" s="1">
        <f>IFERROR((1+HLOOKUP($B28,'Yield Curve'!$C$5:$AK$94,AC28+2,FALSE))^(-AC28),1)</f>
        <v>1</v>
      </c>
      <c r="AF28" s="1">
        <f>IFERROR((1+HLOOKUP($B28,'Yield Curve'!$C$5:$AK$94,AD28+2,FALSE))^(-AD28),1)</f>
        <v>0.99202952496837649</v>
      </c>
      <c r="AG28" s="1">
        <f t="shared" ref="AG28:AG36" si="26">(1-AB28+AC28)*AE28+(AB28-AC28)*AF28</f>
        <v>0.99601476248418819</v>
      </c>
      <c r="AH28" s="41" t="str">
        <f t="shared" si="12"/>
        <v/>
      </c>
    </row>
    <row r="29" spans="1:34">
      <c r="A29" s="139">
        <f t="shared" si="24"/>
        <v>3</v>
      </c>
      <c r="B29" s="43" t="str">
        <f>'Experience Data'!C30</f>
        <v>USD</v>
      </c>
      <c r="C29" s="10" t="str">
        <f>'Experience Data'!D30</f>
        <v>Reinsurance Non Proport Property</v>
      </c>
      <c r="D29" s="10">
        <f>'Experience Data'!B30</f>
        <v>2008</v>
      </c>
      <c r="E29" s="10" t="str">
        <f t="shared" si="3"/>
        <v>No</v>
      </c>
      <c r="F29" s="40" t="str">
        <f>'Experience Data'!I30</f>
        <v>Not Available</v>
      </c>
      <c r="G29" s="40" t="str">
        <f>'Experience Data'!J30</f>
        <v>Not Available</v>
      </c>
      <c r="H29" s="11"/>
      <c r="I29" s="11"/>
      <c r="J29" s="35"/>
      <c r="K29" s="40">
        <f>'Experience Data'!G30</f>
        <v>199.26400000000001</v>
      </c>
      <c r="L29" s="40" t="str">
        <f t="shared" si="4"/>
        <v/>
      </c>
      <c r="M29" s="40" t="str">
        <f t="shared" si="5"/>
        <v/>
      </c>
      <c r="N29" s="40" t="str">
        <f t="shared" si="6"/>
        <v/>
      </c>
      <c r="O29" s="9" t="str">
        <f t="shared" si="7"/>
        <v/>
      </c>
      <c r="P29" s="9">
        <v>0.3</v>
      </c>
      <c r="Q29" s="11">
        <v>0.41</v>
      </c>
      <c r="R29" s="37" t="str">
        <f t="shared" si="8"/>
        <v/>
      </c>
      <c r="S29" s="11"/>
      <c r="T29" s="37" t="str">
        <f t="shared" si="0"/>
        <v/>
      </c>
      <c r="U29" s="94" t="str">
        <f>IF(S36="","",O29*S36+IF(Q29="",P29,Q29))</f>
        <v/>
      </c>
      <c r="V29" s="18">
        <f t="shared" ref="V29:V36" si="27">IFERROR(L29/M29,100%)</f>
        <v>1</v>
      </c>
      <c r="W29" s="78" t="str">
        <f>IF('Experience Data'!AS30="","",'Experience Data'!AS30)</f>
        <v/>
      </c>
      <c r="X29" s="1">
        <f t="shared" si="25"/>
        <v>0</v>
      </c>
      <c r="Y29" s="91">
        <f t="shared" ref="Y29:Y36" si="28">Y28-1</f>
        <v>7.5</v>
      </c>
      <c r="Z29" s="78" t="str">
        <f>IF('Experience Data'!AT30="","",'Experience Data'!AT30)</f>
        <v/>
      </c>
      <c r="AA29" s="91">
        <f t="shared" si="10"/>
        <v>7.5</v>
      </c>
      <c r="AB29" s="40">
        <f>IFERROR(IF(V29=100%,0.5,SUMPRODUCT(AA27:AA28*X27:X28)/SUM(X27:X28)-AA29-0.5),0.5)</f>
        <v>0.5</v>
      </c>
      <c r="AC29" s="40">
        <f t="shared" si="1"/>
        <v>0</v>
      </c>
      <c r="AD29" s="40">
        <f t="shared" si="23"/>
        <v>1</v>
      </c>
      <c r="AE29" s="1">
        <f>IFERROR((1+HLOOKUP($B29,'Yield Curve'!$C$5:$AK$94,AC29+2,FALSE))^(-AC29),1)</f>
        <v>1</v>
      </c>
      <c r="AF29" s="1">
        <f>IFERROR((1+HLOOKUP($B29,'Yield Curve'!$C$5:$AK$94,AD29+2,FALSE))^(-AD29),1)</f>
        <v>0.99202952496837649</v>
      </c>
      <c r="AG29" s="1">
        <f t="shared" si="26"/>
        <v>0.99601476248418819</v>
      </c>
      <c r="AH29" s="41" t="str">
        <f t="shared" si="12"/>
        <v/>
      </c>
    </row>
    <row r="30" spans="1:34">
      <c r="A30" s="139">
        <f t="shared" si="24"/>
        <v>3</v>
      </c>
      <c r="B30" s="43" t="str">
        <f>'Experience Data'!C31</f>
        <v>USD</v>
      </c>
      <c r="C30" s="10" t="str">
        <f>'Experience Data'!D31</f>
        <v>Reinsurance Non Proport Property</v>
      </c>
      <c r="D30" s="10">
        <f>'Experience Data'!B31</f>
        <v>2009</v>
      </c>
      <c r="E30" s="10" t="str">
        <f t="shared" si="3"/>
        <v>No</v>
      </c>
      <c r="F30" s="40" t="str">
        <f>'Experience Data'!I31</f>
        <v>Not Available</v>
      </c>
      <c r="G30" s="40" t="str">
        <f>'Experience Data'!J31</f>
        <v>Not Available</v>
      </c>
      <c r="H30" s="11"/>
      <c r="I30" s="11"/>
      <c r="J30" s="35"/>
      <c r="K30" s="40">
        <f>'Experience Data'!G31</f>
        <v>210.66</v>
      </c>
      <c r="L30" s="40" t="str">
        <f t="shared" si="4"/>
        <v/>
      </c>
      <c r="M30" s="40" t="str">
        <f t="shared" si="5"/>
        <v/>
      </c>
      <c r="N30" s="40" t="str">
        <f t="shared" si="6"/>
        <v/>
      </c>
      <c r="O30" s="9" t="str">
        <f t="shared" si="7"/>
        <v/>
      </c>
      <c r="P30" s="9">
        <v>0.3</v>
      </c>
      <c r="Q30" s="11">
        <v>0.41</v>
      </c>
      <c r="R30" s="37" t="str">
        <f t="shared" si="8"/>
        <v/>
      </c>
      <c r="S30" s="11"/>
      <c r="T30" s="37" t="str">
        <f t="shared" si="0"/>
        <v/>
      </c>
      <c r="U30" s="94" t="str">
        <f>IF(S36="","",O30*S36+IF(Q30="",P30,Q30))</f>
        <v/>
      </c>
      <c r="V30" s="18">
        <f t="shared" si="27"/>
        <v>1</v>
      </c>
      <c r="W30" s="78" t="str">
        <f>IF('Experience Data'!AS31="","",'Experience Data'!AS31)</f>
        <v/>
      </c>
      <c r="X30" s="1">
        <f t="shared" si="25"/>
        <v>0</v>
      </c>
      <c r="Y30" s="91">
        <f t="shared" si="28"/>
        <v>6.5</v>
      </c>
      <c r="Z30" s="78" t="str">
        <f>IF('Experience Data'!AT31="","",'Experience Data'!AT31)</f>
        <v/>
      </c>
      <c r="AA30" s="91">
        <f t="shared" si="10"/>
        <v>6.5</v>
      </c>
      <c r="AB30" s="40">
        <f>IFERROR(IF(V30=100%,0.5,SUMPRODUCT(AA27:AA29*X27:X29)/SUM(X27:X29)-AA30-0.5),0.5)</f>
        <v>0.5</v>
      </c>
      <c r="AC30" s="40">
        <f t="shared" si="1"/>
        <v>0</v>
      </c>
      <c r="AD30" s="40">
        <f t="shared" si="23"/>
        <v>1</v>
      </c>
      <c r="AE30" s="1">
        <f>IFERROR((1+HLOOKUP($B30,'Yield Curve'!$C$5:$AK$94,AC30+2,FALSE))^(-AC30),1)</f>
        <v>1</v>
      </c>
      <c r="AF30" s="1">
        <f>IFERROR((1+HLOOKUP($B30,'Yield Curve'!$C$5:$AK$94,AD30+2,FALSE))^(-AD30),1)</f>
        <v>0.99202952496837649</v>
      </c>
      <c r="AG30" s="1">
        <f t="shared" si="26"/>
        <v>0.99601476248418819</v>
      </c>
      <c r="AH30" s="41" t="str">
        <f t="shared" si="12"/>
        <v/>
      </c>
    </row>
    <row r="31" spans="1:34">
      <c r="A31" s="139">
        <f t="shared" si="24"/>
        <v>3</v>
      </c>
      <c r="B31" s="43" t="str">
        <f>'Experience Data'!C32</f>
        <v>USD</v>
      </c>
      <c r="C31" s="10" t="str">
        <f>'Experience Data'!D32</f>
        <v>Reinsurance Non Proport Property</v>
      </c>
      <c r="D31" s="10">
        <f>'Experience Data'!B32</f>
        <v>2010</v>
      </c>
      <c r="E31" s="10" t="str">
        <f t="shared" si="3"/>
        <v>No</v>
      </c>
      <c r="F31" s="40" t="str">
        <f>'Experience Data'!I32</f>
        <v>Not Available</v>
      </c>
      <c r="G31" s="40" t="str">
        <f>'Experience Data'!J32</f>
        <v>Not Available</v>
      </c>
      <c r="H31" s="11"/>
      <c r="I31" s="11"/>
      <c r="J31" s="35"/>
      <c r="K31" s="40">
        <f>'Experience Data'!G32</f>
        <v>60.268000000000001</v>
      </c>
      <c r="L31" s="40" t="str">
        <f t="shared" si="4"/>
        <v/>
      </c>
      <c r="M31" s="40" t="str">
        <f t="shared" si="5"/>
        <v/>
      </c>
      <c r="N31" s="40" t="str">
        <f t="shared" si="6"/>
        <v/>
      </c>
      <c r="O31" s="9" t="str">
        <f t="shared" si="7"/>
        <v/>
      </c>
      <c r="P31" s="9">
        <v>0.3</v>
      </c>
      <c r="Q31" s="11">
        <v>0.41</v>
      </c>
      <c r="R31" s="37" t="str">
        <f t="shared" si="8"/>
        <v/>
      </c>
      <c r="S31" s="11"/>
      <c r="T31" s="37" t="str">
        <f t="shared" si="0"/>
        <v/>
      </c>
      <c r="U31" s="94" t="str">
        <f>IF(S36="","",O31*S36+IF(Q31="",P31,Q31))</f>
        <v/>
      </c>
      <c r="V31" s="18">
        <f t="shared" si="27"/>
        <v>1</v>
      </c>
      <c r="W31" s="78" t="str">
        <f>IF('Experience Data'!AS32="","",'Experience Data'!AS32)</f>
        <v/>
      </c>
      <c r="X31" s="1">
        <f t="shared" si="25"/>
        <v>4.3493150684931425E-2</v>
      </c>
      <c r="Y31" s="91">
        <f t="shared" si="28"/>
        <v>5.5</v>
      </c>
      <c r="Z31" s="78" t="str">
        <f>IF('Experience Data'!AT32="","",'Experience Data'!AT32)</f>
        <v/>
      </c>
      <c r="AA31" s="91">
        <f t="shared" si="10"/>
        <v>5.5</v>
      </c>
      <c r="AB31" s="40">
        <f>IFERROR(IF(V31=100%,0.5,SUMPRODUCT(AA27:AA30*X27:X30)/SUM(X27:X30)-AA31-0.5),0.5)</f>
        <v>0.5</v>
      </c>
      <c r="AC31" s="40">
        <f t="shared" si="1"/>
        <v>0</v>
      </c>
      <c r="AD31" s="40">
        <f t="shared" si="23"/>
        <v>1</v>
      </c>
      <c r="AE31" s="1">
        <f>IFERROR((1+HLOOKUP($B31,'Yield Curve'!$C$5:$AK$94,AC31+2,FALSE))^(-AC31),1)</f>
        <v>1</v>
      </c>
      <c r="AF31" s="1">
        <f>IFERROR((1+HLOOKUP($B31,'Yield Curve'!$C$5:$AK$94,AD31+2,FALSE))^(-AD31),1)</f>
        <v>0.99202952496837649</v>
      </c>
      <c r="AG31" s="1">
        <f t="shared" si="26"/>
        <v>0.99601476248418819</v>
      </c>
      <c r="AH31" s="41" t="str">
        <f t="shared" si="12"/>
        <v/>
      </c>
    </row>
    <row r="32" spans="1:34">
      <c r="A32" s="139">
        <f t="shared" si="24"/>
        <v>3</v>
      </c>
      <c r="B32" s="43" t="str">
        <f>'Experience Data'!C33</f>
        <v>USD</v>
      </c>
      <c r="C32" s="10" t="str">
        <f>'Experience Data'!D33</f>
        <v>Reinsurance Non Proport Property</v>
      </c>
      <c r="D32" s="10">
        <f>'Experience Data'!B33</f>
        <v>2011</v>
      </c>
      <c r="E32" s="10" t="str">
        <f t="shared" si="3"/>
        <v>Yes</v>
      </c>
      <c r="F32" s="40">
        <f>'Experience Data'!I33</f>
        <v>22.344000000000001</v>
      </c>
      <c r="G32" s="40">
        <f>'Experience Data'!J33</f>
        <v>23.36</v>
      </c>
      <c r="H32" s="11"/>
      <c r="I32" s="11"/>
      <c r="J32" s="35"/>
      <c r="K32" s="40">
        <f>'Experience Data'!G33</f>
        <v>58.347999999999999</v>
      </c>
      <c r="L32" s="40">
        <f t="shared" si="4"/>
        <v>22.344000000000001</v>
      </c>
      <c r="M32" s="40">
        <f t="shared" si="5"/>
        <v>23.36</v>
      </c>
      <c r="N32" s="40">
        <f t="shared" si="6"/>
        <v>1.0159999999999982</v>
      </c>
      <c r="O32" s="9">
        <f t="shared" si="7"/>
        <v>0.40035648179886202</v>
      </c>
      <c r="P32" s="9">
        <v>0.3</v>
      </c>
      <c r="Q32" s="11">
        <v>0.41</v>
      </c>
      <c r="R32" s="37">
        <f t="shared" si="8"/>
        <v>0.81035648179886199</v>
      </c>
      <c r="S32" s="11"/>
      <c r="T32" s="37" t="str">
        <f t="shared" si="0"/>
        <v/>
      </c>
      <c r="U32" s="94" t="str">
        <f>IF(S36="","",O32*S36+IF(Q32="",P32,Q32))</f>
        <v/>
      </c>
      <c r="V32" s="18">
        <f t="shared" si="27"/>
        <v>0.95650684931506857</v>
      </c>
      <c r="W32" s="78" t="str">
        <f>IF('Experience Data'!AS33="","",'Experience Data'!AS33)</f>
        <v/>
      </c>
      <c r="X32" s="1">
        <f t="shared" si="25"/>
        <v>-1.3195531637312352E-2</v>
      </c>
      <c r="Y32" s="91">
        <f t="shared" si="28"/>
        <v>4.5</v>
      </c>
      <c r="Z32" s="78" t="str">
        <f>IF('Experience Data'!AT33="","",'Experience Data'!AT33)</f>
        <v/>
      </c>
      <c r="AA32" s="91">
        <f t="shared" si="10"/>
        <v>4.5</v>
      </c>
      <c r="AB32" s="40">
        <f>IFERROR(IF(V32=100%,0.5,SUMPRODUCT(AA27:AA31*X27:X31)/SUM(X27:X31)-AA32-0.5),0.5)</f>
        <v>0.5</v>
      </c>
      <c r="AC32" s="40">
        <f t="shared" si="1"/>
        <v>0</v>
      </c>
      <c r="AD32" s="40">
        <f t="shared" si="23"/>
        <v>1</v>
      </c>
      <c r="AE32" s="1">
        <f>IFERROR((1+HLOOKUP($B32,'Yield Curve'!$C$5:$AK$94,AC32+2,FALSE))^(-AC32),1)</f>
        <v>1</v>
      </c>
      <c r="AF32" s="1">
        <f>IFERROR((1+HLOOKUP($B32,'Yield Curve'!$C$5:$AK$94,AD32+2,FALSE))^(-AD32),1)</f>
        <v>0.99202952496837649</v>
      </c>
      <c r="AG32" s="1">
        <f t="shared" si="26"/>
        <v>0.99601476248418819</v>
      </c>
      <c r="AH32" s="41">
        <f t="shared" si="12"/>
        <v>1.0119509986839335</v>
      </c>
    </row>
    <row r="33" spans="1:34">
      <c r="A33" s="139">
        <f t="shared" si="24"/>
        <v>3</v>
      </c>
      <c r="B33" s="43" t="str">
        <f>'Experience Data'!C34</f>
        <v>USD</v>
      </c>
      <c r="C33" s="10" t="str">
        <f>'Experience Data'!D34</f>
        <v>Reinsurance Non Proport Property</v>
      </c>
      <c r="D33" s="10">
        <f>'Experience Data'!B34</f>
        <v>2012</v>
      </c>
      <c r="E33" s="10" t="str">
        <f t="shared" si="3"/>
        <v>Yes</v>
      </c>
      <c r="F33" s="40">
        <f>'Experience Data'!I34</f>
        <v>65.164000000000001</v>
      </c>
      <c r="G33" s="40">
        <f>'Experience Data'!J34</f>
        <v>67.2</v>
      </c>
      <c r="H33" s="11"/>
      <c r="I33" s="11"/>
      <c r="J33" s="35"/>
      <c r="K33" s="40">
        <f>'Experience Data'!G34</f>
        <v>52.38</v>
      </c>
      <c r="L33" s="40">
        <f t="shared" si="4"/>
        <v>65.164000000000001</v>
      </c>
      <c r="M33" s="40">
        <f t="shared" si="5"/>
        <v>67.2</v>
      </c>
      <c r="N33" s="40">
        <f t="shared" si="6"/>
        <v>2.0360000000000014</v>
      </c>
      <c r="O33" s="9">
        <f t="shared" si="7"/>
        <v>1.2829324169530354</v>
      </c>
      <c r="P33" s="9">
        <v>0.3</v>
      </c>
      <c r="Q33" s="11">
        <v>0.41</v>
      </c>
      <c r="R33" s="37">
        <f t="shared" si="8"/>
        <v>1.6929324169530353</v>
      </c>
      <c r="S33" s="11"/>
      <c r="T33" s="37" t="str">
        <f t="shared" si="0"/>
        <v/>
      </c>
      <c r="U33" s="94" t="str">
        <f>IF(S36="","",O33*S36+IF(Q33="",P33,Q33))</f>
        <v/>
      </c>
      <c r="V33" s="18">
        <f t="shared" si="27"/>
        <v>0.96970238095238093</v>
      </c>
      <c r="W33" s="78" t="str">
        <f>IF('Experience Data'!AS34="","",'Experience Data'!AS34)</f>
        <v/>
      </c>
      <c r="X33" s="1">
        <f t="shared" si="25"/>
        <v>-3.0297619047619073E-2</v>
      </c>
      <c r="Y33" s="91">
        <f t="shared" si="28"/>
        <v>3.5</v>
      </c>
      <c r="Z33" s="78" t="str">
        <f>IF('Experience Data'!AT34="","",'Experience Data'!AT34)</f>
        <v/>
      </c>
      <c r="AA33" s="91">
        <f t="shared" si="10"/>
        <v>3.5</v>
      </c>
      <c r="AB33" s="40">
        <f>IFERROR(IF(V33=100%,0.5,SUMPRODUCT(AA27:AA32*X27:X32)/SUM(X27:X32)-AA33-0.5),0.5)</f>
        <v>1.9355303173022538</v>
      </c>
      <c r="AC33" s="40">
        <f t="shared" si="1"/>
        <v>1</v>
      </c>
      <c r="AD33" s="40">
        <f t="shared" si="23"/>
        <v>2</v>
      </c>
      <c r="AE33" s="1">
        <f>IFERROR((1+HLOOKUP($B33,'Yield Curve'!$C$5:$AK$94,AC33+2,FALSE))^(-AC33),1)</f>
        <v>0.99202952496837649</v>
      </c>
      <c r="AF33" s="1">
        <f>IFERROR((1+HLOOKUP($B33,'Yield Curve'!$C$5:$AK$94,AD33+2,FALSE))^(-AD33),1)</f>
        <v>0.97624490893346005</v>
      </c>
      <c r="AG33" s="1">
        <f t="shared" si="26"/>
        <v>0.97726253812073693</v>
      </c>
      <c r="AH33" s="41">
        <f t="shared" si="12"/>
        <v>1.9897065276138217</v>
      </c>
    </row>
    <row r="34" spans="1:34">
      <c r="A34" s="139">
        <f t="shared" si="24"/>
        <v>3</v>
      </c>
      <c r="B34" s="43" t="str">
        <f>'Experience Data'!C35</f>
        <v>USD</v>
      </c>
      <c r="C34" s="10" t="str">
        <f>'Experience Data'!D35</f>
        <v>Reinsurance Non Proport Property</v>
      </c>
      <c r="D34" s="10">
        <f>'Experience Data'!B35</f>
        <v>2013</v>
      </c>
      <c r="E34" s="10" t="str">
        <f t="shared" si="3"/>
        <v>Yes</v>
      </c>
      <c r="F34" s="40">
        <f>'Experience Data'!I35</f>
        <v>9.088000000000001</v>
      </c>
      <c r="G34" s="40">
        <f>'Experience Data'!J35</f>
        <v>9.088000000000001</v>
      </c>
      <c r="H34" s="11"/>
      <c r="I34" s="11"/>
      <c r="J34" s="35"/>
      <c r="K34" s="40">
        <f>'Experience Data'!G35</f>
        <v>41.288000000000004</v>
      </c>
      <c r="L34" s="40">
        <f t="shared" si="4"/>
        <v>9.088000000000001</v>
      </c>
      <c r="M34" s="40">
        <f t="shared" si="5"/>
        <v>9.088000000000001</v>
      </c>
      <c r="N34" s="40">
        <f t="shared" si="6"/>
        <v>0</v>
      </c>
      <c r="O34" s="9">
        <f t="shared" si="7"/>
        <v>0.22011238132144934</v>
      </c>
      <c r="P34" s="9">
        <v>0.3</v>
      </c>
      <c r="Q34" s="11">
        <v>0.41</v>
      </c>
      <c r="R34" s="37">
        <f t="shared" si="8"/>
        <v>0.63011238132144931</v>
      </c>
      <c r="S34" s="11"/>
      <c r="T34" s="37" t="str">
        <f t="shared" si="0"/>
        <v/>
      </c>
      <c r="U34" s="94" t="str">
        <f>IF(S36="","",O34*S36+IF(Q34="",P34,Q34))</f>
        <v/>
      </c>
      <c r="V34" s="18">
        <f t="shared" si="27"/>
        <v>1</v>
      </c>
      <c r="W34" s="78" t="str">
        <f>IF('Experience Data'!AS35="","",'Experience Data'!AS35)</f>
        <v/>
      </c>
      <c r="X34" s="1">
        <f t="shared" si="25"/>
        <v>5.9154929577464932E-2</v>
      </c>
      <c r="Y34" s="91">
        <f t="shared" si="28"/>
        <v>2.5</v>
      </c>
      <c r="Z34" s="78" t="str">
        <f>IF('Experience Data'!AT35="","",'Experience Data'!AT35)</f>
        <v/>
      </c>
      <c r="AA34" s="91">
        <f t="shared" si="10"/>
        <v>2.5</v>
      </c>
      <c r="AB34" s="40">
        <f>IFERROR(IF(V34=100%,0.5,SUMPRODUCT(AA27:AA33*X27:X33)/SUM(X27:X33)-AA34-0.5),0.5)</f>
        <v>0.5</v>
      </c>
      <c r="AC34" s="40">
        <f t="shared" si="1"/>
        <v>0</v>
      </c>
      <c r="AD34" s="40">
        <f t="shared" si="23"/>
        <v>1</v>
      </c>
      <c r="AE34" s="1">
        <f>IFERROR((1+HLOOKUP($B34,'Yield Curve'!$C$5:$AK$94,AC34+2,FALSE))^(-AC34),1)</f>
        <v>1</v>
      </c>
      <c r="AF34" s="1">
        <f>IFERROR((1+HLOOKUP($B34,'Yield Curve'!$C$5:$AK$94,AD34+2,FALSE))^(-AD34),1)</f>
        <v>0.99202952496837649</v>
      </c>
      <c r="AG34" s="1">
        <f t="shared" si="26"/>
        <v>0.99601476248418819</v>
      </c>
      <c r="AH34" s="41">
        <f t="shared" si="12"/>
        <v>0</v>
      </c>
    </row>
    <row r="35" spans="1:34">
      <c r="A35" s="139">
        <f t="shared" si="24"/>
        <v>3</v>
      </c>
      <c r="B35" s="43" t="str">
        <f>'Experience Data'!C36</f>
        <v>USD</v>
      </c>
      <c r="C35" s="10" t="str">
        <f>'Experience Data'!D36</f>
        <v>Reinsurance Non Proport Property</v>
      </c>
      <c r="D35" s="10">
        <f>'Experience Data'!B36</f>
        <v>2014</v>
      </c>
      <c r="E35" s="10" t="str">
        <f t="shared" si="3"/>
        <v>Yes</v>
      </c>
      <c r="F35" s="40">
        <f>'Experience Data'!I36</f>
        <v>4.008</v>
      </c>
      <c r="G35" s="40">
        <f>'Experience Data'!J36</f>
        <v>4.26</v>
      </c>
      <c r="H35" s="11"/>
      <c r="I35" s="11"/>
      <c r="J35" s="35"/>
      <c r="K35" s="40">
        <f>'Experience Data'!G36</f>
        <v>40.520000000000003</v>
      </c>
      <c r="L35" s="40">
        <f t="shared" si="4"/>
        <v>4.008</v>
      </c>
      <c r="M35" s="40">
        <f t="shared" si="5"/>
        <v>4.2600000000000007</v>
      </c>
      <c r="N35" s="40">
        <f t="shared" si="6"/>
        <v>0.25200000000000067</v>
      </c>
      <c r="O35" s="9">
        <f t="shared" si="7"/>
        <v>0.10513326752221126</v>
      </c>
      <c r="P35" s="9">
        <v>0.3</v>
      </c>
      <c r="Q35" s="11">
        <v>0.41</v>
      </c>
      <c r="R35" s="37">
        <f t="shared" si="8"/>
        <v>0.51513326752221122</v>
      </c>
      <c r="S35" s="11"/>
      <c r="T35" s="37" t="str">
        <f t="shared" si="0"/>
        <v/>
      </c>
      <c r="U35" s="94" t="str">
        <f>IF(S36="","",O35*S36+IF(Q35="",P35,Q35))</f>
        <v/>
      </c>
      <c r="V35" s="18">
        <f t="shared" si="27"/>
        <v>0.94084507042253507</v>
      </c>
      <c r="W35" s="78" t="str">
        <f>IF('Experience Data'!AS36="","",'Experience Data'!AS36)</f>
        <v/>
      </c>
      <c r="X35" s="1">
        <f t="shared" si="25"/>
        <v>0.26192130360639143</v>
      </c>
      <c r="Y35" s="91">
        <f t="shared" si="28"/>
        <v>1.5</v>
      </c>
      <c r="Z35" s="78" t="str">
        <f>IF('Experience Data'!AT36="","",'Experience Data'!AT36)</f>
        <v/>
      </c>
      <c r="AA35" s="91">
        <f t="shared" si="10"/>
        <v>1.5</v>
      </c>
      <c r="AB35" s="40">
        <f>IFERROR(IF(V35=100%,0.5,SUMPRODUCT(AA27:AA34*X27:X34)/SUM(X27:X34)-AA35-0.5),0.5)</f>
        <v>1.7474153930978744</v>
      </c>
      <c r="AC35" s="40">
        <f t="shared" si="1"/>
        <v>1</v>
      </c>
      <c r="AD35" s="40">
        <f t="shared" si="23"/>
        <v>2</v>
      </c>
      <c r="AE35" s="1">
        <f>IFERROR((1+HLOOKUP($B35,'Yield Curve'!$C$5:$AK$94,AC35+2,FALSE))^(-AC35),1)</f>
        <v>0.99202952496837649</v>
      </c>
      <c r="AF35" s="1">
        <f>IFERROR((1+HLOOKUP($B35,'Yield Curve'!$C$5:$AK$94,AD35+2,FALSE))^(-AD35),1)</f>
        <v>0.97624490893346005</v>
      </c>
      <c r="AG35" s="1">
        <f t="shared" si="26"/>
        <v>0.98023185996974038</v>
      </c>
      <c r="AH35" s="41">
        <f t="shared" si="12"/>
        <v>0.24701842871237523</v>
      </c>
    </row>
    <row r="36" spans="1:34">
      <c r="A36" s="140">
        <f t="shared" si="24"/>
        <v>3</v>
      </c>
      <c r="B36" s="44" t="str">
        <f>'Experience Data'!C37</f>
        <v>USD</v>
      </c>
      <c r="C36" s="16" t="str">
        <f>'Experience Data'!D37</f>
        <v>Reinsurance Non Proport Property</v>
      </c>
      <c r="D36" s="16">
        <f>'Experience Data'!B37</f>
        <v>2015</v>
      </c>
      <c r="E36" s="16" t="str">
        <f t="shared" si="3"/>
        <v>Yes</v>
      </c>
      <c r="F36" s="45">
        <f>'Experience Data'!I37</f>
        <v>3.028</v>
      </c>
      <c r="G36" s="45">
        <f>'Experience Data'!J37</f>
        <v>4.46</v>
      </c>
      <c r="H36" s="20"/>
      <c r="I36" s="20"/>
      <c r="J36" s="36"/>
      <c r="K36" s="45">
        <f>'Experience Data'!G37</f>
        <v>44.28</v>
      </c>
      <c r="L36" s="45">
        <f t="shared" si="4"/>
        <v>3.028</v>
      </c>
      <c r="M36" s="45">
        <f t="shared" si="5"/>
        <v>4.4599999999999991</v>
      </c>
      <c r="N36" s="45">
        <f t="shared" si="6"/>
        <v>1.4319999999999991</v>
      </c>
      <c r="O36" s="46">
        <f t="shared" si="7"/>
        <v>0.10072267389340557</v>
      </c>
      <c r="P36" s="46">
        <v>0.3</v>
      </c>
      <c r="Q36" s="20">
        <v>0.41</v>
      </c>
      <c r="R36" s="47">
        <f t="shared" si="8"/>
        <v>0.51072267389340553</v>
      </c>
      <c r="S36" s="20"/>
      <c r="T36" s="47" t="str">
        <f t="shared" si="0"/>
        <v/>
      </c>
      <c r="U36" s="95" t="str">
        <f>IF(S36="","",O36*S36+IF(Q36="",P36,Q36))</f>
        <v/>
      </c>
      <c r="V36" s="19">
        <f t="shared" si="27"/>
        <v>0.67892376681614364</v>
      </c>
      <c r="W36" s="80" t="str">
        <f>IF('Experience Data'!AS37="","",'Experience Data'!AS37)</f>
        <v/>
      </c>
      <c r="X36" s="98">
        <f>IF(W36="",V36,W36)</f>
        <v>0.67892376681614364</v>
      </c>
      <c r="Y36" s="92">
        <f t="shared" si="28"/>
        <v>0.5</v>
      </c>
      <c r="Z36" s="80" t="str">
        <f>IF('Experience Data'!AT37="","",'Experience Data'!AT37)</f>
        <v/>
      </c>
      <c r="AA36" s="92">
        <f t="shared" si="10"/>
        <v>0.5</v>
      </c>
      <c r="AB36" s="45">
        <f>IFERROR(IF(V36=100%,0.5,SUMPRODUCT(AA27:AA35*X27:X35)/SUM(X27:X35)-AA36-0.5),0.5)</f>
        <v>0.91406272271136113</v>
      </c>
      <c r="AC36" s="45">
        <f t="shared" si="1"/>
        <v>0</v>
      </c>
      <c r="AD36" s="45">
        <f t="shared" si="23"/>
        <v>1</v>
      </c>
      <c r="AE36" s="17">
        <f>IFERROR((1+HLOOKUP($B36,'Yield Curve'!$C$5:$AK$94,AC36+2,FALSE))^(-AC36),1)</f>
        <v>1</v>
      </c>
      <c r="AF36" s="17">
        <f>IFERROR((1+HLOOKUP($B36,'Yield Curve'!$C$5:$AK$94,AD36+2,FALSE))^(-AD36),1)</f>
        <v>0.99202952496837649</v>
      </c>
      <c r="AG36" s="17">
        <f t="shared" si="26"/>
        <v>0.9927144858912913</v>
      </c>
      <c r="AH36" s="42">
        <f t="shared" si="12"/>
        <v>1.4215671437963282</v>
      </c>
    </row>
    <row r="37" spans="1:34">
      <c r="A37" s="138">
        <f t="shared" ref="A37" si="29">A27+1</f>
        <v>4</v>
      </c>
      <c r="B37" s="48">
        <f>'Experience Data'!C38</f>
        <v>0</v>
      </c>
      <c r="C37" s="21">
        <f>'Experience Data'!D38</f>
        <v>0</v>
      </c>
      <c r="D37" s="21">
        <f>'Experience Data'!B38</f>
        <v>2006</v>
      </c>
      <c r="E37" s="21" t="str">
        <f t="shared" si="3"/>
        <v>No</v>
      </c>
      <c r="F37" s="49">
        <f>'Experience Data'!I38</f>
        <v>0</v>
      </c>
      <c r="G37" s="49">
        <f>'Experience Data'!J38</f>
        <v>0</v>
      </c>
      <c r="H37" s="50"/>
      <c r="I37" s="50"/>
      <c r="J37" s="23"/>
      <c r="K37" s="49">
        <f>'Experience Data'!G38</f>
        <v>0</v>
      </c>
      <c r="L37" s="49" t="str">
        <f t="shared" ref="L37:L46" si="30">IF(E37="No","",F37+IF(H37="",0,H37))</f>
        <v/>
      </c>
      <c r="M37" s="49" t="str">
        <f t="shared" ref="M37:M46" si="31">IF(E37="No","",G37+IF(I37="",0,I37)+L37-F37)</f>
        <v/>
      </c>
      <c r="N37" s="49" t="str">
        <f t="shared" ref="N37:N46" si="32">IF(E37="No","",M37-L37+J37)</f>
        <v/>
      </c>
      <c r="O37" s="51" t="str">
        <f t="shared" ref="O37:O46" si="33">IFERROR(M37/K37,"")</f>
        <v/>
      </c>
      <c r="P37" s="51">
        <v>0.3</v>
      </c>
      <c r="Q37" s="50">
        <v>0.41</v>
      </c>
      <c r="R37" s="52" t="str">
        <f t="shared" ref="R37:R46" si="34">IF(E37="No","",O37+IF(Q37="",P37,Q37))</f>
        <v/>
      </c>
      <c r="S37" s="50"/>
      <c r="T37" s="52" t="str">
        <f t="shared" ref="T37:T46" si="35">IF(ISNUMBER(S37),S37*N37,"")</f>
        <v/>
      </c>
      <c r="U37" s="93" t="str">
        <f>IF(S46="","",O37*S46+IF(Q37="",P37,Q37))</f>
        <v/>
      </c>
      <c r="V37" s="53">
        <v>1</v>
      </c>
      <c r="W37" s="79">
        <f>IF('Experience Data'!AS38="","",'Experience Data'!AS38)</f>
        <v>1</v>
      </c>
      <c r="X37" s="24">
        <f>IF(W38="",V37-V38,W37-W38)</f>
        <v>0</v>
      </c>
      <c r="Y37" s="90">
        <v>15</v>
      </c>
      <c r="Z37" s="79" t="str">
        <f>IF('Experience Data'!AT38="","",'Experience Data'!AT38)</f>
        <v/>
      </c>
      <c r="AA37" s="90">
        <f t="shared" ref="AA37:AA46" si="36">IF(Z37="",Y37)</f>
        <v>15</v>
      </c>
      <c r="AB37" s="49">
        <f>IFERROR(IF(V37=100%,0.5,SUMPRODUCT(AA36:AA37*X36:X37)/SUM(X36:X37)-AA37-0.5),0.5)</f>
        <v>0.5</v>
      </c>
      <c r="AC37" s="49">
        <f t="shared" ref="AC37:AC46" si="37">ROUNDDOWN(AB37,0)</f>
        <v>0</v>
      </c>
      <c r="AD37" s="49">
        <f t="shared" ref="AD37:AD46" si="38">ROUNDUP(AB37,0)</f>
        <v>1</v>
      </c>
      <c r="AE37" s="24">
        <f>IFERROR((1+HLOOKUP($B37,'Yield Curve'!$C$5:$AK$94,AC37+2,FALSE))^(-AC37),1)</f>
        <v>1</v>
      </c>
      <c r="AF37" s="24">
        <f>IFERROR((1+HLOOKUP($B37,'Yield Curve'!$C$5:$AK$94,AD37+2,FALSE))^(-AD37),1)</f>
        <v>1</v>
      </c>
      <c r="AG37" s="24">
        <f>(1-AB37+AC37)*AE37+(AB37-AC37)*AF37</f>
        <v>1</v>
      </c>
      <c r="AH37" s="54" t="str">
        <f t="shared" ref="AH37:AH46" si="39">IF(E37="No","",AG37*N37)</f>
        <v/>
      </c>
    </row>
    <row r="38" spans="1:34">
      <c r="A38" s="139">
        <f t="shared" ref="A38" si="40">A37</f>
        <v>4</v>
      </c>
      <c r="B38" s="43">
        <f>'Experience Data'!C39</f>
        <v>0</v>
      </c>
      <c r="C38" s="10">
        <f>'Experience Data'!D39</f>
        <v>0</v>
      </c>
      <c r="D38" s="10">
        <f>'Experience Data'!B39</f>
        <v>2007</v>
      </c>
      <c r="E38" s="10" t="str">
        <f t="shared" si="3"/>
        <v>No</v>
      </c>
      <c r="F38" s="40">
        <f>'Experience Data'!I39</f>
        <v>0</v>
      </c>
      <c r="G38" s="40">
        <f>'Experience Data'!J39</f>
        <v>0</v>
      </c>
      <c r="H38" s="11"/>
      <c r="I38" s="11"/>
      <c r="J38" s="35"/>
      <c r="K38" s="40">
        <f>'Experience Data'!G39</f>
        <v>0</v>
      </c>
      <c r="L38" s="40" t="str">
        <f t="shared" si="30"/>
        <v/>
      </c>
      <c r="M38" s="40" t="str">
        <f t="shared" si="31"/>
        <v/>
      </c>
      <c r="N38" s="40" t="str">
        <f t="shared" si="32"/>
        <v/>
      </c>
      <c r="O38" s="9" t="str">
        <f t="shared" si="33"/>
        <v/>
      </c>
      <c r="P38" s="9">
        <v>0.3</v>
      </c>
      <c r="Q38" s="11">
        <v>0.41</v>
      </c>
      <c r="R38" s="37" t="str">
        <f t="shared" si="34"/>
        <v/>
      </c>
      <c r="S38" s="11"/>
      <c r="T38" s="37" t="str">
        <f t="shared" si="35"/>
        <v/>
      </c>
      <c r="U38" s="94" t="str">
        <f>IF(S46="","",O38*S46+IF(Q38="",P38,Q38))</f>
        <v/>
      </c>
      <c r="V38" s="18">
        <f>IFERROR(L38/M38,100%)</f>
        <v>1</v>
      </c>
      <c r="W38" s="78" t="str">
        <f>IF('Experience Data'!AS39="","",'Experience Data'!AS39)</f>
        <v/>
      </c>
      <c r="X38" s="1">
        <f t="shared" ref="X38:X45" si="41">IF(W39="",V38-V39,W38-W39)</f>
        <v>0</v>
      </c>
      <c r="Y38" s="91">
        <v>8.5</v>
      </c>
      <c r="Z38" s="78" t="str">
        <f>IF('Experience Data'!AT39="","",'Experience Data'!AT39)</f>
        <v/>
      </c>
      <c r="AA38" s="91">
        <f t="shared" si="36"/>
        <v>8.5</v>
      </c>
      <c r="AB38" s="40">
        <f>IFERROR(IF(V38=100%,0.5,SUMPRODUCT(AA37:AA37*X37:X37)/SUM(X37:X37)-AA38-0.5),0.5)</f>
        <v>0.5</v>
      </c>
      <c r="AC38" s="40">
        <f t="shared" si="37"/>
        <v>0</v>
      </c>
      <c r="AD38" s="40">
        <f t="shared" si="38"/>
        <v>1</v>
      </c>
      <c r="AE38" s="1">
        <f>IFERROR((1+HLOOKUP($B38,'Yield Curve'!$C$5:$AK$94,AC38+2,FALSE))^(-AC38),1)</f>
        <v>1</v>
      </c>
      <c r="AF38" s="1">
        <f>IFERROR((1+HLOOKUP($B38,'Yield Curve'!$C$5:$AK$94,AD38+2,FALSE))^(-AD38),1)</f>
        <v>1</v>
      </c>
      <c r="AG38" s="1">
        <f t="shared" ref="AG38:AG46" si="42">(1-AB38+AC38)*AE38+(AB38-AC38)*AF38</f>
        <v>1</v>
      </c>
      <c r="AH38" s="41" t="str">
        <f t="shared" si="39"/>
        <v/>
      </c>
    </row>
    <row r="39" spans="1:34">
      <c r="A39" s="139">
        <f t="shared" si="24"/>
        <v>4</v>
      </c>
      <c r="B39" s="43">
        <f>'Experience Data'!C40</f>
        <v>0</v>
      </c>
      <c r="C39" s="10">
        <f>'Experience Data'!D40</f>
        <v>0</v>
      </c>
      <c r="D39" s="10">
        <f>'Experience Data'!B40</f>
        <v>2008</v>
      </c>
      <c r="E39" s="10" t="str">
        <f t="shared" si="3"/>
        <v>No</v>
      </c>
      <c r="F39" s="40">
        <f>'Experience Data'!I40</f>
        <v>0</v>
      </c>
      <c r="G39" s="40">
        <f>'Experience Data'!J40</f>
        <v>0</v>
      </c>
      <c r="H39" s="11"/>
      <c r="I39" s="11"/>
      <c r="J39" s="35"/>
      <c r="K39" s="40">
        <f>'Experience Data'!G40</f>
        <v>0</v>
      </c>
      <c r="L39" s="40" t="str">
        <f t="shared" si="30"/>
        <v/>
      </c>
      <c r="M39" s="40" t="str">
        <f t="shared" si="31"/>
        <v/>
      </c>
      <c r="N39" s="40" t="str">
        <f t="shared" si="32"/>
        <v/>
      </c>
      <c r="O39" s="9" t="str">
        <f t="shared" si="33"/>
        <v/>
      </c>
      <c r="P39" s="9">
        <v>0.3</v>
      </c>
      <c r="Q39" s="11">
        <v>0.41</v>
      </c>
      <c r="R39" s="37" t="str">
        <f t="shared" si="34"/>
        <v/>
      </c>
      <c r="S39" s="11"/>
      <c r="T39" s="37" t="str">
        <f t="shared" si="35"/>
        <v/>
      </c>
      <c r="U39" s="94" t="str">
        <f>IF(S46="","",O39*S46+IF(Q39="",P39,Q39))</f>
        <v/>
      </c>
      <c r="V39" s="18">
        <f t="shared" ref="V39:V46" si="43">IFERROR(L39/M39,100%)</f>
        <v>1</v>
      </c>
      <c r="W39" s="78" t="str">
        <f>IF('Experience Data'!AS40="","",'Experience Data'!AS40)</f>
        <v/>
      </c>
      <c r="X39" s="1">
        <f t="shared" si="41"/>
        <v>0</v>
      </c>
      <c r="Y39" s="91">
        <f t="shared" ref="Y39:Y46" si="44">Y38-1</f>
        <v>7.5</v>
      </c>
      <c r="Z39" s="78" t="str">
        <f>IF('Experience Data'!AT40="","",'Experience Data'!AT40)</f>
        <v/>
      </c>
      <c r="AA39" s="91">
        <f t="shared" si="36"/>
        <v>7.5</v>
      </c>
      <c r="AB39" s="40">
        <f>IFERROR(IF(V39=100%,0.5,SUMPRODUCT(AA37:AA38*X37:X38)/SUM(X37:X38)-AA39-0.5),0.5)</f>
        <v>0.5</v>
      </c>
      <c r="AC39" s="40">
        <f t="shared" si="37"/>
        <v>0</v>
      </c>
      <c r="AD39" s="40">
        <f t="shared" si="38"/>
        <v>1</v>
      </c>
      <c r="AE39" s="1">
        <f>IFERROR((1+HLOOKUP($B39,'Yield Curve'!$C$5:$AK$94,AC39+2,FALSE))^(-AC39),1)</f>
        <v>1</v>
      </c>
      <c r="AF39" s="1">
        <f>IFERROR((1+HLOOKUP($B39,'Yield Curve'!$C$5:$AK$94,AD39+2,FALSE))^(-AD39),1)</f>
        <v>1</v>
      </c>
      <c r="AG39" s="1">
        <f t="shared" si="42"/>
        <v>1</v>
      </c>
      <c r="AH39" s="41" t="str">
        <f t="shared" si="39"/>
        <v/>
      </c>
    </row>
    <row r="40" spans="1:34">
      <c r="A40" s="139">
        <f t="shared" si="24"/>
        <v>4</v>
      </c>
      <c r="B40" s="43">
        <f>'Experience Data'!C41</f>
        <v>0</v>
      </c>
      <c r="C40" s="10">
        <f>'Experience Data'!D41</f>
        <v>0</v>
      </c>
      <c r="D40" s="10">
        <f>'Experience Data'!B41</f>
        <v>2009</v>
      </c>
      <c r="E40" s="10" t="str">
        <f t="shared" si="3"/>
        <v>No</v>
      </c>
      <c r="F40" s="40">
        <f>'Experience Data'!I41</f>
        <v>0</v>
      </c>
      <c r="G40" s="40">
        <f>'Experience Data'!J41</f>
        <v>0</v>
      </c>
      <c r="H40" s="11"/>
      <c r="I40" s="11"/>
      <c r="J40" s="35"/>
      <c r="K40" s="40">
        <f>'Experience Data'!G41</f>
        <v>0</v>
      </c>
      <c r="L40" s="40" t="str">
        <f t="shared" si="30"/>
        <v/>
      </c>
      <c r="M40" s="40" t="str">
        <f t="shared" si="31"/>
        <v/>
      </c>
      <c r="N40" s="40" t="str">
        <f t="shared" si="32"/>
        <v/>
      </c>
      <c r="O40" s="9" t="str">
        <f t="shared" si="33"/>
        <v/>
      </c>
      <c r="P40" s="9">
        <v>0.3</v>
      </c>
      <c r="Q40" s="11">
        <v>0.41</v>
      </c>
      <c r="R40" s="37" t="str">
        <f t="shared" si="34"/>
        <v/>
      </c>
      <c r="S40" s="11"/>
      <c r="T40" s="37" t="str">
        <f t="shared" si="35"/>
        <v/>
      </c>
      <c r="U40" s="94" t="str">
        <f>IF(S46="","",O40*S46+IF(Q40="",P40,Q40))</f>
        <v/>
      </c>
      <c r="V40" s="18">
        <f t="shared" si="43"/>
        <v>1</v>
      </c>
      <c r="W40" s="78" t="str">
        <f>IF('Experience Data'!AS41="","",'Experience Data'!AS41)</f>
        <v/>
      </c>
      <c r="X40" s="1">
        <f t="shared" si="41"/>
        <v>0</v>
      </c>
      <c r="Y40" s="91">
        <f t="shared" si="44"/>
        <v>6.5</v>
      </c>
      <c r="Z40" s="78" t="str">
        <f>IF('Experience Data'!AT41="","",'Experience Data'!AT41)</f>
        <v/>
      </c>
      <c r="AA40" s="91">
        <f t="shared" si="36"/>
        <v>6.5</v>
      </c>
      <c r="AB40" s="40">
        <f>IFERROR(IF(V40=100%,0.5,SUMPRODUCT(AA37:AA39*X37:X39)/SUM(X37:X39)-AA40-0.5),0.5)</f>
        <v>0.5</v>
      </c>
      <c r="AC40" s="40">
        <f t="shared" si="37"/>
        <v>0</v>
      </c>
      <c r="AD40" s="40">
        <f t="shared" si="38"/>
        <v>1</v>
      </c>
      <c r="AE40" s="1">
        <f>IFERROR((1+HLOOKUP($B40,'Yield Curve'!$C$5:$AK$94,AC40+2,FALSE))^(-AC40),1)</f>
        <v>1</v>
      </c>
      <c r="AF40" s="1">
        <f>IFERROR((1+HLOOKUP($B40,'Yield Curve'!$C$5:$AK$94,AD40+2,FALSE))^(-AD40),1)</f>
        <v>1</v>
      </c>
      <c r="AG40" s="1">
        <f t="shared" si="42"/>
        <v>1</v>
      </c>
      <c r="AH40" s="41" t="str">
        <f t="shared" si="39"/>
        <v/>
      </c>
    </row>
    <row r="41" spans="1:34">
      <c r="A41" s="139">
        <f t="shared" si="24"/>
        <v>4</v>
      </c>
      <c r="B41" s="43">
        <f>'Experience Data'!C42</f>
        <v>0</v>
      </c>
      <c r="C41" s="10">
        <f>'Experience Data'!D42</f>
        <v>0</v>
      </c>
      <c r="D41" s="10">
        <f>'Experience Data'!B42</f>
        <v>2010</v>
      </c>
      <c r="E41" s="10" t="str">
        <f t="shared" si="3"/>
        <v>No</v>
      </c>
      <c r="F41" s="40">
        <f>'Experience Data'!I42</f>
        <v>0</v>
      </c>
      <c r="G41" s="40">
        <f>'Experience Data'!J42</f>
        <v>0</v>
      </c>
      <c r="H41" s="11"/>
      <c r="I41" s="11"/>
      <c r="J41" s="35"/>
      <c r="K41" s="40">
        <f>'Experience Data'!G42</f>
        <v>0</v>
      </c>
      <c r="L41" s="40" t="str">
        <f t="shared" si="30"/>
        <v/>
      </c>
      <c r="M41" s="40" t="str">
        <f t="shared" si="31"/>
        <v/>
      </c>
      <c r="N41" s="40" t="str">
        <f t="shared" si="32"/>
        <v/>
      </c>
      <c r="O41" s="9" t="str">
        <f t="shared" si="33"/>
        <v/>
      </c>
      <c r="P41" s="9">
        <v>0.3</v>
      </c>
      <c r="Q41" s="11">
        <v>0.41</v>
      </c>
      <c r="R41" s="37" t="str">
        <f t="shared" si="34"/>
        <v/>
      </c>
      <c r="S41" s="11"/>
      <c r="T41" s="37" t="str">
        <f t="shared" si="35"/>
        <v/>
      </c>
      <c r="U41" s="94" t="str">
        <f>IF(S46="","",O41*S46+IF(Q41="",P41,Q41))</f>
        <v/>
      </c>
      <c r="V41" s="18">
        <f t="shared" si="43"/>
        <v>1</v>
      </c>
      <c r="W41" s="78" t="str">
        <f>IF('Experience Data'!AS42="","",'Experience Data'!AS42)</f>
        <v/>
      </c>
      <c r="X41" s="1">
        <f t="shared" si="41"/>
        <v>0</v>
      </c>
      <c r="Y41" s="91">
        <f t="shared" si="44"/>
        <v>5.5</v>
      </c>
      <c r="Z41" s="78" t="str">
        <f>IF('Experience Data'!AT42="","",'Experience Data'!AT42)</f>
        <v/>
      </c>
      <c r="AA41" s="91">
        <f t="shared" si="36"/>
        <v>5.5</v>
      </c>
      <c r="AB41" s="40">
        <f>IFERROR(IF(V41=100%,0.5,SUMPRODUCT(AA37:AA40*X37:X40)/SUM(X37:X40)-AA41-0.5),0.5)</f>
        <v>0.5</v>
      </c>
      <c r="AC41" s="40">
        <f t="shared" si="37"/>
        <v>0</v>
      </c>
      <c r="AD41" s="40">
        <f t="shared" si="38"/>
        <v>1</v>
      </c>
      <c r="AE41" s="1">
        <f>IFERROR((1+HLOOKUP($B41,'Yield Curve'!$C$5:$AK$94,AC41+2,FALSE))^(-AC41),1)</f>
        <v>1</v>
      </c>
      <c r="AF41" s="1">
        <f>IFERROR((1+HLOOKUP($B41,'Yield Curve'!$C$5:$AK$94,AD41+2,FALSE))^(-AD41),1)</f>
        <v>1</v>
      </c>
      <c r="AG41" s="1">
        <f t="shared" si="42"/>
        <v>1</v>
      </c>
      <c r="AH41" s="41" t="str">
        <f t="shared" si="39"/>
        <v/>
      </c>
    </row>
    <row r="42" spans="1:34">
      <c r="A42" s="139">
        <f t="shared" si="24"/>
        <v>4</v>
      </c>
      <c r="B42" s="43">
        <f>'Experience Data'!C43</f>
        <v>0</v>
      </c>
      <c r="C42" s="10">
        <f>'Experience Data'!D43</f>
        <v>0</v>
      </c>
      <c r="D42" s="10">
        <f>'Experience Data'!B43</f>
        <v>2011</v>
      </c>
      <c r="E42" s="10" t="str">
        <f t="shared" si="3"/>
        <v>No</v>
      </c>
      <c r="F42" s="40">
        <f>'Experience Data'!I43</f>
        <v>0</v>
      </c>
      <c r="G42" s="40">
        <f>'Experience Data'!J43</f>
        <v>0</v>
      </c>
      <c r="H42" s="11"/>
      <c r="I42" s="11"/>
      <c r="J42" s="35"/>
      <c r="K42" s="40">
        <f>'Experience Data'!G43</f>
        <v>0</v>
      </c>
      <c r="L42" s="40" t="str">
        <f t="shared" si="30"/>
        <v/>
      </c>
      <c r="M42" s="40" t="str">
        <f t="shared" si="31"/>
        <v/>
      </c>
      <c r="N42" s="40" t="str">
        <f t="shared" si="32"/>
        <v/>
      </c>
      <c r="O42" s="9" t="str">
        <f t="shared" si="33"/>
        <v/>
      </c>
      <c r="P42" s="9">
        <v>0.3</v>
      </c>
      <c r="Q42" s="11">
        <v>0.41</v>
      </c>
      <c r="R42" s="37" t="str">
        <f t="shared" si="34"/>
        <v/>
      </c>
      <c r="S42" s="11"/>
      <c r="T42" s="37" t="str">
        <f t="shared" si="35"/>
        <v/>
      </c>
      <c r="U42" s="94" t="str">
        <f>IF(S46="","",O42*S46+IF(Q42="",P42,Q42))</f>
        <v/>
      </c>
      <c r="V42" s="18">
        <f t="shared" si="43"/>
        <v>1</v>
      </c>
      <c r="W42" s="78" t="str">
        <f>IF('Experience Data'!AS43="","",'Experience Data'!AS43)</f>
        <v/>
      </c>
      <c r="X42" s="1">
        <f t="shared" si="41"/>
        <v>0</v>
      </c>
      <c r="Y42" s="91">
        <f t="shared" si="44"/>
        <v>4.5</v>
      </c>
      <c r="Z42" s="78" t="str">
        <f>IF('Experience Data'!AT43="","",'Experience Data'!AT43)</f>
        <v/>
      </c>
      <c r="AA42" s="91">
        <f t="shared" si="36"/>
        <v>4.5</v>
      </c>
      <c r="AB42" s="40">
        <f>IFERROR(IF(V42=100%,0.5,SUMPRODUCT(AA37:AA41*X37:X41)/SUM(X37:X41)-AA42-0.5),0.5)</f>
        <v>0.5</v>
      </c>
      <c r="AC42" s="40">
        <f t="shared" si="37"/>
        <v>0</v>
      </c>
      <c r="AD42" s="40">
        <f t="shared" si="38"/>
        <v>1</v>
      </c>
      <c r="AE42" s="1">
        <f>IFERROR((1+HLOOKUP($B42,'Yield Curve'!$C$5:$AK$94,AC42+2,FALSE))^(-AC42),1)</f>
        <v>1</v>
      </c>
      <c r="AF42" s="1">
        <f>IFERROR((1+HLOOKUP($B42,'Yield Curve'!$C$5:$AK$94,AD42+2,FALSE))^(-AD42),1)</f>
        <v>1</v>
      </c>
      <c r="AG42" s="1">
        <f t="shared" si="42"/>
        <v>1</v>
      </c>
      <c r="AH42" s="41" t="str">
        <f t="shared" si="39"/>
        <v/>
      </c>
    </row>
    <row r="43" spans="1:34">
      <c r="A43" s="139">
        <f t="shared" si="24"/>
        <v>4</v>
      </c>
      <c r="B43" s="43">
        <f>'Experience Data'!C44</f>
        <v>0</v>
      </c>
      <c r="C43" s="10">
        <f>'Experience Data'!D44</f>
        <v>0</v>
      </c>
      <c r="D43" s="10">
        <f>'Experience Data'!B44</f>
        <v>2012</v>
      </c>
      <c r="E43" s="10" t="str">
        <f t="shared" si="3"/>
        <v>No</v>
      </c>
      <c r="F43" s="40">
        <f>'Experience Data'!I44</f>
        <v>0</v>
      </c>
      <c r="G43" s="40">
        <f>'Experience Data'!J44</f>
        <v>0</v>
      </c>
      <c r="H43" s="11"/>
      <c r="I43" s="11"/>
      <c r="J43" s="35"/>
      <c r="K43" s="40">
        <f>'Experience Data'!G44</f>
        <v>0</v>
      </c>
      <c r="L43" s="40" t="str">
        <f t="shared" si="30"/>
        <v/>
      </c>
      <c r="M43" s="40" t="str">
        <f t="shared" si="31"/>
        <v/>
      </c>
      <c r="N43" s="40" t="str">
        <f t="shared" si="32"/>
        <v/>
      </c>
      <c r="O43" s="9" t="str">
        <f t="shared" si="33"/>
        <v/>
      </c>
      <c r="P43" s="9">
        <v>0.3</v>
      </c>
      <c r="Q43" s="11">
        <v>0.41</v>
      </c>
      <c r="R43" s="37" t="str">
        <f t="shared" si="34"/>
        <v/>
      </c>
      <c r="S43" s="11"/>
      <c r="T43" s="37" t="str">
        <f t="shared" si="35"/>
        <v/>
      </c>
      <c r="U43" s="94" t="str">
        <f>IF(S46="","",O43*S46+IF(Q43="",P43,Q43))</f>
        <v/>
      </c>
      <c r="V43" s="18">
        <f t="shared" si="43"/>
        <v>1</v>
      </c>
      <c r="W43" s="78" t="str">
        <f>IF('Experience Data'!AS44="","",'Experience Data'!AS44)</f>
        <v/>
      </c>
      <c r="X43" s="1">
        <f t="shared" si="41"/>
        <v>0</v>
      </c>
      <c r="Y43" s="91">
        <f t="shared" si="44"/>
        <v>3.5</v>
      </c>
      <c r="Z43" s="78" t="str">
        <f>IF('Experience Data'!AT44="","",'Experience Data'!AT44)</f>
        <v/>
      </c>
      <c r="AA43" s="91">
        <f t="shared" si="36"/>
        <v>3.5</v>
      </c>
      <c r="AB43" s="40">
        <f>IFERROR(IF(V43=100%,0.5,SUMPRODUCT(AA37:AA42*X37:X42)/SUM(X37:X42)-AA43-0.5),0.5)</f>
        <v>0.5</v>
      </c>
      <c r="AC43" s="40">
        <f t="shared" si="37"/>
        <v>0</v>
      </c>
      <c r="AD43" s="40">
        <f t="shared" si="38"/>
        <v>1</v>
      </c>
      <c r="AE43" s="1">
        <f>IFERROR((1+HLOOKUP($B43,'Yield Curve'!$C$5:$AK$94,AC43+2,FALSE))^(-AC43),1)</f>
        <v>1</v>
      </c>
      <c r="AF43" s="1">
        <f>IFERROR((1+HLOOKUP($B43,'Yield Curve'!$C$5:$AK$94,AD43+2,FALSE))^(-AD43),1)</f>
        <v>1</v>
      </c>
      <c r="AG43" s="1">
        <f t="shared" si="42"/>
        <v>1</v>
      </c>
      <c r="AH43" s="41" t="str">
        <f t="shared" si="39"/>
        <v/>
      </c>
    </row>
    <row r="44" spans="1:34">
      <c r="A44" s="139">
        <f t="shared" si="24"/>
        <v>4</v>
      </c>
      <c r="B44" s="43">
        <f>'Experience Data'!C45</f>
        <v>0</v>
      </c>
      <c r="C44" s="10">
        <f>'Experience Data'!D45</f>
        <v>0</v>
      </c>
      <c r="D44" s="10">
        <f>'Experience Data'!B45</f>
        <v>2013</v>
      </c>
      <c r="E44" s="10" t="str">
        <f t="shared" si="3"/>
        <v>No</v>
      </c>
      <c r="F44" s="40">
        <f>'Experience Data'!I45</f>
        <v>0</v>
      </c>
      <c r="G44" s="40">
        <f>'Experience Data'!J45</f>
        <v>0</v>
      </c>
      <c r="H44" s="11"/>
      <c r="I44" s="11"/>
      <c r="J44" s="35"/>
      <c r="K44" s="40">
        <f>'Experience Data'!G45</f>
        <v>0</v>
      </c>
      <c r="L44" s="40" t="str">
        <f t="shared" si="30"/>
        <v/>
      </c>
      <c r="M44" s="40" t="str">
        <f t="shared" si="31"/>
        <v/>
      </c>
      <c r="N44" s="40" t="str">
        <f t="shared" si="32"/>
        <v/>
      </c>
      <c r="O44" s="9" t="str">
        <f t="shared" si="33"/>
        <v/>
      </c>
      <c r="P44" s="9">
        <v>0.3</v>
      </c>
      <c r="Q44" s="11">
        <v>0.41</v>
      </c>
      <c r="R44" s="37" t="str">
        <f t="shared" si="34"/>
        <v/>
      </c>
      <c r="S44" s="11"/>
      <c r="T44" s="37" t="str">
        <f t="shared" si="35"/>
        <v/>
      </c>
      <c r="U44" s="94" t="str">
        <f>IF(S46="","",O44*S46+IF(Q44="",P44,Q44))</f>
        <v/>
      </c>
      <c r="V44" s="18">
        <f t="shared" si="43"/>
        <v>1</v>
      </c>
      <c r="W44" s="78" t="str">
        <f>IF('Experience Data'!AS45="","",'Experience Data'!AS45)</f>
        <v/>
      </c>
      <c r="X44" s="1">
        <f t="shared" si="41"/>
        <v>0</v>
      </c>
      <c r="Y44" s="91">
        <f t="shared" si="44"/>
        <v>2.5</v>
      </c>
      <c r="Z44" s="78" t="str">
        <f>IF('Experience Data'!AT45="","",'Experience Data'!AT45)</f>
        <v/>
      </c>
      <c r="AA44" s="91">
        <f t="shared" si="36"/>
        <v>2.5</v>
      </c>
      <c r="AB44" s="40">
        <f>IFERROR(IF(V44=100%,0.5,SUMPRODUCT(AA37:AA43*X37:X43)/SUM(X37:X43)-AA44-0.5),0.5)</f>
        <v>0.5</v>
      </c>
      <c r="AC44" s="40">
        <f t="shared" si="37"/>
        <v>0</v>
      </c>
      <c r="AD44" s="40">
        <f t="shared" si="38"/>
        <v>1</v>
      </c>
      <c r="AE44" s="1">
        <f>IFERROR((1+HLOOKUP($B44,'Yield Curve'!$C$5:$AK$94,AC44+2,FALSE))^(-AC44),1)</f>
        <v>1</v>
      </c>
      <c r="AF44" s="1">
        <f>IFERROR((1+HLOOKUP($B44,'Yield Curve'!$C$5:$AK$94,AD44+2,FALSE))^(-AD44),1)</f>
        <v>1</v>
      </c>
      <c r="AG44" s="1">
        <f t="shared" si="42"/>
        <v>1</v>
      </c>
      <c r="AH44" s="41" t="str">
        <f t="shared" si="39"/>
        <v/>
      </c>
    </row>
    <row r="45" spans="1:34">
      <c r="A45" s="139">
        <f t="shared" si="24"/>
        <v>4</v>
      </c>
      <c r="B45" s="43">
        <f>'Experience Data'!C46</f>
        <v>0</v>
      </c>
      <c r="C45" s="10">
        <f>'Experience Data'!D46</f>
        <v>0</v>
      </c>
      <c r="D45" s="10">
        <f>'Experience Data'!B46</f>
        <v>2014</v>
      </c>
      <c r="E45" s="10" t="str">
        <f t="shared" si="3"/>
        <v>No</v>
      </c>
      <c r="F45" s="40">
        <f>'Experience Data'!I46</f>
        <v>0</v>
      </c>
      <c r="G45" s="40">
        <f>'Experience Data'!J46</f>
        <v>0</v>
      </c>
      <c r="H45" s="11"/>
      <c r="I45" s="11"/>
      <c r="J45" s="35"/>
      <c r="K45" s="40">
        <f>'Experience Data'!G46</f>
        <v>0</v>
      </c>
      <c r="L45" s="40" t="str">
        <f t="shared" si="30"/>
        <v/>
      </c>
      <c r="M45" s="40" t="str">
        <f t="shared" si="31"/>
        <v/>
      </c>
      <c r="N45" s="40" t="str">
        <f t="shared" si="32"/>
        <v/>
      </c>
      <c r="O45" s="9" t="str">
        <f t="shared" si="33"/>
        <v/>
      </c>
      <c r="P45" s="9">
        <v>0.3</v>
      </c>
      <c r="Q45" s="11">
        <v>0.41</v>
      </c>
      <c r="R45" s="37" t="str">
        <f t="shared" si="34"/>
        <v/>
      </c>
      <c r="S45" s="11"/>
      <c r="T45" s="37" t="str">
        <f t="shared" si="35"/>
        <v/>
      </c>
      <c r="U45" s="94" t="str">
        <f>IF(S46="","",O45*S46+IF(Q45="",P45,Q45))</f>
        <v/>
      </c>
      <c r="V45" s="18">
        <f t="shared" si="43"/>
        <v>1</v>
      </c>
      <c r="W45" s="78" t="str">
        <f>IF('Experience Data'!AS46="","",'Experience Data'!AS46)</f>
        <v/>
      </c>
      <c r="X45" s="1">
        <f t="shared" si="41"/>
        <v>0</v>
      </c>
      <c r="Y45" s="91">
        <f t="shared" si="44"/>
        <v>1.5</v>
      </c>
      <c r="Z45" s="78" t="str">
        <f>IF('Experience Data'!AT46="","",'Experience Data'!AT46)</f>
        <v/>
      </c>
      <c r="AA45" s="91">
        <f t="shared" si="36"/>
        <v>1.5</v>
      </c>
      <c r="AB45" s="40">
        <f>IFERROR(IF(V45=100%,0.5,SUMPRODUCT(AA37:AA44*X37:X44)/SUM(X37:X44)-AA45-0.5),0.5)</f>
        <v>0.5</v>
      </c>
      <c r="AC45" s="40">
        <f t="shared" si="37"/>
        <v>0</v>
      </c>
      <c r="AD45" s="40">
        <f t="shared" si="38"/>
        <v>1</v>
      </c>
      <c r="AE45" s="1">
        <f>IFERROR((1+HLOOKUP($B45,'Yield Curve'!$C$5:$AK$94,AC45+2,FALSE))^(-AC45),1)</f>
        <v>1</v>
      </c>
      <c r="AF45" s="1">
        <f>IFERROR((1+HLOOKUP($B45,'Yield Curve'!$C$5:$AK$94,AD45+2,FALSE))^(-AD45),1)</f>
        <v>1</v>
      </c>
      <c r="AG45" s="1">
        <f t="shared" si="42"/>
        <v>1</v>
      </c>
      <c r="AH45" s="41" t="str">
        <f t="shared" si="39"/>
        <v/>
      </c>
    </row>
    <row r="46" spans="1:34">
      <c r="A46" s="140">
        <f t="shared" si="24"/>
        <v>4</v>
      </c>
      <c r="B46" s="44">
        <f>'Experience Data'!C47</f>
        <v>0</v>
      </c>
      <c r="C46" s="16">
        <f>'Experience Data'!D47</f>
        <v>0</v>
      </c>
      <c r="D46" s="16">
        <f>'Experience Data'!B47</f>
        <v>2015</v>
      </c>
      <c r="E46" s="16" t="str">
        <f t="shared" si="3"/>
        <v>No</v>
      </c>
      <c r="F46" s="45">
        <f>'Experience Data'!I47</f>
        <v>0</v>
      </c>
      <c r="G46" s="45">
        <f>'Experience Data'!J47</f>
        <v>0</v>
      </c>
      <c r="H46" s="20"/>
      <c r="I46" s="20"/>
      <c r="J46" s="36"/>
      <c r="K46" s="45">
        <f>'Experience Data'!G47</f>
        <v>0</v>
      </c>
      <c r="L46" s="45" t="str">
        <f t="shared" si="30"/>
        <v/>
      </c>
      <c r="M46" s="45" t="str">
        <f t="shared" si="31"/>
        <v/>
      </c>
      <c r="N46" s="45" t="str">
        <f t="shared" si="32"/>
        <v/>
      </c>
      <c r="O46" s="46" t="str">
        <f t="shared" si="33"/>
        <v/>
      </c>
      <c r="P46" s="46">
        <v>0.3</v>
      </c>
      <c r="Q46" s="20">
        <v>0.41</v>
      </c>
      <c r="R46" s="47" t="str">
        <f t="shared" si="34"/>
        <v/>
      </c>
      <c r="S46" s="20"/>
      <c r="T46" s="47" t="str">
        <f t="shared" si="35"/>
        <v/>
      </c>
      <c r="U46" s="95" t="str">
        <f>IF(S46="","",O46*S46+IF(Q46="",P46,Q46))</f>
        <v/>
      </c>
      <c r="V46" s="19">
        <f t="shared" si="43"/>
        <v>1</v>
      </c>
      <c r="W46" s="80" t="str">
        <f>IF('Experience Data'!AS47="","",'Experience Data'!AS47)</f>
        <v/>
      </c>
      <c r="X46" s="98">
        <f>IF(W46="",V46,W46)</f>
        <v>1</v>
      </c>
      <c r="Y46" s="92">
        <f t="shared" si="44"/>
        <v>0.5</v>
      </c>
      <c r="Z46" s="80" t="str">
        <f>IF('Experience Data'!AT47="","",'Experience Data'!AT47)</f>
        <v/>
      </c>
      <c r="AA46" s="92">
        <f t="shared" si="36"/>
        <v>0.5</v>
      </c>
      <c r="AB46" s="45">
        <f>IFERROR(IF(V46=100%,0.5,SUMPRODUCT(AA37:AA45*X37:X45)/SUM(X37:X45)-AA46-0.5),0.5)</f>
        <v>0.5</v>
      </c>
      <c r="AC46" s="45">
        <f t="shared" si="37"/>
        <v>0</v>
      </c>
      <c r="AD46" s="45">
        <f t="shared" si="38"/>
        <v>1</v>
      </c>
      <c r="AE46" s="17">
        <f>IFERROR((1+HLOOKUP($B46,'Yield Curve'!$C$5:$AK$94,AC46+2,FALSE))^(-AC46),1)</f>
        <v>1</v>
      </c>
      <c r="AF46" s="17">
        <f>IFERROR((1+HLOOKUP($B46,'Yield Curve'!$C$5:$AK$94,AD46+2,FALSE))^(-AD46),1)</f>
        <v>1</v>
      </c>
      <c r="AG46" s="17">
        <f t="shared" si="42"/>
        <v>1</v>
      </c>
      <c r="AH46" s="42" t="str">
        <f t="shared" si="39"/>
        <v/>
      </c>
    </row>
    <row r="47" spans="1:34">
      <c r="A47" s="138">
        <f t="shared" ref="A47" si="45">A37+1</f>
        <v>5</v>
      </c>
      <c r="B47" s="48">
        <f>'Experience Data'!C48</f>
        <v>0</v>
      </c>
      <c r="C47" s="21">
        <f>'Experience Data'!D48</f>
        <v>0</v>
      </c>
      <c r="D47" s="21">
        <f>'Experience Data'!B48</f>
        <v>2006</v>
      </c>
      <c r="E47" s="21" t="str">
        <f t="shared" si="3"/>
        <v>No</v>
      </c>
      <c r="F47" s="49">
        <f>'Experience Data'!I48</f>
        <v>0</v>
      </c>
      <c r="G47" s="49">
        <f>'Experience Data'!J48</f>
        <v>0</v>
      </c>
      <c r="H47" s="50"/>
      <c r="I47" s="50"/>
      <c r="J47" s="23"/>
      <c r="K47" s="49">
        <f>'Experience Data'!G48</f>
        <v>0</v>
      </c>
      <c r="L47" s="49" t="str">
        <f t="shared" ref="L47:L66" si="46">IF(E47="No","",F47+IF(H47="",0,H47))</f>
        <v/>
      </c>
      <c r="M47" s="49" t="str">
        <f t="shared" ref="M47:M66" si="47">IF(E47="No","",G47+IF(I47="",0,I47)+L47-F47)</f>
        <v/>
      </c>
      <c r="N47" s="49" t="str">
        <f t="shared" ref="N47:N66" si="48">IF(E47="No","",M47-L47+J47)</f>
        <v/>
      </c>
      <c r="O47" s="51" t="str">
        <f t="shared" ref="O47:O66" si="49">IFERROR(M47/K47,"")</f>
        <v/>
      </c>
      <c r="P47" s="51">
        <v>0.3</v>
      </c>
      <c r="Q47" s="50">
        <v>0.41</v>
      </c>
      <c r="R47" s="52" t="str">
        <f t="shared" ref="R47:R66" si="50">IF(E47="No","",O47+IF(Q47="",P47,Q47))</f>
        <v/>
      </c>
      <c r="S47" s="50"/>
      <c r="T47" s="52" t="str">
        <f t="shared" ref="T47:T66" si="51">IF(ISNUMBER(S47),S47*N47,"")</f>
        <v/>
      </c>
      <c r="U47" s="93" t="str">
        <f>IF(S56="","",O47*S56+IF(Q47="",P47,Q47))</f>
        <v/>
      </c>
      <c r="V47" s="53">
        <v>1</v>
      </c>
      <c r="W47" s="79">
        <f>IF('Experience Data'!AS48="","",'Experience Data'!AS48)</f>
        <v>1</v>
      </c>
      <c r="X47" s="24">
        <f>IF(W48="",V47-V48,W47-W48)</f>
        <v>0</v>
      </c>
      <c r="Y47" s="90">
        <v>15</v>
      </c>
      <c r="Z47" s="79" t="str">
        <f>IF('Experience Data'!AT48="","",'Experience Data'!AT48)</f>
        <v/>
      </c>
      <c r="AA47" s="90">
        <f t="shared" ref="AA47:AA66" si="52">IF(Z47="",Y47)</f>
        <v>15</v>
      </c>
      <c r="AB47" s="49">
        <f>IFERROR(IF(V47=100%,0.5,SUMPRODUCT(AA46:AA47*X46:X47)/SUM(X46:X47)-AA47-0.5),0.5)</f>
        <v>0.5</v>
      </c>
      <c r="AC47" s="49">
        <f t="shared" ref="AC47:AC66" si="53">ROUNDDOWN(AB47,0)</f>
        <v>0</v>
      </c>
      <c r="AD47" s="49">
        <f t="shared" ref="AD47:AD66" si="54">ROUNDUP(AB47,0)</f>
        <v>1</v>
      </c>
      <c r="AE47" s="24">
        <f>IFERROR((1+HLOOKUP($B47,'Yield Curve'!$C$5:$AK$94,AC47+2,FALSE))^(-AC47),1)</f>
        <v>1</v>
      </c>
      <c r="AF47" s="24">
        <f>IFERROR((1+HLOOKUP($B47,'Yield Curve'!$C$5:$AK$94,AD47+2,FALSE))^(-AD47),1)</f>
        <v>1</v>
      </c>
      <c r="AG47" s="24">
        <f>(1-AB47+AC47)*AE47+(AB47-AC47)*AF47</f>
        <v>1</v>
      </c>
      <c r="AH47" s="54" t="str">
        <f t="shared" ref="AH47:AH66" si="55">IF(E47="No","",AG47*N47)</f>
        <v/>
      </c>
    </row>
    <row r="48" spans="1:34">
      <c r="A48" s="139">
        <f t="shared" ref="A48" si="56">A47</f>
        <v>5</v>
      </c>
      <c r="B48" s="43">
        <f>'Experience Data'!C49</f>
        <v>0</v>
      </c>
      <c r="C48" s="10">
        <f>'Experience Data'!D49</f>
        <v>0</v>
      </c>
      <c r="D48" s="10">
        <f>'Experience Data'!B49</f>
        <v>2007</v>
      </c>
      <c r="E48" s="10" t="str">
        <f t="shared" si="3"/>
        <v>No</v>
      </c>
      <c r="F48" s="40">
        <f>'Experience Data'!I49</f>
        <v>0</v>
      </c>
      <c r="G48" s="40">
        <f>'Experience Data'!J49</f>
        <v>0</v>
      </c>
      <c r="H48" s="11"/>
      <c r="I48" s="11"/>
      <c r="J48" s="35"/>
      <c r="K48" s="40">
        <f>'Experience Data'!G49</f>
        <v>0</v>
      </c>
      <c r="L48" s="40" t="str">
        <f t="shared" si="46"/>
        <v/>
      </c>
      <c r="M48" s="40" t="str">
        <f t="shared" si="47"/>
        <v/>
      </c>
      <c r="N48" s="40" t="str">
        <f t="shared" si="48"/>
        <v/>
      </c>
      <c r="O48" s="9" t="str">
        <f t="shared" si="49"/>
        <v/>
      </c>
      <c r="P48" s="9">
        <v>0.3</v>
      </c>
      <c r="Q48" s="11">
        <v>0.41</v>
      </c>
      <c r="R48" s="37" t="str">
        <f t="shared" si="50"/>
        <v/>
      </c>
      <c r="S48" s="11"/>
      <c r="T48" s="37" t="str">
        <f t="shared" si="51"/>
        <v/>
      </c>
      <c r="U48" s="94" t="str">
        <f>IF(S56="","",O48*S56+IF(Q48="",P48,Q48))</f>
        <v/>
      </c>
      <c r="V48" s="18">
        <f>IFERROR(L48/M48,100%)</f>
        <v>1</v>
      </c>
      <c r="W48" s="78" t="str">
        <f>IF('Experience Data'!AS49="","",'Experience Data'!AS49)</f>
        <v/>
      </c>
      <c r="X48" s="1">
        <f t="shared" ref="X48:X55" si="57">IF(W49="",V48-V49,W48-W49)</f>
        <v>0</v>
      </c>
      <c r="Y48" s="91">
        <v>8.5</v>
      </c>
      <c r="Z48" s="78" t="str">
        <f>IF('Experience Data'!AT49="","",'Experience Data'!AT49)</f>
        <v/>
      </c>
      <c r="AA48" s="91">
        <f t="shared" si="52"/>
        <v>8.5</v>
      </c>
      <c r="AB48" s="40">
        <f>IFERROR(IF(V48=100%,0.5,SUMPRODUCT(AA47:AA47*X47:X47)/SUM(X47:X47)-AA48-0.5),0.5)</f>
        <v>0.5</v>
      </c>
      <c r="AC48" s="40">
        <f t="shared" si="53"/>
        <v>0</v>
      </c>
      <c r="AD48" s="40">
        <f t="shared" si="54"/>
        <v>1</v>
      </c>
      <c r="AE48" s="1">
        <f>IFERROR((1+HLOOKUP($B48,'Yield Curve'!$C$5:$AK$94,AC48+2,FALSE))^(-AC48),1)</f>
        <v>1</v>
      </c>
      <c r="AF48" s="1">
        <f>IFERROR((1+HLOOKUP($B48,'Yield Curve'!$C$5:$AK$94,AD48+2,FALSE))^(-AD48),1)</f>
        <v>1</v>
      </c>
      <c r="AG48" s="1">
        <f t="shared" ref="AG48:AG56" si="58">(1-AB48+AC48)*AE48+(AB48-AC48)*AF48</f>
        <v>1</v>
      </c>
      <c r="AH48" s="41" t="str">
        <f t="shared" si="55"/>
        <v/>
      </c>
    </row>
    <row r="49" spans="1:34">
      <c r="A49" s="139">
        <f t="shared" si="24"/>
        <v>5</v>
      </c>
      <c r="B49" s="43">
        <f>'Experience Data'!C50</f>
        <v>0</v>
      </c>
      <c r="C49" s="10">
        <f>'Experience Data'!D50</f>
        <v>0</v>
      </c>
      <c r="D49" s="10">
        <f>'Experience Data'!B50</f>
        <v>2008</v>
      </c>
      <c r="E49" s="10" t="str">
        <f t="shared" si="3"/>
        <v>No</v>
      </c>
      <c r="F49" s="40">
        <f>'Experience Data'!I50</f>
        <v>0</v>
      </c>
      <c r="G49" s="40">
        <f>'Experience Data'!J50</f>
        <v>0</v>
      </c>
      <c r="H49" s="11"/>
      <c r="I49" s="11"/>
      <c r="J49" s="35"/>
      <c r="K49" s="40">
        <f>'Experience Data'!G50</f>
        <v>0</v>
      </c>
      <c r="L49" s="40" t="str">
        <f t="shared" si="46"/>
        <v/>
      </c>
      <c r="M49" s="40" t="str">
        <f t="shared" si="47"/>
        <v/>
      </c>
      <c r="N49" s="40" t="str">
        <f t="shared" si="48"/>
        <v/>
      </c>
      <c r="O49" s="9" t="str">
        <f t="shared" si="49"/>
        <v/>
      </c>
      <c r="P49" s="9">
        <v>0.3</v>
      </c>
      <c r="Q49" s="11">
        <v>0.41</v>
      </c>
      <c r="R49" s="37" t="str">
        <f t="shared" si="50"/>
        <v/>
      </c>
      <c r="S49" s="11"/>
      <c r="T49" s="37" t="str">
        <f t="shared" si="51"/>
        <v/>
      </c>
      <c r="U49" s="94" t="str">
        <f>IF(S56="","",O49*S56+IF(Q49="",P49,Q49))</f>
        <v/>
      </c>
      <c r="V49" s="18">
        <f t="shared" ref="V49:V56" si="59">IFERROR(L49/M49,100%)</f>
        <v>1</v>
      </c>
      <c r="W49" s="78" t="str">
        <f>IF('Experience Data'!AS50="","",'Experience Data'!AS50)</f>
        <v/>
      </c>
      <c r="X49" s="1">
        <f t="shared" si="57"/>
        <v>0</v>
      </c>
      <c r="Y49" s="91">
        <f t="shared" ref="Y49:Y56" si="60">Y48-1</f>
        <v>7.5</v>
      </c>
      <c r="Z49" s="78" t="str">
        <f>IF('Experience Data'!AT50="","",'Experience Data'!AT50)</f>
        <v/>
      </c>
      <c r="AA49" s="91">
        <f t="shared" si="52"/>
        <v>7.5</v>
      </c>
      <c r="AB49" s="40">
        <f>IFERROR(IF(V49=100%,0.5,SUMPRODUCT(AA47:AA48*X47:X48)/SUM(X47:X48)-AA49-0.5),0.5)</f>
        <v>0.5</v>
      </c>
      <c r="AC49" s="40">
        <f t="shared" si="53"/>
        <v>0</v>
      </c>
      <c r="AD49" s="40">
        <f t="shared" si="54"/>
        <v>1</v>
      </c>
      <c r="AE49" s="1">
        <f>IFERROR((1+HLOOKUP($B49,'Yield Curve'!$C$5:$AK$94,AC49+2,FALSE))^(-AC49),1)</f>
        <v>1</v>
      </c>
      <c r="AF49" s="1">
        <f>IFERROR((1+HLOOKUP($B49,'Yield Curve'!$C$5:$AK$94,AD49+2,FALSE))^(-AD49),1)</f>
        <v>1</v>
      </c>
      <c r="AG49" s="1">
        <f t="shared" si="58"/>
        <v>1</v>
      </c>
      <c r="AH49" s="41" t="str">
        <f t="shared" si="55"/>
        <v/>
      </c>
    </row>
    <row r="50" spans="1:34">
      <c r="A50" s="139">
        <f t="shared" si="24"/>
        <v>5</v>
      </c>
      <c r="B50" s="43">
        <f>'Experience Data'!C51</f>
        <v>0</v>
      </c>
      <c r="C50" s="10">
        <f>'Experience Data'!D51</f>
        <v>0</v>
      </c>
      <c r="D50" s="10">
        <f>'Experience Data'!B51</f>
        <v>2009</v>
      </c>
      <c r="E50" s="10" t="str">
        <f t="shared" si="3"/>
        <v>No</v>
      </c>
      <c r="F50" s="40">
        <f>'Experience Data'!I51</f>
        <v>0</v>
      </c>
      <c r="G50" s="40">
        <f>'Experience Data'!J51</f>
        <v>0</v>
      </c>
      <c r="H50" s="11"/>
      <c r="I50" s="11"/>
      <c r="J50" s="35"/>
      <c r="K50" s="40">
        <f>'Experience Data'!G51</f>
        <v>0</v>
      </c>
      <c r="L50" s="40" t="str">
        <f t="shared" si="46"/>
        <v/>
      </c>
      <c r="M50" s="40" t="str">
        <f t="shared" si="47"/>
        <v/>
      </c>
      <c r="N50" s="40" t="str">
        <f t="shared" si="48"/>
        <v/>
      </c>
      <c r="O50" s="9" t="str">
        <f t="shared" si="49"/>
        <v/>
      </c>
      <c r="P50" s="9">
        <v>0.3</v>
      </c>
      <c r="Q50" s="11">
        <v>0.41</v>
      </c>
      <c r="R50" s="37" t="str">
        <f t="shared" si="50"/>
        <v/>
      </c>
      <c r="S50" s="11"/>
      <c r="T50" s="37" t="str">
        <f t="shared" si="51"/>
        <v/>
      </c>
      <c r="U50" s="94" t="str">
        <f>IF(S56="","",O50*S56+IF(Q50="",P50,Q50))</f>
        <v/>
      </c>
      <c r="V50" s="18">
        <f t="shared" si="59"/>
        <v>1</v>
      </c>
      <c r="W50" s="78" t="str">
        <f>IF('Experience Data'!AS51="","",'Experience Data'!AS51)</f>
        <v/>
      </c>
      <c r="X50" s="1">
        <f t="shared" si="57"/>
        <v>0</v>
      </c>
      <c r="Y50" s="91">
        <f t="shared" si="60"/>
        <v>6.5</v>
      </c>
      <c r="Z50" s="78" t="str">
        <f>IF('Experience Data'!AT51="","",'Experience Data'!AT51)</f>
        <v/>
      </c>
      <c r="AA50" s="91">
        <f t="shared" si="52"/>
        <v>6.5</v>
      </c>
      <c r="AB50" s="40">
        <f>IFERROR(IF(V50=100%,0.5,SUMPRODUCT(AA47:AA49*X47:X49)/SUM(X47:X49)-AA50-0.5),0.5)</f>
        <v>0.5</v>
      </c>
      <c r="AC50" s="40">
        <f t="shared" si="53"/>
        <v>0</v>
      </c>
      <c r="AD50" s="40">
        <f t="shared" si="54"/>
        <v>1</v>
      </c>
      <c r="AE50" s="1">
        <f>IFERROR((1+HLOOKUP($B50,'Yield Curve'!$C$5:$AK$94,AC50+2,FALSE))^(-AC50),1)</f>
        <v>1</v>
      </c>
      <c r="AF50" s="1">
        <f>IFERROR((1+HLOOKUP($B50,'Yield Curve'!$C$5:$AK$94,AD50+2,FALSE))^(-AD50),1)</f>
        <v>1</v>
      </c>
      <c r="AG50" s="1">
        <f t="shared" si="58"/>
        <v>1</v>
      </c>
      <c r="AH50" s="41" t="str">
        <f t="shared" si="55"/>
        <v/>
      </c>
    </row>
    <row r="51" spans="1:34">
      <c r="A51" s="139">
        <f t="shared" si="24"/>
        <v>5</v>
      </c>
      <c r="B51" s="43">
        <f>'Experience Data'!C52</f>
        <v>0</v>
      </c>
      <c r="C51" s="10">
        <f>'Experience Data'!D52</f>
        <v>0</v>
      </c>
      <c r="D51" s="10">
        <f>'Experience Data'!B52</f>
        <v>2010</v>
      </c>
      <c r="E51" s="10" t="str">
        <f t="shared" si="3"/>
        <v>No</v>
      </c>
      <c r="F51" s="40">
        <f>'Experience Data'!I52</f>
        <v>0</v>
      </c>
      <c r="G51" s="40">
        <f>'Experience Data'!J52</f>
        <v>0</v>
      </c>
      <c r="H51" s="11"/>
      <c r="I51" s="11"/>
      <c r="J51" s="35"/>
      <c r="K51" s="40">
        <f>'Experience Data'!G52</f>
        <v>0</v>
      </c>
      <c r="L51" s="40" t="str">
        <f t="shared" si="46"/>
        <v/>
      </c>
      <c r="M51" s="40" t="str">
        <f t="shared" si="47"/>
        <v/>
      </c>
      <c r="N51" s="40" t="str">
        <f t="shared" si="48"/>
        <v/>
      </c>
      <c r="O51" s="9" t="str">
        <f t="shared" si="49"/>
        <v/>
      </c>
      <c r="P51" s="9">
        <v>0.3</v>
      </c>
      <c r="Q51" s="11">
        <v>0.41</v>
      </c>
      <c r="R51" s="37" t="str">
        <f t="shared" si="50"/>
        <v/>
      </c>
      <c r="S51" s="11"/>
      <c r="T51" s="37" t="str">
        <f t="shared" si="51"/>
        <v/>
      </c>
      <c r="U51" s="94" t="str">
        <f>IF(S56="","",O51*S56+IF(Q51="",P51,Q51))</f>
        <v/>
      </c>
      <c r="V51" s="18">
        <f t="shared" si="59"/>
        <v>1</v>
      </c>
      <c r="W51" s="78" t="str">
        <f>IF('Experience Data'!AS52="","",'Experience Data'!AS52)</f>
        <v/>
      </c>
      <c r="X51" s="1">
        <f t="shared" si="57"/>
        <v>0</v>
      </c>
      <c r="Y51" s="91">
        <f t="shared" si="60"/>
        <v>5.5</v>
      </c>
      <c r="Z51" s="78" t="str">
        <f>IF('Experience Data'!AT52="","",'Experience Data'!AT52)</f>
        <v/>
      </c>
      <c r="AA51" s="91">
        <f t="shared" si="52"/>
        <v>5.5</v>
      </c>
      <c r="AB51" s="40">
        <f>IFERROR(IF(V51=100%,0.5,SUMPRODUCT(AA47:AA50*X47:X50)/SUM(X47:X50)-AA51-0.5),0.5)</f>
        <v>0.5</v>
      </c>
      <c r="AC51" s="40">
        <f t="shared" si="53"/>
        <v>0</v>
      </c>
      <c r="AD51" s="40">
        <f t="shared" si="54"/>
        <v>1</v>
      </c>
      <c r="AE51" s="1">
        <f>IFERROR((1+HLOOKUP($B51,'Yield Curve'!$C$5:$AK$94,AC51+2,FALSE))^(-AC51),1)</f>
        <v>1</v>
      </c>
      <c r="AF51" s="1">
        <f>IFERROR((1+HLOOKUP($B51,'Yield Curve'!$C$5:$AK$94,AD51+2,FALSE))^(-AD51),1)</f>
        <v>1</v>
      </c>
      <c r="AG51" s="1">
        <f t="shared" si="58"/>
        <v>1</v>
      </c>
      <c r="AH51" s="41" t="str">
        <f t="shared" si="55"/>
        <v/>
      </c>
    </row>
    <row r="52" spans="1:34">
      <c r="A52" s="139">
        <f t="shared" si="24"/>
        <v>5</v>
      </c>
      <c r="B52" s="43">
        <f>'Experience Data'!C53</f>
        <v>0</v>
      </c>
      <c r="C52" s="10">
        <f>'Experience Data'!D53</f>
        <v>0</v>
      </c>
      <c r="D52" s="10">
        <f>'Experience Data'!B53</f>
        <v>2011</v>
      </c>
      <c r="E52" s="10" t="str">
        <f t="shared" si="3"/>
        <v>No</v>
      </c>
      <c r="F52" s="40">
        <f>'Experience Data'!I53</f>
        <v>0</v>
      </c>
      <c r="G52" s="40">
        <f>'Experience Data'!J53</f>
        <v>0</v>
      </c>
      <c r="H52" s="11"/>
      <c r="I52" s="11"/>
      <c r="J52" s="35"/>
      <c r="K52" s="40">
        <f>'Experience Data'!G53</f>
        <v>0</v>
      </c>
      <c r="L52" s="40" t="str">
        <f t="shared" si="46"/>
        <v/>
      </c>
      <c r="M52" s="40" t="str">
        <f t="shared" si="47"/>
        <v/>
      </c>
      <c r="N52" s="40" t="str">
        <f t="shared" si="48"/>
        <v/>
      </c>
      <c r="O52" s="9" t="str">
        <f t="shared" si="49"/>
        <v/>
      </c>
      <c r="P52" s="9">
        <v>0.3</v>
      </c>
      <c r="Q52" s="11">
        <v>0.41</v>
      </c>
      <c r="R52" s="37" t="str">
        <f t="shared" si="50"/>
        <v/>
      </c>
      <c r="S52" s="11"/>
      <c r="T52" s="37" t="str">
        <f t="shared" si="51"/>
        <v/>
      </c>
      <c r="U52" s="94" t="str">
        <f>IF(S56="","",O52*S56+IF(Q52="",P52,Q52))</f>
        <v/>
      </c>
      <c r="V52" s="18">
        <f t="shared" si="59"/>
        <v>1</v>
      </c>
      <c r="W52" s="78" t="str">
        <f>IF('Experience Data'!AS53="","",'Experience Data'!AS53)</f>
        <v/>
      </c>
      <c r="X52" s="1">
        <f t="shared" si="57"/>
        <v>0</v>
      </c>
      <c r="Y52" s="91">
        <f t="shared" si="60"/>
        <v>4.5</v>
      </c>
      <c r="Z52" s="78" t="str">
        <f>IF('Experience Data'!AT53="","",'Experience Data'!AT53)</f>
        <v/>
      </c>
      <c r="AA52" s="91">
        <f t="shared" si="52"/>
        <v>4.5</v>
      </c>
      <c r="AB52" s="40">
        <f>IFERROR(IF(V52=100%,0.5,SUMPRODUCT(AA47:AA51*X47:X51)/SUM(X47:X51)-AA52-0.5),0.5)</f>
        <v>0.5</v>
      </c>
      <c r="AC52" s="40">
        <f t="shared" si="53"/>
        <v>0</v>
      </c>
      <c r="AD52" s="40">
        <f t="shared" si="54"/>
        <v>1</v>
      </c>
      <c r="AE52" s="1">
        <f>IFERROR((1+HLOOKUP($B52,'Yield Curve'!$C$5:$AK$94,AC52+2,FALSE))^(-AC52),1)</f>
        <v>1</v>
      </c>
      <c r="AF52" s="1">
        <f>IFERROR((1+HLOOKUP($B52,'Yield Curve'!$C$5:$AK$94,AD52+2,FALSE))^(-AD52),1)</f>
        <v>1</v>
      </c>
      <c r="AG52" s="1">
        <f t="shared" si="58"/>
        <v>1</v>
      </c>
      <c r="AH52" s="41" t="str">
        <f t="shared" si="55"/>
        <v/>
      </c>
    </row>
    <row r="53" spans="1:34">
      <c r="A53" s="139">
        <f t="shared" si="24"/>
        <v>5</v>
      </c>
      <c r="B53" s="43">
        <f>'Experience Data'!C54</f>
        <v>0</v>
      </c>
      <c r="C53" s="10">
        <f>'Experience Data'!D54</f>
        <v>0</v>
      </c>
      <c r="D53" s="10">
        <f>'Experience Data'!B54</f>
        <v>2012</v>
      </c>
      <c r="E53" s="10" t="str">
        <f t="shared" si="3"/>
        <v>No</v>
      </c>
      <c r="F53" s="40">
        <f>'Experience Data'!I54</f>
        <v>0</v>
      </c>
      <c r="G53" s="40">
        <f>'Experience Data'!J54</f>
        <v>0</v>
      </c>
      <c r="H53" s="11"/>
      <c r="I53" s="11"/>
      <c r="J53" s="35"/>
      <c r="K53" s="40">
        <f>'Experience Data'!G54</f>
        <v>0</v>
      </c>
      <c r="L53" s="40" t="str">
        <f t="shared" si="46"/>
        <v/>
      </c>
      <c r="M53" s="40" t="str">
        <f t="shared" si="47"/>
        <v/>
      </c>
      <c r="N53" s="40" t="str">
        <f t="shared" si="48"/>
        <v/>
      </c>
      <c r="O53" s="9" t="str">
        <f t="shared" si="49"/>
        <v/>
      </c>
      <c r="P53" s="9">
        <v>0.3</v>
      </c>
      <c r="Q53" s="11">
        <v>0.41</v>
      </c>
      <c r="R53" s="37" t="str">
        <f t="shared" si="50"/>
        <v/>
      </c>
      <c r="S53" s="11"/>
      <c r="T53" s="37" t="str">
        <f t="shared" si="51"/>
        <v/>
      </c>
      <c r="U53" s="94" t="str">
        <f>IF(S56="","",O53*S56+IF(Q53="",P53,Q53))</f>
        <v/>
      </c>
      <c r="V53" s="18">
        <f t="shared" si="59"/>
        <v>1</v>
      </c>
      <c r="W53" s="78" t="str">
        <f>IF('Experience Data'!AS54="","",'Experience Data'!AS54)</f>
        <v/>
      </c>
      <c r="X53" s="1">
        <f t="shared" si="57"/>
        <v>0</v>
      </c>
      <c r="Y53" s="91">
        <f t="shared" si="60"/>
        <v>3.5</v>
      </c>
      <c r="Z53" s="78" t="str">
        <f>IF('Experience Data'!AT54="","",'Experience Data'!AT54)</f>
        <v/>
      </c>
      <c r="AA53" s="91">
        <f t="shared" si="52"/>
        <v>3.5</v>
      </c>
      <c r="AB53" s="40">
        <f>IFERROR(IF(V53=100%,0.5,SUMPRODUCT(AA47:AA52*X47:X52)/SUM(X47:X52)-AA53-0.5),0.5)</f>
        <v>0.5</v>
      </c>
      <c r="AC53" s="40">
        <f t="shared" si="53"/>
        <v>0</v>
      </c>
      <c r="AD53" s="40">
        <f t="shared" si="54"/>
        <v>1</v>
      </c>
      <c r="AE53" s="1">
        <f>IFERROR((1+HLOOKUP($B53,'Yield Curve'!$C$5:$AK$94,AC53+2,FALSE))^(-AC53),1)</f>
        <v>1</v>
      </c>
      <c r="AF53" s="1">
        <f>IFERROR((1+HLOOKUP($B53,'Yield Curve'!$C$5:$AK$94,AD53+2,FALSE))^(-AD53),1)</f>
        <v>1</v>
      </c>
      <c r="AG53" s="1">
        <f t="shared" si="58"/>
        <v>1</v>
      </c>
      <c r="AH53" s="41" t="str">
        <f t="shared" si="55"/>
        <v/>
      </c>
    </row>
    <row r="54" spans="1:34">
      <c r="A54" s="139">
        <f t="shared" si="24"/>
        <v>5</v>
      </c>
      <c r="B54" s="43">
        <f>'Experience Data'!C55</f>
        <v>0</v>
      </c>
      <c r="C54" s="10">
        <f>'Experience Data'!D55</f>
        <v>0</v>
      </c>
      <c r="D54" s="10">
        <f>'Experience Data'!B55</f>
        <v>2013</v>
      </c>
      <c r="E54" s="10" t="str">
        <f t="shared" si="3"/>
        <v>No</v>
      </c>
      <c r="F54" s="40">
        <f>'Experience Data'!I55</f>
        <v>0</v>
      </c>
      <c r="G54" s="40">
        <f>'Experience Data'!J55</f>
        <v>0</v>
      </c>
      <c r="H54" s="11"/>
      <c r="I54" s="11"/>
      <c r="J54" s="35"/>
      <c r="K54" s="40">
        <f>'Experience Data'!G55</f>
        <v>0</v>
      </c>
      <c r="L54" s="40" t="str">
        <f t="shared" si="46"/>
        <v/>
      </c>
      <c r="M54" s="40" t="str">
        <f t="shared" si="47"/>
        <v/>
      </c>
      <c r="N54" s="40" t="str">
        <f t="shared" si="48"/>
        <v/>
      </c>
      <c r="O54" s="9" t="str">
        <f t="shared" si="49"/>
        <v/>
      </c>
      <c r="P54" s="9">
        <v>0.3</v>
      </c>
      <c r="Q54" s="11">
        <v>0.41</v>
      </c>
      <c r="R54" s="37" t="str">
        <f t="shared" si="50"/>
        <v/>
      </c>
      <c r="S54" s="11"/>
      <c r="T54" s="37" t="str">
        <f t="shared" si="51"/>
        <v/>
      </c>
      <c r="U54" s="94" t="str">
        <f>IF(S56="","",O54*S56+IF(Q54="",P54,Q54))</f>
        <v/>
      </c>
      <c r="V54" s="18">
        <f t="shared" si="59"/>
        <v>1</v>
      </c>
      <c r="W54" s="78" t="str">
        <f>IF('Experience Data'!AS55="","",'Experience Data'!AS55)</f>
        <v/>
      </c>
      <c r="X54" s="1">
        <f t="shared" si="57"/>
        <v>0</v>
      </c>
      <c r="Y54" s="91">
        <f t="shared" si="60"/>
        <v>2.5</v>
      </c>
      <c r="Z54" s="78" t="str">
        <f>IF('Experience Data'!AT55="","",'Experience Data'!AT55)</f>
        <v/>
      </c>
      <c r="AA54" s="91">
        <f t="shared" si="52"/>
        <v>2.5</v>
      </c>
      <c r="AB54" s="40">
        <f>IFERROR(IF(V54=100%,0.5,SUMPRODUCT(AA47:AA53*X47:X53)/SUM(X47:X53)-AA54-0.5),0.5)</f>
        <v>0.5</v>
      </c>
      <c r="AC54" s="40">
        <f t="shared" si="53"/>
        <v>0</v>
      </c>
      <c r="AD54" s="40">
        <f t="shared" si="54"/>
        <v>1</v>
      </c>
      <c r="AE54" s="1">
        <f>IFERROR((1+HLOOKUP($B54,'Yield Curve'!$C$5:$AK$94,AC54+2,FALSE))^(-AC54),1)</f>
        <v>1</v>
      </c>
      <c r="AF54" s="1">
        <f>IFERROR((1+HLOOKUP($B54,'Yield Curve'!$C$5:$AK$94,AD54+2,FALSE))^(-AD54),1)</f>
        <v>1</v>
      </c>
      <c r="AG54" s="1">
        <f t="shared" si="58"/>
        <v>1</v>
      </c>
      <c r="AH54" s="41" t="str">
        <f t="shared" si="55"/>
        <v/>
      </c>
    </row>
    <row r="55" spans="1:34">
      <c r="A55" s="139">
        <f t="shared" si="24"/>
        <v>5</v>
      </c>
      <c r="B55" s="43">
        <f>'Experience Data'!C56</f>
        <v>0</v>
      </c>
      <c r="C55" s="10">
        <f>'Experience Data'!D56</f>
        <v>0</v>
      </c>
      <c r="D55" s="10">
        <f>'Experience Data'!B56</f>
        <v>2014</v>
      </c>
      <c r="E55" s="10" t="str">
        <f t="shared" si="3"/>
        <v>No</v>
      </c>
      <c r="F55" s="40">
        <f>'Experience Data'!I56</f>
        <v>0</v>
      </c>
      <c r="G55" s="40">
        <f>'Experience Data'!J56</f>
        <v>0</v>
      </c>
      <c r="H55" s="11"/>
      <c r="I55" s="11"/>
      <c r="J55" s="35"/>
      <c r="K55" s="40">
        <f>'Experience Data'!G56</f>
        <v>0</v>
      </c>
      <c r="L55" s="40" t="str">
        <f t="shared" si="46"/>
        <v/>
      </c>
      <c r="M55" s="40" t="str">
        <f t="shared" si="47"/>
        <v/>
      </c>
      <c r="N55" s="40" t="str">
        <f t="shared" si="48"/>
        <v/>
      </c>
      <c r="O55" s="9" t="str">
        <f t="shared" si="49"/>
        <v/>
      </c>
      <c r="P55" s="9">
        <v>0.3</v>
      </c>
      <c r="Q55" s="11">
        <v>0.41</v>
      </c>
      <c r="R55" s="37" t="str">
        <f t="shared" si="50"/>
        <v/>
      </c>
      <c r="S55" s="11"/>
      <c r="T55" s="37" t="str">
        <f t="shared" si="51"/>
        <v/>
      </c>
      <c r="U55" s="94" t="str">
        <f>IF(S56="","",O55*S56+IF(Q55="",P55,Q55))</f>
        <v/>
      </c>
      <c r="V55" s="18">
        <f t="shared" si="59"/>
        <v>1</v>
      </c>
      <c r="W55" s="78" t="str">
        <f>IF('Experience Data'!AS56="","",'Experience Data'!AS56)</f>
        <v/>
      </c>
      <c r="X55" s="1">
        <f t="shared" si="57"/>
        <v>0</v>
      </c>
      <c r="Y55" s="91">
        <f t="shared" si="60"/>
        <v>1.5</v>
      </c>
      <c r="Z55" s="78" t="str">
        <f>IF('Experience Data'!AT56="","",'Experience Data'!AT56)</f>
        <v/>
      </c>
      <c r="AA55" s="91">
        <f t="shared" si="52"/>
        <v>1.5</v>
      </c>
      <c r="AB55" s="40">
        <f>IFERROR(IF(V55=100%,0.5,SUMPRODUCT(AA47:AA54*X47:X54)/SUM(X47:X54)-AA55-0.5),0.5)</f>
        <v>0.5</v>
      </c>
      <c r="AC55" s="40">
        <f t="shared" si="53"/>
        <v>0</v>
      </c>
      <c r="AD55" s="40">
        <f t="shared" si="54"/>
        <v>1</v>
      </c>
      <c r="AE55" s="1">
        <f>IFERROR((1+HLOOKUP($B55,'Yield Curve'!$C$5:$AK$94,AC55+2,FALSE))^(-AC55),1)</f>
        <v>1</v>
      </c>
      <c r="AF55" s="1">
        <f>IFERROR((1+HLOOKUP($B55,'Yield Curve'!$C$5:$AK$94,AD55+2,FALSE))^(-AD55),1)</f>
        <v>1</v>
      </c>
      <c r="AG55" s="1">
        <f t="shared" si="58"/>
        <v>1</v>
      </c>
      <c r="AH55" s="41" t="str">
        <f t="shared" si="55"/>
        <v/>
      </c>
    </row>
    <row r="56" spans="1:34">
      <c r="A56" s="140">
        <f t="shared" si="24"/>
        <v>5</v>
      </c>
      <c r="B56" s="44">
        <f>'Experience Data'!C57</f>
        <v>0</v>
      </c>
      <c r="C56" s="16">
        <f>'Experience Data'!D57</f>
        <v>0</v>
      </c>
      <c r="D56" s="16">
        <f>'Experience Data'!B57</f>
        <v>2015</v>
      </c>
      <c r="E56" s="16" t="str">
        <f t="shared" si="3"/>
        <v>No</v>
      </c>
      <c r="F56" s="45">
        <f>'Experience Data'!I57</f>
        <v>0</v>
      </c>
      <c r="G56" s="45">
        <f>'Experience Data'!J57</f>
        <v>0</v>
      </c>
      <c r="H56" s="20"/>
      <c r="I56" s="20"/>
      <c r="J56" s="36"/>
      <c r="K56" s="45">
        <f>'Experience Data'!G57</f>
        <v>0</v>
      </c>
      <c r="L56" s="45" t="str">
        <f t="shared" si="46"/>
        <v/>
      </c>
      <c r="M56" s="45" t="str">
        <f t="shared" si="47"/>
        <v/>
      </c>
      <c r="N56" s="45" t="str">
        <f t="shared" si="48"/>
        <v/>
      </c>
      <c r="O56" s="46" t="str">
        <f t="shared" si="49"/>
        <v/>
      </c>
      <c r="P56" s="46">
        <v>0.3</v>
      </c>
      <c r="Q56" s="20">
        <v>0.41</v>
      </c>
      <c r="R56" s="47" t="str">
        <f t="shared" si="50"/>
        <v/>
      </c>
      <c r="S56" s="20"/>
      <c r="T56" s="47" t="str">
        <f t="shared" si="51"/>
        <v/>
      </c>
      <c r="U56" s="95" t="str">
        <f>IF(S56="","",O56*S56+IF(Q56="",P56,Q56))</f>
        <v/>
      </c>
      <c r="V56" s="19">
        <f t="shared" si="59"/>
        <v>1</v>
      </c>
      <c r="W56" s="80" t="str">
        <f>IF('Experience Data'!AS57="","",'Experience Data'!AS57)</f>
        <v/>
      </c>
      <c r="X56" s="98">
        <f>IF(W56="",V56,W56)</f>
        <v>1</v>
      </c>
      <c r="Y56" s="92">
        <f t="shared" si="60"/>
        <v>0.5</v>
      </c>
      <c r="Z56" s="80" t="str">
        <f>IF('Experience Data'!AT57="","",'Experience Data'!AT57)</f>
        <v/>
      </c>
      <c r="AA56" s="92">
        <f t="shared" si="52"/>
        <v>0.5</v>
      </c>
      <c r="AB56" s="45">
        <f>IFERROR(IF(V56=100%,0.5,SUMPRODUCT(AA47:AA55*X47:X55)/SUM(X47:X55)-AA56-0.5),0.5)</f>
        <v>0.5</v>
      </c>
      <c r="AC56" s="45">
        <f t="shared" si="53"/>
        <v>0</v>
      </c>
      <c r="AD56" s="45">
        <f t="shared" si="54"/>
        <v>1</v>
      </c>
      <c r="AE56" s="17">
        <f>IFERROR((1+HLOOKUP($B56,'Yield Curve'!$C$5:$AK$94,AC56+2,FALSE))^(-AC56),1)</f>
        <v>1</v>
      </c>
      <c r="AF56" s="17">
        <f>IFERROR((1+HLOOKUP($B56,'Yield Curve'!$C$5:$AK$94,AD56+2,FALSE))^(-AD56),1)</f>
        <v>1</v>
      </c>
      <c r="AG56" s="17">
        <f t="shared" si="58"/>
        <v>1</v>
      </c>
      <c r="AH56" s="42" t="str">
        <f t="shared" si="55"/>
        <v/>
      </c>
    </row>
    <row r="57" spans="1:34">
      <c r="A57" s="138">
        <f t="shared" ref="A57" si="61">A47+1</f>
        <v>6</v>
      </c>
      <c r="B57" s="48">
        <f>'Experience Data'!C58</f>
        <v>0</v>
      </c>
      <c r="C57" s="21">
        <f>'Experience Data'!D58</f>
        <v>0</v>
      </c>
      <c r="D57" s="21">
        <f>'Experience Data'!B58</f>
        <v>2006</v>
      </c>
      <c r="E57" s="21" t="str">
        <f t="shared" ref="E57:E120" si="62">IF(AND(ISNUMBER(F57),ISNUMBER(G57),LEN(C57)&gt;1),"Yes","No")</f>
        <v>No</v>
      </c>
      <c r="F57" s="49">
        <f>'Experience Data'!I58</f>
        <v>0</v>
      </c>
      <c r="G57" s="49">
        <f>'Experience Data'!J58</f>
        <v>0</v>
      </c>
      <c r="H57" s="50"/>
      <c r="I57" s="50"/>
      <c r="J57" s="23"/>
      <c r="K57" s="49">
        <f>'Experience Data'!G58</f>
        <v>0</v>
      </c>
      <c r="L57" s="49" t="str">
        <f t="shared" si="46"/>
        <v/>
      </c>
      <c r="M57" s="49" t="str">
        <f t="shared" si="47"/>
        <v/>
      </c>
      <c r="N57" s="49" t="str">
        <f t="shared" si="48"/>
        <v/>
      </c>
      <c r="O57" s="51" t="str">
        <f t="shared" si="49"/>
        <v/>
      </c>
      <c r="P57" s="51">
        <v>0.3</v>
      </c>
      <c r="Q57" s="50">
        <v>0.41</v>
      </c>
      <c r="R57" s="52" t="str">
        <f t="shared" si="50"/>
        <v/>
      </c>
      <c r="S57" s="50"/>
      <c r="T57" s="52" t="str">
        <f t="shared" si="51"/>
        <v/>
      </c>
      <c r="U57" s="93" t="str">
        <f>IF(S66="","",O57*S66+IF(Q57="",P57,Q57))</f>
        <v/>
      </c>
      <c r="V57" s="53">
        <v>1</v>
      </c>
      <c r="W57" s="79">
        <f>IF('Experience Data'!AS58="","",'Experience Data'!AS58)</f>
        <v>1</v>
      </c>
      <c r="X57" s="24">
        <f>IF(W58="",V57-V58,W57-W58)</f>
        <v>0</v>
      </c>
      <c r="Y57" s="90">
        <v>15</v>
      </c>
      <c r="Z57" s="79" t="str">
        <f>IF('Experience Data'!AT58="","",'Experience Data'!AT58)</f>
        <v/>
      </c>
      <c r="AA57" s="90">
        <f t="shared" si="52"/>
        <v>15</v>
      </c>
      <c r="AB57" s="49">
        <f>IFERROR(IF(V57=100%,0.5,SUMPRODUCT(AA56:AA57*X56:X57)/SUM(X56:X57)-AA57-0.5),0.5)</f>
        <v>0.5</v>
      </c>
      <c r="AC57" s="49">
        <f t="shared" si="53"/>
        <v>0</v>
      </c>
      <c r="AD57" s="49">
        <f t="shared" si="54"/>
        <v>1</v>
      </c>
      <c r="AE57" s="24">
        <f>IFERROR((1+HLOOKUP($B57,'Yield Curve'!$C$5:$AK$94,AC57+2,FALSE))^(-AC57),1)</f>
        <v>1</v>
      </c>
      <c r="AF57" s="24">
        <f>IFERROR((1+HLOOKUP($B57,'Yield Curve'!$C$5:$AK$94,AD57+2,FALSE))^(-AD57),1)</f>
        <v>1</v>
      </c>
      <c r="AG57" s="24">
        <f>(1-AB57+AC57)*AE57+(AB57-AC57)*AF57</f>
        <v>1</v>
      </c>
      <c r="AH57" s="54" t="str">
        <f t="shared" si="55"/>
        <v/>
      </c>
    </row>
    <row r="58" spans="1:34">
      <c r="A58" s="139">
        <f t="shared" ref="A58" si="63">A57</f>
        <v>6</v>
      </c>
      <c r="B58" s="43">
        <f>'Experience Data'!C59</f>
        <v>0</v>
      </c>
      <c r="C58" s="10">
        <f>'Experience Data'!D59</f>
        <v>0</v>
      </c>
      <c r="D58" s="10">
        <f>'Experience Data'!B59</f>
        <v>2007</v>
      </c>
      <c r="E58" s="10" t="str">
        <f t="shared" si="62"/>
        <v>No</v>
      </c>
      <c r="F58" s="40">
        <f>'Experience Data'!I59</f>
        <v>0</v>
      </c>
      <c r="G58" s="40">
        <f>'Experience Data'!J59</f>
        <v>0</v>
      </c>
      <c r="H58" s="11"/>
      <c r="I58" s="11"/>
      <c r="J58" s="35"/>
      <c r="K58" s="40">
        <f>'Experience Data'!G59</f>
        <v>0</v>
      </c>
      <c r="L58" s="40" t="str">
        <f t="shared" si="46"/>
        <v/>
      </c>
      <c r="M58" s="40" t="str">
        <f t="shared" si="47"/>
        <v/>
      </c>
      <c r="N58" s="40" t="str">
        <f t="shared" si="48"/>
        <v/>
      </c>
      <c r="O58" s="9" t="str">
        <f t="shared" si="49"/>
        <v/>
      </c>
      <c r="P58" s="9">
        <v>0.3</v>
      </c>
      <c r="Q58" s="11">
        <v>0.41</v>
      </c>
      <c r="R58" s="37" t="str">
        <f t="shared" si="50"/>
        <v/>
      </c>
      <c r="S58" s="11"/>
      <c r="T58" s="37" t="str">
        <f t="shared" si="51"/>
        <v/>
      </c>
      <c r="U58" s="94" t="str">
        <f>IF(S66="","",O58*S66+IF(Q58="",P58,Q58))</f>
        <v/>
      </c>
      <c r="V58" s="18">
        <f>IFERROR(L58/M58,100%)</f>
        <v>1</v>
      </c>
      <c r="W58" s="78" t="str">
        <f>IF('Experience Data'!AS59="","",'Experience Data'!AS59)</f>
        <v/>
      </c>
      <c r="X58" s="1">
        <f t="shared" ref="X58:X65" si="64">IF(W59="",V58-V59,W58-W59)</f>
        <v>0</v>
      </c>
      <c r="Y58" s="91">
        <v>8.5</v>
      </c>
      <c r="Z58" s="78" t="str">
        <f>IF('Experience Data'!AT59="","",'Experience Data'!AT59)</f>
        <v/>
      </c>
      <c r="AA58" s="91">
        <f t="shared" si="52"/>
        <v>8.5</v>
      </c>
      <c r="AB58" s="40">
        <f>IFERROR(IF(V58=100%,0.5,SUMPRODUCT(AA57:AA57*X57:X57)/SUM(X57:X57)-AA58-0.5),0.5)</f>
        <v>0.5</v>
      </c>
      <c r="AC58" s="40">
        <f t="shared" si="53"/>
        <v>0</v>
      </c>
      <c r="AD58" s="40">
        <f t="shared" si="54"/>
        <v>1</v>
      </c>
      <c r="AE58" s="1">
        <f>IFERROR((1+HLOOKUP($B58,'Yield Curve'!$C$5:$AK$94,AC58+2,FALSE))^(-AC58),1)</f>
        <v>1</v>
      </c>
      <c r="AF58" s="1">
        <f>IFERROR((1+HLOOKUP($B58,'Yield Curve'!$C$5:$AK$94,AD58+2,FALSE))^(-AD58),1)</f>
        <v>1</v>
      </c>
      <c r="AG58" s="1">
        <f t="shared" ref="AG58:AG66" si="65">(1-AB58+AC58)*AE58+(AB58-AC58)*AF58</f>
        <v>1</v>
      </c>
      <c r="AH58" s="41" t="str">
        <f t="shared" si="55"/>
        <v/>
      </c>
    </row>
    <row r="59" spans="1:34">
      <c r="A59" s="139">
        <f t="shared" si="24"/>
        <v>6</v>
      </c>
      <c r="B59" s="43">
        <f>'Experience Data'!C60</f>
        <v>0</v>
      </c>
      <c r="C59" s="10">
        <f>'Experience Data'!D60</f>
        <v>0</v>
      </c>
      <c r="D59" s="10">
        <f>'Experience Data'!B60</f>
        <v>2008</v>
      </c>
      <c r="E59" s="10" t="str">
        <f t="shared" si="62"/>
        <v>No</v>
      </c>
      <c r="F59" s="40">
        <f>'Experience Data'!I60</f>
        <v>0</v>
      </c>
      <c r="G59" s="40">
        <f>'Experience Data'!J60</f>
        <v>0</v>
      </c>
      <c r="H59" s="11"/>
      <c r="I59" s="11"/>
      <c r="J59" s="35"/>
      <c r="K59" s="40">
        <f>'Experience Data'!G60</f>
        <v>0</v>
      </c>
      <c r="L59" s="40" t="str">
        <f t="shared" si="46"/>
        <v/>
      </c>
      <c r="M59" s="40" t="str">
        <f t="shared" si="47"/>
        <v/>
      </c>
      <c r="N59" s="40" t="str">
        <f t="shared" si="48"/>
        <v/>
      </c>
      <c r="O59" s="9" t="str">
        <f t="shared" si="49"/>
        <v/>
      </c>
      <c r="P59" s="9">
        <v>0.3</v>
      </c>
      <c r="Q59" s="11">
        <v>0.41</v>
      </c>
      <c r="R59" s="37" t="str">
        <f t="shared" si="50"/>
        <v/>
      </c>
      <c r="S59" s="11"/>
      <c r="T59" s="37" t="str">
        <f t="shared" si="51"/>
        <v/>
      </c>
      <c r="U59" s="94" t="str">
        <f>IF(S66="","",O59*S66+IF(Q59="",P59,Q59))</f>
        <v/>
      </c>
      <c r="V59" s="18">
        <f t="shared" ref="V59:V66" si="66">IFERROR(L59/M59,100%)</f>
        <v>1</v>
      </c>
      <c r="W59" s="78" t="str">
        <f>IF('Experience Data'!AS60="","",'Experience Data'!AS60)</f>
        <v/>
      </c>
      <c r="X59" s="1">
        <f t="shared" si="64"/>
        <v>0</v>
      </c>
      <c r="Y59" s="91">
        <f t="shared" ref="Y59:Y66" si="67">Y58-1</f>
        <v>7.5</v>
      </c>
      <c r="Z59" s="78" t="str">
        <f>IF('Experience Data'!AT60="","",'Experience Data'!AT60)</f>
        <v/>
      </c>
      <c r="AA59" s="91">
        <f t="shared" si="52"/>
        <v>7.5</v>
      </c>
      <c r="AB59" s="40">
        <f>IFERROR(IF(V59=100%,0.5,SUMPRODUCT(AA57:AA58*X57:X58)/SUM(X57:X58)-AA59-0.5),0.5)</f>
        <v>0.5</v>
      </c>
      <c r="AC59" s="40">
        <f t="shared" si="53"/>
        <v>0</v>
      </c>
      <c r="AD59" s="40">
        <f t="shared" si="54"/>
        <v>1</v>
      </c>
      <c r="AE59" s="1">
        <f>IFERROR((1+HLOOKUP($B59,'Yield Curve'!$C$5:$AK$94,AC59+2,FALSE))^(-AC59),1)</f>
        <v>1</v>
      </c>
      <c r="AF59" s="1">
        <f>IFERROR((1+HLOOKUP($B59,'Yield Curve'!$C$5:$AK$94,AD59+2,FALSE))^(-AD59),1)</f>
        <v>1</v>
      </c>
      <c r="AG59" s="1">
        <f t="shared" si="65"/>
        <v>1</v>
      </c>
      <c r="AH59" s="41" t="str">
        <f t="shared" si="55"/>
        <v/>
      </c>
    </row>
    <row r="60" spans="1:34">
      <c r="A60" s="139">
        <f t="shared" si="24"/>
        <v>6</v>
      </c>
      <c r="B60" s="43">
        <f>'Experience Data'!C61</f>
        <v>0</v>
      </c>
      <c r="C60" s="10">
        <f>'Experience Data'!D61</f>
        <v>0</v>
      </c>
      <c r="D60" s="10">
        <f>'Experience Data'!B61</f>
        <v>2009</v>
      </c>
      <c r="E60" s="10" t="str">
        <f t="shared" si="62"/>
        <v>No</v>
      </c>
      <c r="F60" s="40">
        <f>'Experience Data'!I61</f>
        <v>0</v>
      </c>
      <c r="G60" s="40">
        <f>'Experience Data'!J61</f>
        <v>0</v>
      </c>
      <c r="H60" s="11"/>
      <c r="I60" s="11"/>
      <c r="J60" s="35"/>
      <c r="K60" s="40">
        <f>'Experience Data'!G61</f>
        <v>0</v>
      </c>
      <c r="L60" s="40" t="str">
        <f t="shared" si="46"/>
        <v/>
      </c>
      <c r="M60" s="40" t="str">
        <f t="shared" si="47"/>
        <v/>
      </c>
      <c r="N60" s="40" t="str">
        <f t="shared" si="48"/>
        <v/>
      </c>
      <c r="O60" s="9" t="str">
        <f t="shared" si="49"/>
        <v/>
      </c>
      <c r="P60" s="9">
        <v>0.3</v>
      </c>
      <c r="Q60" s="11">
        <v>0.41</v>
      </c>
      <c r="R60" s="37" t="str">
        <f t="shared" si="50"/>
        <v/>
      </c>
      <c r="S60" s="11"/>
      <c r="T60" s="37" t="str">
        <f t="shared" si="51"/>
        <v/>
      </c>
      <c r="U60" s="94" t="str">
        <f>IF(S66="","",O60*S66+IF(Q60="",P60,Q60))</f>
        <v/>
      </c>
      <c r="V60" s="18">
        <f t="shared" si="66"/>
        <v>1</v>
      </c>
      <c r="W60" s="78" t="str">
        <f>IF('Experience Data'!AS61="","",'Experience Data'!AS61)</f>
        <v/>
      </c>
      <c r="X60" s="1">
        <f t="shared" si="64"/>
        <v>0</v>
      </c>
      <c r="Y60" s="91">
        <f t="shared" si="67"/>
        <v>6.5</v>
      </c>
      <c r="Z60" s="78" t="str">
        <f>IF('Experience Data'!AT61="","",'Experience Data'!AT61)</f>
        <v/>
      </c>
      <c r="AA60" s="91">
        <f t="shared" si="52"/>
        <v>6.5</v>
      </c>
      <c r="AB60" s="40">
        <f>IFERROR(IF(V60=100%,0.5,SUMPRODUCT(AA57:AA59*X57:X59)/SUM(X57:X59)-AA60-0.5),0.5)</f>
        <v>0.5</v>
      </c>
      <c r="AC60" s="40">
        <f t="shared" si="53"/>
        <v>0</v>
      </c>
      <c r="AD60" s="40">
        <f t="shared" si="54"/>
        <v>1</v>
      </c>
      <c r="AE60" s="1">
        <f>IFERROR((1+HLOOKUP($B60,'Yield Curve'!$C$5:$AK$94,AC60+2,FALSE))^(-AC60),1)</f>
        <v>1</v>
      </c>
      <c r="AF60" s="1">
        <f>IFERROR((1+HLOOKUP($B60,'Yield Curve'!$C$5:$AK$94,AD60+2,FALSE))^(-AD60),1)</f>
        <v>1</v>
      </c>
      <c r="AG60" s="1">
        <f t="shared" si="65"/>
        <v>1</v>
      </c>
      <c r="AH60" s="41" t="str">
        <f t="shared" si="55"/>
        <v/>
      </c>
    </row>
    <row r="61" spans="1:34">
      <c r="A61" s="139">
        <f t="shared" si="24"/>
        <v>6</v>
      </c>
      <c r="B61" s="43">
        <f>'Experience Data'!C62</f>
        <v>0</v>
      </c>
      <c r="C61" s="10">
        <f>'Experience Data'!D62</f>
        <v>0</v>
      </c>
      <c r="D61" s="10">
        <f>'Experience Data'!B62</f>
        <v>2010</v>
      </c>
      <c r="E61" s="10" t="str">
        <f t="shared" si="62"/>
        <v>No</v>
      </c>
      <c r="F61" s="40">
        <f>'Experience Data'!I62</f>
        <v>0</v>
      </c>
      <c r="G61" s="40">
        <f>'Experience Data'!J62</f>
        <v>0</v>
      </c>
      <c r="H61" s="11"/>
      <c r="I61" s="11"/>
      <c r="J61" s="35"/>
      <c r="K61" s="40">
        <f>'Experience Data'!G62</f>
        <v>0</v>
      </c>
      <c r="L61" s="40" t="str">
        <f t="shared" si="46"/>
        <v/>
      </c>
      <c r="M61" s="40" t="str">
        <f t="shared" si="47"/>
        <v/>
      </c>
      <c r="N61" s="40" t="str">
        <f t="shared" si="48"/>
        <v/>
      </c>
      <c r="O61" s="9" t="str">
        <f t="shared" si="49"/>
        <v/>
      </c>
      <c r="P61" s="9">
        <v>0.3</v>
      </c>
      <c r="Q61" s="11">
        <v>0.41</v>
      </c>
      <c r="R61" s="37" t="str">
        <f t="shared" si="50"/>
        <v/>
      </c>
      <c r="S61" s="11"/>
      <c r="T61" s="37" t="str">
        <f t="shared" si="51"/>
        <v/>
      </c>
      <c r="U61" s="94" t="str">
        <f>IF(S66="","",O61*S66+IF(Q61="",P61,Q61))</f>
        <v/>
      </c>
      <c r="V61" s="18">
        <f t="shared" si="66"/>
        <v>1</v>
      </c>
      <c r="W61" s="78" t="str">
        <f>IF('Experience Data'!AS62="","",'Experience Data'!AS62)</f>
        <v/>
      </c>
      <c r="X61" s="1">
        <f t="shared" si="64"/>
        <v>0</v>
      </c>
      <c r="Y61" s="91">
        <f t="shared" si="67"/>
        <v>5.5</v>
      </c>
      <c r="Z61" s="78" t="str">
        <f>IF('Experience Data'!AT62="","",'Experience Data'!AT62)</f>
        <v/>
      </c>
      <c r="AA61" s="91">
        <f t="shared" si="52"/>
        <v>5.5</v>
      </c>
      <c r="AB61" s="40">
        <f>IFERROR(IF(V61=100%,0.5,SUMPRODUCT(AA57:AA60*X57:X60)/SUM(X57:X60)-AA61-0.5),0.5)</f>
        <v>0.5</v>
      </c>
      <c r="AC61" s="40">
        <f t="shared" si="53"/>
        <v>0</v>
      </c>
      <c r="AD61" s="40">
        <f t="shared" si="54"/>
        <v>1</v>
      </c>
      <c r="AE61" s="1">
        <f>IFERROR((1+HLOOKUP($B61,'Yield Curve'!$C$5:$AK$94,AC61+2,FALSE))^(-AC61),1)</f>
        <v>1</v>
      </c>
      <c r="AF61" s="1">
        <f>IFERROR((1+HLOOKUP($B61,'Yield Curve'!$C$5:$AK$94,AD61+2,FALSE))^(-AD61),1)</f>
        <v>1</v>
      </c>
      <c r="AG61" s="1">
        <f t="shared" si="65"/>
        <v>1</v>
      </c>
      <c r="AH61" s="41" t="str">
        <f t="shared" si="55"/>
        <v/>
      </c>
    </row>
    <row r="62" spans="1:34">
      <c r="A62" s="139">
        <f t="shared" si="24"/>
        <v>6</v>
      </c>
      <c r="B62" s="43">
        <f>'Experience Data'!C63</f>
        <v>0</v>
      </c>
      <c r="C62" s="10">
        <f>'Experience Data'!D63</f>
        <v>0</v>
      </c>
      <c r="D62" s="10">
        <f>'Experience Data'!B63</f>
        <v>2011</v>
      </c>
      <c r="E62" s="10" t="str">
        <f t="shared" si="62"/>
        <v>No</v>
      </c>
      <c r="F62" s="40">
        <f>'Experience Data'!I63</f>
        <v>0</v>
      </c>
      <c r="G62" s="40">
        <f>'Experience Data'!J63</f>
        <v>0</v>
      </c>
      <c r="H62" s="11"/>
      <c r="I62" s="11"/>
      <c r="J62" s="35"/>
      <c r="K62" s="40">
        <f>'Experience Data'!G63</f>
        <v>0</v>
      </c>
      <c r="L62" s="40" t="str">
        <f t="shared" si="46"/>
        <v/>
      </c>
      <c r="M62" s="40" t="str">
        <f t="shared" si="47"/>
        <v/>
      </c>
      <c r="N62" s="40" t="str">
        <f t="shared" si="48"/>
        <v/>
      </c>
      <c r="O62" s="9" t="str">
        <f t="shared" si="49"/>
        <v/>
      </c>
      <c r="P62" s="9">
        <v>0.3</v>
      </c>
      <c r="Q62" s="11">
        <v>0.41</v>
      </c>
      <c r="R62" s="37" t="str">
        <f t="shared" si="50"/>
        <v/>
      </c>
      <c r="S62" s="11"/>
      <c r="T62" s="37" t="str">
        <f t="shared" si="51"/>
        <v/>
      </c>
      <c r="U62" s="94" t="str">
        <f>IF(S66="","",O62*S66+IF(Q62="",P62,Q62))</f>
        <v/>
      </c>
      <c r="V62" s="18">
        <f t="shared" si="66"/>
        <v>1</v>
      </c>
      <c r="W62" s="78" t="str">
        <f>IF('Experience Data'!AS63="","",'Experience Data'!AS63)</f>
        <v/>
      </c>
      <c r="X62" s="1">
        <f t="shared" si="64"/>
        <v>0</v>
      </c>
      <c r="Y62" s="91">
        <f t="shared" si="67"/>
        <v>4.5</v>
      </c>
      <c r="Z62" s="78" t="str">
        <f>IF('Experience Data'!AT63="","",'Experience Data'!AT63)</f>
        <v/>
      </c>
      <c r="AA62" s="91">
        <f t="shared" si="52"/>
        <v>4.5</v>
      </c>
      <c r="AB62" s="40">
        <f>IFERROR(IF(V62=100%,0.5,SUMPRODUCT(AA57:AA61*X57:X61)/SUM(X57:X61)-AA62-0.5),0.5)</f>
        <v>0.5</v>
      </c>
      <c r="AC62" s="40">
        <f t="shared" si="53"/>
        <v>0</v>
      </c>
      <c r="AD62" s="40">
        <f t="shared" si="54"/>
        <v>1</v>
      </c>
      <c r="AE62" s="1">
        <f>IFERROR((1+HLOOKUP($B62,'Yield Curve'!$C$5:$AK$94,AC62+2,FALSE))^(-AC62),1)</f>
        <v>1</v>
      </c>
      <c r="AF62" s="1">
        <f>IFERROR((1+HLOOKUP($B62,'Yield Curve'!$C$5:$AK$94,AD62+2,FALSE))^(-AD62),1)</f>
        <v>1</v>
      </c>
      <c r="AG62" s="1">
        <f t="shared" si="65"/>
        <v>1</v>
      </c>
      <c r="AH62" s="41" t="str">
        <f t="shared" si="55"/>
        <v/>
      </c>
    </row>
    <row r="63" spans="1:34">
      <c r="A63" s="139">
        <f t="shared" si="24"/>
        <v>6</v>
      </c>
      <c r="B63" s="43">
        <f>'Experience Data'!C64</f>
        <v>0</v>
      </c>
      <c r="C63" s="10">
        <f>'Experience Data'!D64</f>
        <v>0</v>
      </c>
      <c r="D63" s="10">
        <f>'Experience Data'!B64</f>
        <v>2012</v>
      </c>
      <c r="E63" s="10" t="str">
        <f t="shared" si="62"/>
        <v>No</v>
      </c>
      <c r="F63" s="40">
        <f>'Experience Data'!I64</f>
        <v>0</v>
      </c>
      <c r="G63" s="40">
        <f>'Experience Data'!J64</f>
        <v>0</v>
      </c>
      <c r="H63" s="11"/>
      <c r="I63" s="11"/>
      <c r="J63" s="35"/>
      <c r="K63" s="40">
        <f>'Experience Data'!G64</f>
        <v>0</v>
      </c>
      <c r="L63" s="40" t="str">
        <f t="shared" si="46"/>
        <v/>
      </c>
      <c r="M63" s="40" t="str">
        <f t="shared" si="47"/>
        <v/>
      </c>
      <c r="N63" s="40" t="str">
        <f t="shared" si="48"/>
        <v/>
      </c>
      <c r="O63" s="9" t="str">
        <f t="shared" si="49"/>
        <v/>
      </c>
      <c r="P63" s="9">
        <v>0.3</v>
      </c>
      <c r="Q63" s="11">
        <v>0.41</v>
      </c>
      <c r="R63" s="37" t="str">
        <f t="shared" si="50"/>
        <v/>
      </c>
      <c r="S63" s="11"/>
      <c r="T63" s="37" t="str">
        <f t="shared" si="51"/>
        <v/>
      </c>
      <c r="U63" s="94" t="str">
        <f>IF(S66="","",O63*S66+IF(Q63="",P63,Q63))</f>
        <v/>
      </c>
      <c r="V63" s="18">
        <f t="shared" si="66"/>
        <v>1</v>
      </c>
      <c r="W63" s="78" t="str">
        <f>IF('Experience Data'!AS64="","",'Experience Data'!AS64)</f>
        <v/>
      </c>
      <c r="X63" s="1">
        <f t="shared" si="64"/>
        <v>0</v>
      </c>
      <c r="Y63" s="91">
        <f t="shared" si="67"/>
        <v>3.5</v>
      </c>
      <c r="Z63" s="78" t="str">
        <f>IF('Experience Data'!AT64="","",'Experience Data'!AT64)</f>
        <v/>
      </c>
      <c r="AA63" s="91">
        <f t="shared" si="52"/>
        <v>3.5</v>
      </c>
      <c r="AB63" s="40">
        <f>IFERROR(IF(V63=100%,0.5,SUMPRODUCT(AA57:AA62*X57:X62)/SUM(X57:X62)-AA63-0.5),0.5)</f>
        <v>0.5</v>
      </c>
      <c r="AC63" s="40">
        <f t="shared" si="53"/>
        <v>0</v>
      </c>
      <c r="AD63" s="40">
        <f t="shared" si="54"/>
        <v>1</v>
      </c>
      <c r="AE63" s="1">
        <f>IFERROR((1+HLOOKUP($B63,'Yield Curve'!$C$5:$AK$94,AC63+2,FALSE))^(-AC63),1)</f>
        <v>1</v>
      </c>
      <c r="AF63" s="1">
        <f>IFERROR((1+HLOOKUP($B63,'Yield Curve'!$C$5:$AK$94,AD63+2,FALSE))^(-AD63),1)</f>
        <v>1</v>
      </c>
      <c r="AG63" s="1">
        <f t="shared" si="65"/>
        <v>1</v>
      </c>
      <c r="AH63" s="41" t="str">
        <f t="shared" si="55"/>
        <v/>
      </c>
    </row>
    <row r="64" spans="1:34">
      <c r="A64" s="139">
        <f t="shared" si="24"/>
        <v>6</v>
      </c>
      <c r="B64" s="43">
        <f>'Experience Data'!C65</f>
        <v>0</v>
      </c>
      <c r="C64" s="10">
        <f>'Experience Data'!D65</f>
        <v>0</v>
      </c>
      <c r="D64" s="10">
        <f>'Experience Data'!B65</f>
        <v>2013</v>
      </c>
      <c r="E64" s="10" t="str">
        <f t="shared" si="62"/>
        <v>No</v>
      </c>
      <c r="F64" s="40">
        <f>'Experience Data'!I65</f>
        <v>0</v>
      </c>
      <c r="G64" s="40">
        <f>'Experience Data'!J65</f>
        <v>0</v>
      </c>
      <c r="H64" s="11"/>
      <c r="I64" s="11"/>
      <c r="J64" s="35"/>
      <c r="K64" s="40">
        <f>'Experience Data'!G65</f>
        <v>0</v>
      </c>
      <c r="L64" s="40" t="str">
        <f t="shared" si="46"/>
        <v/>
      </c>
      <c r="M64" s="40" t="str">
        <f t="shared" si="47"/>
        <v/>
      </c>
      <c r="N64" s="40" t="str">
        <f t="shared" si="48"/>
        <v/>
      </c>
      <c r="O64" s="9" t="str">
        <f t="shared" si="49"/>
        <v/>
      </c>
      <c r="P64" s="9">
        <v>0.3</v>
      </c>
      <c r="Q64" s="11">
        <v>0.41</v>
      </c>
      <c r="R64" s="37" t="str">
        <f t="shared" si="50"/>
        <v/>
      </c>
      <c r="S64" s="11"/>
      <c r="T64" s="37" t="str">
        <f t="shared" si="51"/>
        <v/>
      </c>
      <c r="U64" s="94" t="str">
        <f>IF(S66="","",O64*S66+IF(Q64="",P64,Q64))</f>
        <v/>
      </c>
      <c r="V64" s="18">
        <f t="shared" si="66"/>
        <v>1</v>
      </c>
      <c r="W64" s="78" t="str">
        <f>IF('Experience Data'!AS65="","",'Experience Data'!AS65)</f>
        <v/>
      </c>
      <c r="X64" s="1">
        <f t="shared" si="64"/>
        <v>0</v>
      </c>
      <c r="Y64" s="91">
        <f t="shared" si="67"/>
        <v>2.5</v>
      </c>
      <c r="Z64" s="78" t="str">
        <f>IF('Experience Data'!AT65="","",'Experience Data'!AT65)</f>
        <v/>
      </c>
      <c r="AA64" s="91">
        <f t="shared" si="52"/>
        <v>2.5</v>
      </c>
      <c r="AB64" s="40">
        <f>IFERROR(IF(V64=100%,0.5,SUMPRODUCT(AA57:AA63*X57:X63)/SUM(X57:X63)-AA64-0.5),0.5)</f>
        <v>0.5</v>
      </c>
      <c r="AC64" s="40">
        <f t="shared" si="53"/>
        <v>0</v>
      </c>
      <c r="AD64" s="40">
        <f t="shared" si="54"/>
        <v>1</v>
      </c>
      <c r="AE64" s="1">
        <f>IFERROR((1+HLOOKUP($B64,'Yield Curve'!$C$5:$AK$94,AC64+2,FALSE))^(-AC64),1)</f>
        <v>1</v>
      </c>
      <c r="AF64" s="1">
        <f>IFERROR((1+HLOOKUP($B64,'Yield Curve'!$C$5:$AK$94,AD64+2,FALSE))^(-AD64),1)</f>
        <v>1</v>
      </c>
      <c r="AG64" s="1">
        <f t="shared" si="65"/>
        <v>1</v>
      </c>
      <c r="AH64" s="41" t="str">
        <f t="shared" si="55"/>
        <v/>
      </c>
    </row>
    <row r="65" spans="1:34">
      <c r="A65" s="139">
        <f t="shared" si="24"/>
        <v>6</v>
      </c>
      <c r="B65" s="43">
        <f>'Experience Data'!C66</f>
        <v>0</v>
      </c>
      <c r="C65" s="10">
        <f>'Experience Data'!D66</f>
        <v>0</v>
      </c>
      <c r="D65" s="10">
        <f>'Experience Data'!B66</f>
        <v>2014</v>
      </c>
      <c r="E65" s="10" t="str">
        <f t="shared" si="62"/>
        <v>No</v>
      </c>
      <c r="F65" s="40">
        <f>'Experience Data'!I66</f>
        <v>0</v>
      </c>
      <c r="G65" s="40">
        <f>'Experience Data'!J66</f>
        <v>0</v>
      </c>
      <c r="H65" s="11"/>
      <c r="I65" s="11"/>
      <c r="J65" s="35"/>
      <c r="K65" s="40">
        <f>'Experience Data'!G66</f>
        <v>0</v>
      </c>
      <c r="L65" s="40" t="str">
        <f t="shared" si="46"/>
        <v/>
      </c>
      <c r="M65" s="40" t="str">
        <f t="shared" si="47"/>
        <v/>
      </c>
      <c r="N65" s="40" t="str">
        <f t="shared" si="48"/>
        <v/>
      </c>
      <c r="O65" s="9" t="str">
        <f t="shared" si="49"/>
        <v/>
      </c>
      <c r="P65" s="9">
        <v>0.3</v>
      </c>
      <c r="Q65" s="11">
        <v>0.41</v>
      </c>
      <c r="R65" s="37" t="str">
        <f t="shared" si="50"/>
        <v/>
      </c>
      <c r="S65" s="11"/>
      <c r="T65" s="37" t="str">
        <f t="shared" si="51"/>
        <v/>
      </c>
      <c r="U65" s="94" t="str">
        <f>IF(S66="","",O65*S66+IF(Q65="",P65,Q65))</f>
        <v/>
      </c>
      <c r="V65" s="18">
        <f t="shared" si="66"/>
        <v>1</v>
      </c>
      <c r="W65" s="78" t="str">
        <f>IF('Experience Data'!AS66="","",'Experience Data'!AS66)</f>
        <v/>
      </c>
      <c r="X65" s="1">
        <f t="shared" si="64"/>
        <v>0</v>
      </c>
      <c r="Y65" s="91">
        <f t="shared" si="67"/>
        <v>1.5</v>
      </c>
      <c r="Z65" s="78" t="str">
        <f>IF('Experience Data'!AT66="","",'Experience Data'!AT66)</f>
        <v/>
      </c>
      <c r="AA65" s="91">
        <f t="shared" si="52"/>
        <v>1.5</v>
      </c>
      <c r="AB65" s="40">
        <f>IFERROR(IF(V65=100%,0.5,SUMPRODUCT(AA57:AA64*X57:X64)/SUM(X57:X64)-AA65-0.5),0.5)</f>
        <v>0.5</v>
      </c>
      <c r="AC65" s="40">
        <f t="shared" si="53"/>
        <v>0</v>
      </c>
      <c r="AD65" s="40">
        <f t="shared" si="54"/>
        <v>1</v>
      </c>
      <c r="AE65" s="1">
        <f>IFERROR((1+HLOOKUP($B65,'Yield Curve'!$C$5:$AK$94,AC65+2,FALSE))^(-AC65),1)</f>
        <v>1</v>
      </c>
      <c r="AF65" s="1">
        <f>IFERROR((1+HLOOKUP($B65,'Yield Curve'!$C$5:$AK$94,AD65+2,FALSE))^(-AD65),1)</f>
        <v>1</v>
      </c>
      <c r="AG65" s="1">
        <f t="shared" si="65"/>
        <v>1</v>
      </c>
      <c r="AH65" s="41" t="str">
        <f t="shared" si="55"/>
        <v/>
      </c>
    </row>
    <row r="66" spans="1:34">
      <c r="A66" s="140">
        <f t="shared" si="24"/>
        <v>6</v>
      </c>
      <c r="B66" s="44">
        <f>'Experience Data'!C67</f>
        <v>0</v>
      </c>
      <c r="C66" s="16">
        <f>'Experience Data'!D67</f>
        <v>0</v>
      </c>
      <c r="D66" s="16">
        <f>'Experience Data'!B67</f>
        <v>2015</v>
      </c>
      <c r="E66" s="16" t="str">
        <f t="shared" si="62"/>
        <v>No</v>
      </c>
      <c r="F66" s="45">
        <f>'Experience Data'!I67</f>
        <v>0</v>
      </c>
      <c r="G66" s="45">
        <f>'Experience Data'!J67</f>
        <v>0</v>
      </c>
      <c r="H66" s="20"/>
      <c r="I66" s="20"/>
      <c r="J66" s="36"/>
      <c r="K66" s="45">
        <f>'Experience Data'!G67</f>
        <v>0</v>
      </c>
      <c r="L66" s="45" t="str">
        <f t="shared" si="46"/>
        <v/>
      </c>
      <c r="M66" s="45" t="str">
        <f t="shared" si="47"/>
        <v/>
      </c>
      <c r="N66" s="45" t="str">
        <f t="shared" si="48"/>
        <v/>
      </c>
      <c r="O66" s="46" t="str">
        <f t="shared" si="49"/>
        <v/>
      </c>
      <c r="P66" s="46">
        <v>0.3</v>
      </c>
      <c r="Q66" s="20">
        <v>0.41</v>
      </c>
      <c r="R66" s="47" t="str">
        <f t="shared" si="50"/>
        <v/>
      </c>
      <c r="S66" s="20"/>
      <c r="T66" s="47" t="str">
        <f t="shared" si="51"/>
        <v/>
      </c>
      <c r="U66" s="95" t="str">
        <f>IF(S66="","",O66*S66+IF(Q66="",P66,Q66))</f>
        <v/>
      </c>
      <c r="V66" s="19">
        <f t="shared" si="66"/>
        <v>1</v>
      </c>
      <c r="W66" s="80" t="str">
        <f>IF('Experience Data'!AS67="","",'Experience Data'!AS67)</f>
        <v/>
      </c>
      <c r="X66" s="98">
        <f>IF(W66="",V66,W66)</f>
        <v>1</v>
      </c>
      <c r="Y66" s="92">
        <f t="shared" si="67"/>
        <v>0.5</v>
      </c>
      <c r="Z66" s="80" t="str">
        <f>IF('Experience Data'!AT67="","",'Experience Data'!AT67)</f>
        <v/>
      </c>
      <c r="AA66" s="92">
        <f t="shared" si="52"/>
        <v>0.5</v>
      </c>
      <c r="AB66" s="45">
        <f>IFERROR(IF(V66=100%,0.5,SUMPRODUCT(AA57:AA65*X57:X65)/SUM(X57:X65)-AA66-0.5),0.5)</f>
        <v>0.5</v>
      </c>
      <c r="AC66" s="45">
        <f t="shared" si="53"/>
        <v>0</v>
      </c>
      <c r="AD66" s="45">
        <f t="shared" si="54"/>
        <v>1</v>
      </c>
      <c r="AE66" s="17">
        <f>IFERROR((1+HLOOKUP($B66,'Yield Curve'!$C$5:$AK$94,AC66+2,FALSE))^(-AC66),1)</f>
        <v>1</v>
      </c>
      <c r="AF66" s="17">
        <f>IFERROR((1+HLOOKUP($B66,'Yield Curve'!$C$5:$AK$94,AD66+2,FALSE))^(-AD66),1)</f>
        <v>1</v>
      </c>
      <c r="AG66" s="17">
        <f t="shared" si="65"/>
        <v>1</v>
      </c>
      <c r="AH66" s="42" t="str">
        <f t="shared" si="55"/>
        <v/>
      </c>
    </row>
    <row r="67" spans="1:34">
      <c r="A67" s="138">
        <f t="shared" ref="A67" si="68">A57+1</f>
        <v>7</v>
      </c>
      <c r="B67" s="48">
        <f>'Experience Data'!C68</f>
        <v>0</v>
      </c>
      <c r="C67" s="21">
        <f>'Experience Data'!D68</f>
        <v>0</v>
      </c>
      <c r="D67" s="21">
        <f>'Experience Data'!B68</f>
        <v>2006</v>
      </c>
      <c r="E67" s="21" t="str">
        <f t="shared" si="62"/>
        <v>No</v>
      </c>
      <c r="F67" s="49">
        <f>'Experience Data'!I68</f>
        <v>0</v>
      </c>
      <c r="G67" s="49">
        <f>'Experience Data'!J68</f>
        <v>0</v>
      </c>
      <c r="H67" s="50"/>
      <c r="I67" s="50"/>
      <c r="J67" s="23"/>
      <c r="K67" s="49">
        <f>'Experience Data'!G68</f>
        <v>0</v>
      </c>
      <c r="L67" s="49" t="str">
        <f t="shared" ref="L67:L130" si="69">IF(E67="No","",F67+IF(H67="",0,H67))</f>
        <v/>
      </c>
      <c r="M67" s="49" t="str">
        <f t="shared" ref="M67:M130" si="70">IF(E67="No","",G67+IF(I67="",0,I67)+L67-F67)</f>
        <v/>
      </c>
      <c r="N67" s="49" t="str">
        <f t="shared" ref="N67:N130" si="71">IF(E67="No","",M67-L67+J67)</f>
        <v/>
      </c>
      <c r="O67" s="51" t="str">
        <f t="shared" ref="O67:O130" si="72">IFERROR(M67/K67,"")</f>
        <v/>
      </c>
      <c r="P67" s="51">
        <v>0.3</v>
      </c>
      <c r="Q67" s="50">
        <v>0.41</v>
      </c>
      <c r="R67" s="52" t="str">
        <f t="shared" ref="R67:R130" si="73">IF(E67="No","",O67+IF(Q67="",P67,Q67))</f>
        <v/>
      </c>
      <c r="S67" s="50"/>
      <c r="T67" s="52" t="str">
        <f t="shared" ref="T67:T130" si="74">IF(ISNUMBER(S67),S67*N67,"")</f>
        <v/>
      </c>
      <c r="U67" s="93" t="str">
        <f>IF(S76="","",O67*S76+IF(Q67="",P67,Q67))</f>
        <v/>
      </c>
      <c r="V67" s="53">
        <v>1</v>
      </c>
      <c r="W67" s="79">
        <f>IF('Experience Data'!AS68="","",'Experience Data'!AS68)</f>
        <v>1</v>
      </c>
      <c r="X67" s="24">
        <f>IF(W68="",V67-V68,W67-W68)</f>
        <v>0</v>
      </c>
      <c r="Y67" s="90">
        <v>15</v>
      </c>
      <c r="Z67" s="79" t="str">
        <f>IF('Experience Data'!AT68="","",'Experience Data'!AT68)</f>
        <v/>
      </c>
      <c r="AA67" s="90">
        <f t="shared" ref="AA67:AA130" si="75">IF(Z67="",Y67)</f>
        <v>15</v>
      </c>
      <c r="AB67" s="49">
        <f>IFERROR(IF(V67=100%,0.5,SUMPRODUCT(AA66:AA67*X66:X67)/SUM(X66:X67)-AA67-0.5),0.5)</f>
        <v>0.5</v>
      </c>
      <c r="AC67" s="49">
        <f t="shared" ref="AC67:AC130" si="76">ROUNDDOWN(AB67,0)</f>
        <v>0</v>
      </c>
      <c r="AD67" s="49">
        <f t="shared" ref="AD67:AD130" si="77">ROUNDUP(AB67,0)</f>
        <v>1</v>
      </c>
      <c r="AE67" s="24">
        <f>IFERROR((1+HLOOKUP($B67,'Yield Curve'!$C$5:$AK$94,AC67+2,FALSE))^(-AC67),1)</f>
        <v>1</v>
      </c>
      <c r="AF67" s="24">
        <f>IFERROR((1+HLOOKUP($B67,'Yield Curve'!$C$5:$AK$94,AD67+2,FALSE))^(-AD67),1)</f>
        <v>1</v>
      </c>
      <c r="AG67" s="24">
        <f>(1-AB67+AC67)*AE67+(AB67-AC67)*AF67</f>
        <v>1</v>
      </c>
      <c r="AH67" s="54" t="str">
        <f t="shared" ref="AH67:AH130" si="78">IF(E67="No","",AG67*N67)</f>
        <v/>
      </c>
    </row>
    <row r="68" spans="1:34">
      <c r="A68" s="139">
        <f t="shared" ref="A68" si="79">A67</f>
        <v>7</v>
      </c>
      <c r="B68" s="43">
        <f>'Experience Data'!C69</f>
        <v>0</v>
      </c>
      <c r="C68" s="10">
        <f>'Experience Data'!D69</f>
        <v>0</v>
      </c>
      <c r="D68" s="10">
        <f>'Experience Data'!B69</f>
        <v>2007</v>
      </c>
      <c r="E68" s="10" t="str">
        <f t="shared" si="62"/>
        <v>No</v>
      </c>
      <c r="F68" s="40">
        <f>'Experience Data'!I69</f>
        <v>0</v>
      </c>
      <c r="G68" s="40">
        <f>'Experience Data'!J69</f>
        <v>0</v>
      </c>
      <c r="H68" s="11"/>
      <c r="I68" s="11"/>
      <c r="J68" s="35"/>
      <c r="K68" s="40">
        <f>'Experience Data'!G69</f>
        <v>0</v>
      </c>
      <c r="L68" s="40" t="str">
        <f t="shared" si="69"/>
        <v/>
      </c>
      <c r="M68" s="40" t="str">
        <f t="shared" si="70"/>
        <v/>
      </c>
      <c r="N68" s="40" t="str">
        <f t="shared" si="71"/>
        <v/>
      </c>
      <c r="O68" s="9" t="str">
        <f t="shared" si="72"/>
        <v/>
      </c>
      <c r="P68" s="9">
        <v>0.3</v>
      </c>
      <c r="Q68" s="11">
        <v>0.41</v>
      </c>
      <c r="R68" s="37" t="str">
        <f t="shared" si="73"/>
        <v/>
      </c>
      <c r="S68" s="11"/>
      <c r="T68" s="37" t="str">
        <f t="shared" si="74"/>
        <v/>
      </c>
      <c r="U68" s="94" t="str">
        <f>IF(S76="","",O68*S76+IF(Q68="",P68,Q68))</f>
        <v/>
      </c>
      <c r="V68" s="18">
        <f>IFERROR(L68/M68,100%)</f>
        <v>1</v>
      </c>
      <c r="W68" s="78" t="str">
        <f>IF('Experience Data'!AS69="","",'Experience Data'!AS69)</f>
        <v/>
      </c>
      <c r="X68" s="1">
        <f t="shared" ref="X68:X75" si="80">IF(W69="",V68-V69,W68-W69)</f>
        <v>0</v>
      </c>
      <c r="Y68" s="91">
        <v>8.5</v>
      </c>
      <c r="Z68" s="78" t="str">
        <f>IF('Experience Data'!AT69="","",'Experience Data'!AT69)</f>
        <v/>
      </c>
      <c r="AA68" s="91">
        <f t="shared" si="75"/>
        <v>8.5</v>
      </c>
      <c r="AB68" s="40">
        <f>IFERROR(IF(V68=100%,0.5,SUMPRODUCT(AA67:AA67*X67:X67)/SUM(X67:X67)-AA68-0.5),0.5)</f>
        <v>0.5</v>
      </c>
      <c r="AC68" s="40">
        <f t="shared" si="76"/>
        <v>0</v>
      </c>
      <c r="AD68" s="40">
        <f t="shared" si="77"/>
        <v>1</v>
      </c>
      <c r="AE68" s="1">
        <f>IFERROR((1+HLOOKUP($B68,'Yield Curve'!$C$5:$AK$94,AC68+2,FALSE))^(-AC68),1)</f>
        <v>1</v>
      </c>
      <c r="AF68" s="1">
        <f>IFERROR((1+HLOOKUP($B68,'Yield Curve'!$C$5:$AK$94,AD68+2,FALSE))^(-AD68),1)</f>
        <v>1</v>
      </c>
      <c r="AG68" s="1">
        <f t="shared" ref="AG68:AG76" si="81">(1-AB68+AC68)*AE68+(AB68-AC68)*AF68</f>
        <v>1</v>
      </c>
      <c r="AH68" s="41" t="str">
        <f t="shared" si="78"/>
        <v/>
      </c>
    </row>
    <row r="69" spans="1:34">
      <c r="A69" s="139">
        <f t="shared" si="24"/>
        <v>7</v>
      </c>
      <c r="B69" s="43">
        <f>'Experience Data'!C70</f>
        <v>0</v>
      </c>
      <c r="C69" s="10">
        <f>'Experience Data'!D70</f>
        <v>0</v>
      </c>
      <c r="D69" s="10">
        <f>'Experience Data'!B70</f>
        <v>2008</v>
      </c>
      <c r="E69" s="10" t="str">
        <f t="shared" si="62"/>
        <v>No</v>
      </c>
      <c r="F69" s="40">
        <f>'Experience Data'!I70</f>
        <v>0</v>
      </c>
      <c r="G69" s="40">
        <f>'Experience Data'!J70</f>
        <v>0</v>
      </c>
      <c r="H69" s="11"/>
      <c r="I69" s="11"/>
      <c r="J69" s="35"/>
      <c r="K69" s="40">
        <f>'Experience Data'!G70</f>
        <v>0</v>
      </c>
      <c r="L69" s="40" t="str">
        <f t="shared" si="69"/>
        <v/>
      </c>
      <c r="M69" s="40" t="str">
        <f t="shared" si="70"/>
        <v/>
      </c>
      <c r="N69" s="40" t="str">
        <f t="shared" si="71"/>
        <v/>
      </c>
      <c r="O69" s="9" t="str">
        <f t="shared" si="72"/>
        <v/>
      </c>
      <c r="P69" s="9">
        <v>0.3</v>
      </c>
      <c r="Q69" s="11">
        <v>0.41</v>
      </c>
      <c r="R69" s="37" t="str">
        <f t="shared" si="73"/>
        <v/>
      </c>
      <c r="S69" s="11"/>
      <c r="T69" s="37" t="str">
        <f t="shared" si="74"/>
        <v/>
      </c>
      <c r="U69" s="94" t="str">
        <f>IF(S76="","",O69*S76+IF(Q69="",P69,Q69))</f>
        <v/>
      </c>
      <c r="V69" s="18">
        <f t="shared" ref="V69:V76" si="82">IFERROR(L69/M69,100%)</f>
        <v>1</v>
      </c>
      <c r="W69" s="78" t="str">
        <f>IF('Experience Data'!AS70="","",'Experience Data'!AS70)</f>
        <v/>
      </c>
      <c r="X69" s="1">
        <f t="shared" si="80"/>
        <v>0</v>
      </c>
      <c r="Y69" s="91">
        <f t="shared" ref="Y69:Y76" si="83">Y68-1</f>
        <v>7.5</v>
      </c>
      <c r="Z69" s="78" t="str">
        <f>IF('Experience Data'!AT70="","",'Experience Data'!AT70)</f>
        <v/>
      </c>
      <c r="AA69" s="91">
        <f t="shared" si="75"/>
        <v>7.5</v>
      </c>
      <c r="AB69" s="40">
        <f>IFERROR(IF(V69=100%,0.5,SUMPRODUCT(AA67:AA68*X67:X68)/SUM(X67:X68)-AA69-0.5),0.5)</f>
        <v>0.5</v>
      </c>
      <c r="AC69" s="40">
        <f t="shared" si="76"/>
        <v>0</v>
      </c>
      <c r="AD69" s="40">
        <f t="shared" si="77"/>
        <v>1</v>
      </c>
      <c r="AE69" s="1">
        <f>IFERROR((1+HLOOKUP($B69,'Yield Curve'!$C$5:$AK$94,AC69+2,FALSE))^(-AC69),1)</f>
        <v>1</v>
      </c>
      <c r="AF69" s="1">
        <f>IFERROR((1+HLOOKUP($B69,'Yield Curve'!$C$5:$AK$94,AD69+2,FALSE))^(-AD69),1)</f>
        <v>1</v>
      </c>
      <c r="AG69" s="1">
        <f t="shared" si="81"/>
        <v>1</v>
      </c>
      <c r="AH69" s="41" t="str">
        <f t="shared" si="78"/>
        <v/>
      </c>
    </row>
    <row r="70" spans="1:34">
      <c r="A70" s="139">
        <f t="shared" si="24"/>
        <v>7</v>
      </c>
      <c r="B70" s="43">
        <f>'Experience Data'!C71</f>
        <v>0</v>
      </c>
      <c r="C70" s="10">
        <f>'Experience Data'!D71</f>
        <v>0</v>
      </c>
      <c r="D70" s="10">
        <f>'Experience Data'!B71</f>
        <v>2009</v>
      </c>
      <c r="E70" s="10" t="str">
        <f t="shared" si="62"/>
        <v>No</v>
      </c>
      <c r="F70" s="40">
        <f>'Experience Data'!I71</f>
        <v>0</v>
      </c>
      <c r="G70" s="40">
        <f>'Experience Data'!J71</f>
        <v>0</v>
      </c>
      <c r="H70" s="11"/>
      <c r="I70" s="11"/>
      <c r="J70" s="35"/>
      <c r="K70" s="40">
        <f>'Experience Data'!G71</f>
        <v>0</v>
      </c>
      <c r="L70" s="40" t="str">
        <f t="shared" si="69"/>
        <v/>
      </c>
      <c r="M70" s="40" t="str">
        <f t="shared" si="70"/>
        <v/>
      </c>
      <c r="N70" s="40" t="str">
        <f t="shared" si="71"/>
        <v/>
      </c>
      <c r="O70" s="9" t="str">
        <f t="shared" si="72"/>
        <v/>
      </c>
      <c r="P70" s="9">
        <v>0.3</v>
      </c>
      <c r="Q70" s="11">
        <v>0.41</v>
      </c>
      <c r="R70" s="37" t="str">
        <f t="shared" si="73"/>
        <v/>
      </c>
      <c r="S70" s="11"/>
      <c r="T70" s="37" t="str">
        <f t="shared" si="74"/>
        <v/>
      </c>
      <c r="U70" s="94" t="str">
        <f>IF(S76="","",O70*S76+IF(Q70="",P70,Q70))</f>
        <v/>
      </c>
      <c r="V70" s="18">
        <f t="shared" si="82"/>
        <v>1</v>
      </c>
      <c r="W70" s="78" t="str">
        <f>IF('Experience Data'!AS71="","",'Experience Data'!AS71)</f>
        <v/>
      </c>
      <c r="X70" s="1">
        <f t="shared" si="80"/>
        <v>0</v>
      </c>
      <c r="Y70" s="91">
        <f t="shared" si="83"/>
        <v>6.5</v>
      </c>
      <c r="Z70" s="78" t="str">
        <f>IF('Experience Data'!AT71="","",'Experience Data'!AT71)</f>
        <v/>
      </c>
      <c r="AA70" s="91">
        <f t="shared" si="75"/>
        <v>6.5</v>
      </c>
      <c r="AB70" s="40">
        <f>IFERROR(IF(V70=100%,0.5,SUMPRODUCT(AA67:AA69*X67:X69)/SUM(X67:X69)-AA70-0.5),0.5)</f>
        <v>0.5</v>
      </c>
      <c r="AC70" s="40">
        <f t="shared" si="76"/>
        <v>0</v>
      </c>
      <c r="AD70" s="40">
        <f t="shared" si="77"/>
        <v>1</v>
      </c>
      <c r="AE70" s="1">
        <f>IFERROR((1+HLOOKUP($B70,'Yield Curve'!$C$5:$AK$94,AC70+2,FALSE))^(-AC70),1)</f>
        <v>1</v>
      </c>
      <c r="AF70" s="1">
        <f>IFERROR((1+HLOOKUP($B70,'Yield Curve'!$C$5:$AK$94,AD70+2,FALSE))^(-AD70),1)</f>
        <v>1</v>
      </c>
      <c r="AG70" s="1">
        <f t="shared" si="81"/>
        <v>1</v>
      </c>
      <c r="AH70" s="41" t="str">
        <f t="shared" si="78"/>
        <v/>
      </c>
    </row>
    <row r="71" spans="1:34">
      <c r="A71" s="139">
        <f t="shared" si="24"/>
        <v>7</v>
      </c>
      <c r="B71" s="43">
        <f>'Experience Data'!C72</f>
        <v>0</v>
      </c>
      <c r="C71" s="10">
        <f>'Experience Data'!D72</f>
        <v>0</v>
      </c>
      <c r="D71" s="10">
        <f>'Experience Data'!B72</f>
        <v>2010</v>
      </c>
      <c r="E71" s="10" t="str">
        <f t="shared" si="62"/>
        <v>No</v>
      </c>
      <c r="F71" s="40">
        <f>'Experience Data'!I72</f>
        <v>0</v>
      </c>
      <c r="G71" s="40">
        <f>'Experience Data'!J72</f>
        <v>0</v>
      </c>
      <c r="H71" s="11"/>
      <c r="I71" s="11"/>
      <c r="J71" s="35"/>
      <c r="K71" s="40">
        <f>'Experience Data'!G72</f>
        <v>0</v>
      </c>
      <c r="L71" s="40" t="str">
        <f t="shared" si="69"/>
        <v/>
      </c>
      <c r="M71" s="40" t="str">
        <f t="shared" si="70"/>
        <v/>
      </c>
      <c r="N71" s="40" t="str">
        <f t="shared" si="71"/>
        <v/>
      </c>
      <c r="O71" s="9" t="str">
        <f t="shared" si="72"/>
        <v/>
      </c>
      <c r="P71" s="9">
        <v>0.3</v>
      </c>
      <c r="Q71" s="11">
        <v>0.41</v>
      </c>
      <c r="R71" s="37" t="str">
        <f t="shared" si="73"/>
        <v/>
      </c>
      <c r="S71" s="11"/>
      <c r="T71" s="37" t="str">
        <f t="shared" si="74"/>
        <v/>
      </c>
      <c r="U71" s="94" t="str">
        <f>IF(S76="","",O71*S76+IF(Q71="",P71,Q71))</f>
        <v/>
      </c>
      <c r="V71" s="18">
        <f t="shared" si="82"/>
        <v>1</v>
      </c>
      <c r="W71" s="78" t="str">
        <f>IF('Experience Data'!AS72="","",'Experience Data'!AS72)</f>
        <v/>
      </c>
      <c r="X71" s="1">
        <f t="shared" si="80"/>
        <v>0</v>
      </c>
      <c r="Y71" s="91">
        <f t="shared" si="83"/>
        <v>5.5</v>
      </c>
      <c r="Z71" s="78" t="str">
        <f>IF('Experience Data'!AT72="","",'Experience Data'!AT72)</f>
        <v/>
      </c>
      <c r="AA71" s="91">
        <f t="shared" si="75"/>
        <v>5.5</v>
      </c>
      <c r="AB71" s="40">
        <f>IFERROR(IF(V71=100%,0.5,SUMPRODUCT(AA67:AA70*X67:X70)/SUM(X67:X70)-AA71-0.5),0.5)</f>
        <v>0.5</v>
      </c>
      <c r="AC71" s="40">
        <f t="shared" si="76"/>
        <v>0</v>
      </c>
      <c r="AD71" s="40">
        <f t="shared" si="77"/>
        <v>1</v>
      </c>
      <c r="AE71" s="1">
        <f>IFERROR((1+HLOOKUP($B71,'Yield Curve'!$C$5:$AK$94,AC71+2,FALSE))^(-AC71),1)</f>
        <v>1</v>
      </c>
      <c r="AF71" s="1">
        <f>IFERROR((1+HLOOKUP($B71,'Yield Curve'!$C$5:$AK$94,AD71+2,FALSE))^(-AD71),1)</f>
        <v>1</v>
      </c>
      <c r="AG71" s="1">
        <f t="shared" si="81"/>
        <v>1</v>
      </c>
      <c r="AH71" s="41" t="str">
        <f t="shared" si="78"/>
        <v/>
      </c>
    </row>
    <row r="72" spans="1:34">
      <c r="A72" s="139">
        <f t="shared" si="24"/>
        <v>7</v>
      </c>
      <c r="B72" s="43">
        <f>'Experience Data'!C73</f>
        <v>0</v>
      </c>
      <c r="C72" s="10">
        <f>'Experience Data'!D73</f>
        <v>0</v>
      </c>
      <c r="D72" s="10">
        <f>'Experience Data'!B73</f>
        <v>2011</v>
      </c>
      <c r="E72" s="10" t="str">
        <f t="shared" si="62"/>
        <v>No</v>
      </c>
      <c r="F72" s="40">
        <f>'Experience Data'!I73</f>
        <v>0</v>
      </c>
      <c r="G72" s="40">
        <f>'Experience Data'!J73</f>
        <v>0</v>
      </c>
      <c r="H72" s="11"/>
      <c r="I72" s="11"/>
      <c r="J72" s="35"/>
      <c r="K72" s="40">
        <f>'Experience Data'!G73</f>
        <v>0</v>
      </c>
      <c r="L72" s="40" t="str">
        <f t="shared" si="69"/>
        <v/>
      </c>
      <c r="M72" s="40" t="str">
        <f t="shared" si="70"/>
        <v/>
      </c>
      <c r="N72" s="40" t="str">
        <f t="shared" si="71"/>
        <v/>
      </c>
      <c r="O72" s="9" t="str">
        <f t="shared" si="72"/>
        <v/>
      </c>
      <c r="P72" s="9">
        <v>0.3</v>
      </c>
      <c r="Q72" s="11">
        <v>0.41</v>
      </c>
      <c r="R72" s="37" t="str">
        <f t="shared" si="73"/>
        <v/>
      </c>
      <c r="S72" s="11"/>
      <c r="T72" s="37" t="str">
        <f t="shared" si="74"/>
        <v/>
      </c>
      <c r="U72" s="94" t="str">
        <f>IF(S76="","",O72*S76+IF(Q72="",P72,Q72))</f>
        <v/>
      </c>
      <c r="V72" s="18">
        <f t="shared" si="82"/>
        <v>1</v>
      </c>
      <c r="W72" s="78" t="str">
        <f>IF('Experience Data'!AS73="","",'Experience Data'!AS73)</f>
        <v/>
      </c>
      <c r="X72" s="1">
        <f t="shared" si="80"/>
        <v>0</v>
      </c>
      <c r="Y72" s="91">
        <f t="shared" si="83"/>
        <v>4.5</v>
      </c>
      <c r="Z72" s="78" t="str">
        <f>IF('Experience Data'!AT73="","",'Experience Data'!AT73)</f>
        <v/>
      </c>
      <c r="AA72" s="91">
        <f t="shared" si="75"/>
        <v>4.5</v>
      </c>
      <c r="AB72" s="40">
        <f>IFERROR(IF(V72=100%,0.5,SUMPRODUCT(AA67:AA71*X67:X71)/SUM(X67:X71)-AA72-0.5),0.5)</f>
        <v>0.5</v>
      </c>
      <c r="AC72" s="40">
        <f t="shared" si="76"/>
        <v>0</v>
      </c>
      <c r="AD72" s="40">
        <f t="shared" si="77"/>
        <v>1</v>
      </c>
      <c r="AE72" s="1">
        <f>IFERROR((1+HLOOKUP($B72,'Yield Curve'!$C$5:$AK$94,AC72+2,FALSE))^(-AC72),1)</f>
        <v>1</v>
      </c>
      <c r="AF72" s="1">
        <f>IFERROR((1+HLOOKUP($B72,'Yield Curve'!$C$5:$AK$94,AD72+2,FALSE))^(-AD72),1)</f>
        <v>1</v>
      </c>
      <c r="AG72" s="1">
        <f t="shared" si="81"/>
        <v>1</v>
      </c>
      <c r="AH72" s="41" t="str">
        <f t="shared" si="78"/>
        <v/>
      </c>
    </row>
    <row r="73" spans="1:34">
      <c r="A73" s="139">
        <f t="shared" si="24"/>
        <v>7</v>
      </c>
      <c r="B73" s="43">
        <f>'Experience Data'!C74</f>
        <v>0</v>
      </c>
      <c r="C73" s="10">
        <f>'Experience Data'!D74</f>
        <v>0</v>
      </c>
      <c r="D73" s="10">
        <f>'Experience Data'!B74</f>
        <v>2012</v>
      </c>
      <c r="E73" s="10" t="str">
        <f t="shared" si="62"/>
        <v>No</v>
      </c>
      <c r="F73" s="40">
        <f>'Experience Data'!I74</f>
        <v>0</v>
      </c>
      <c r="G73" s="40">
        <f>'Experience Data'!J74</f>
        <v>0</v>
      </c>
      <c r="H73" s="11"/>
      <c r="I73" s="11"/>
      <c r="J73" s="35"/>
      <c r="K73" s="40">
        <f>'Experience Data'!G74</f>
        <v>0</v>
      </c>
      <c r="L73" s="40" t="str">
        <f t="shared" si="69"/>
        <v/>
      </c>
      <c r="M73" s="40" t="str">
        <f t="shared" si="70"/>
        <v/>
      </c>
      <c r="N73" s="40" t="str">
        <f t="shared" si="71"/>
        <v/>
      </c>
      <c r="O73" s="9" t="str">
        <f t="shared" si="72"/>
        <v/>
      </c>
      <c r="P73" s="9">
        <v>0.3</v>
      </c>
      <c r="Q73" s="11">
        <v>0.41</v>
      </c>
      <c r="R73" s="37" t="str">
        <f t="shared" si="73"/>
        <v/>
      </c>
      <c r="S73" s="11"/>
      <c r="T73" s="37" t="str">
        <f t="shared" si="74"/>
        <v/>
      </c>
      <c r="U73" s="94" t="str">
        <f>IF(S76="","",O73*S76+IF(Q73="",P73,Q73))</f>
        <v/>
      </c>
      <c r="V73" s="18">
        <f t="shared" si="82"/>
        <v>1</v>
      </c>
      <c r="W73" s="78" t="str">
        <f>IF('Experience Data'!AS74="","",'Experience Data'!AS74)</f>
        <v/>
      </c>
      <c r="X73" s="1">
        <f t="shared" si="80"/>
        <v>0</v>
      </c>
      <c r="Y73" s="91">
        <f t="shared" si="83"/>
        <v>3.5</v>
      </c>
      <c r="Z73" s="78" t="str">
        <f>IF('Experience Data'!AT74="","",'Experience Data'!AT74)</f>
        <v/>
      </c>
      <c r="AA73" s="91">
        <f t="shared" si="75"/>
        <v>3.5</v>
      </c>
      <c r="AB73" s="40">
        <f>IFERROR(IF(V73=100%,0.5,SUMPRODUCT(AA67:AA72*X67:X72)/SUM(X67:X72)-AA73-0.5),0.5)</f>
        <v>0.5</v>
      </c>
      <c r="AC73" s="40">
        <f t="shared" si="76"/>
        <v>0</v>
      </c>
      <c r="AD73" s="40">
        <f t="shared" si="77"/>
        <v>1</v>
      </c>
      <c r="AE73" s="1">
        <f>IFERROR((1+HLOOKUP($B73,'Yield Curve'!$C$5:$AK$94,AC73+2,FALSE))^(-AC73),1)</f>
        <v>1</v>
      </c>
      <c r="AF73" s="1">
        <f>IFERROR((1+HLOOKUP($B73,'Yield Curve'!$C$5:$AK$94,AD73+2,FALSE))^(-AD73),1)</f>
        <v>1</v>
      </c>
      <c r="AG73" s="1">
        <f t="shared" si="81"/>
        <v>1</v>
      </c>
      <c r="AH73" s="41" t="str">
        <f t="shared" si="78"/>
        <v/>
      </c>
    </row>
    <row r="74" spans="1:34">
      <c r="A74" s="139">
        <f t="shared" si="24"/>
        <v>7</v>
      </c>
      <c r="B74" s="43">
        <f>'Experience Data'!C75</f>
        <v>0</v>
      </c>
      <c r="C74" s="10">
        <f>'Experience Data'!D75</f>
        <v>0</v>
      </c>
      <c r="D74" s="10">
        <f>'Experience Data'!B75</f>
        <v>2013</v>
      </c>
      <c r="E74" s="10" t="str">
        <f t="shared" si="62"/>
        <v>No</v>
      </c>
      <c r="F74" s="40">
        <f>'Experience Data'!I75</f>
        <v>0</v>
      </c>
      <c r="G74" s="40">
        <f>'Experience Data'!J75</f>
        <v>0</v>
      </c>
      <c r="H74" s="11"/>
      <c r="I74" s="11"/>
      <c r="J74" s="35"/>
      <c r="K74" s="40">
        <f>'Experience Data'!G75</f>
        <v>0</v>
      </c>
      <c r="L74" s="40" t="str">
        <f t="shared" si="69"/>
        <v/>
      </c>
      <c r="M74" s="40" t="str">
        <f t="shared" si="70"/>
        <v/>
      </c>
      <c r="N74" s="40" t="str">
        <f t="shared" si="71"/>
        <v/>
      </c>
      <c r="O74" s="9" t="str">
        <f t="shared" si="72"/>
        <v/>
      </c>
      <c r="P74" s="9">
        <v>0.3</v>
      </c>
      <c r="Q74" s="11">
        <v>0.41</v>
      </c>
      <c r="R74" s="37" t="str">
        <f t="shared" si="73"/>
        <v/>
      </c>
      <c r="S74" s="11"/>
      <c r="T74" s="37" t="str">
        <f t="shared" si="74"/>
        <v/>
      </c>
      <c r="U74" s="94" t="str">
        <f>IF(S76="","",O74*S76+IF(Q74="",P74,Q74))</f>
        <v/>
      </c>
      <c r="V74" s="18">
        <f t="shared" si="82"/>
        <v>1</v>
      </c>
      <c r="W74" s="78" t="str">
        <f>IF('Experience Data'!AS75="","",'Experience Data'!AS75)</f>
        <v/>
      </c>
      <c r="X74" s="1">
        <f t="shared" si="80"/>
        <v>0</v>
      </c>
      <c r="Y74" s="91">
        <f t="shared" si="83"/>
        <v>2.5</v>
      </c>
      <c r="Z74" s="78" t="str">
        <f>IF('Experience Data'!AT75="","",'Experience Data'!AT75)</f>
        <v/>
      </c>
      <c r="AA74" s="91">
        <f t="shared" si="75"/>
        <v>2.5</v>
      </c>
      <c r="AB74" s="40">
        <f>IFERROR(IF(V74=100%,0.5,SUMPRODUCT(AA67:AA73*X67:X73)/SUM(X67:X73)-AA74-0.5),0.5)</f>
        <v>0.5</v>
      </c>
      <c r="AC74" s="40">
        <f t="shared" si="76"/>
        <v>0</v>
      </c>
      <c r="AD74" s="40">
        <f t="shared" si="77"/>
        <v>1</v>
      </c>
      <c r="AE74" s="1">
        <f>IFERROR((1+HLOOKUP($B74,'Yield Curve'!$C$5:$AK$94,AC74+2,FALSE))^(-AC74),1)</f>
        <v>1</v>
      </c>
      <c r="AF74" s="1">
        <f>IFERROR((1+HLOOKUP($B74,'Yield Curve'!$C$5:$AK$94,AD74+2,FALSE))^(-AD74),1)</f>
        <v>1</v>
      </c>
      <c r="AG74" s="1">
        <f t="shared" si="81"/>
        <v>1</v>
      </c>
      <c r="AH74" s="41" t="str">
        <f t="shared" si="78"/>
        <v/>
      </c>
    </row>
    <row r="75" spans="1:34">
      <c r="A75" s="139">
        <f t="shared" si="24"/>
        <v>7</v>
      </c>
      <c r="B75" s="43">
        <f>'Experience Data'!C76</f>
        <v>0</v>
      </c>
      <c r="C75" s="10">
        <f>'Experience Data'!D76</f>
        <v>0</v>
      </c>
      <c r="D75" s="10">
        <f>'Experience Data'!B76</f>
        <v>2014</v>
      </c>
      <c r="E75" s="10" t="str">
        <f t="shared" si="62"/>
        <v>No</v>
      </c>
      <c r="F75" s="40">
        <f>'Experience Data'!I76</f>
        <v>0</v>
      </c>
      <c r="G75" s="40">
        <f>'Experience Data'!J76</f>
        <v>0</v>
      </c>
      <c r="H75" s="11"/>
      <c r="I75" s="11"/>
      <c r="J75" s="35"/>
      <c r="K75" s="40">
        <f>'Experience Data'!G76</f>
        <v>0</v>
      </c>
      <c r="L75" s="40" t="str">
        <f t="shared" si="69"/>
        <v/>
      </c>
      <c r="M75" s="40" t="str">
        <f t="shared" si="70"/>
        <v/>
      </c>
      <c r="N75" s="40" t="str">
        <f t="shared" si="71"/>
        <v/>
      </c>
      <c r="O75" s="9" t="str">
        <f t="shared" si="72"/>
        <v/>
      </c>
      <c r="P75" s="9">
        <v>0.3</v>
      </c>
      <c r="Q75" s="11">
        <v>0.41</v>
      </c>
      <c r="R75" s="37" t="str">
        <f t="shared" si="73"/>
        <v/>
      </c>
      <c r="S75" s="11"/>
      <c r="T75" s="37" t="str">
        <f t="shared" si="74"/>
        <v/>
      </c>
      <c r="U75" s="94" t="str">
        <f>IF(S76="","",O75*S76+IF(Q75="",P75,Q75))</f>
        <v/>
      </c>
      <c r="V75" s="18">
        <f t="shared" si="82"/>
        <v>1</v>
      </c>
      <c r="W75" s="78" t="str">
        <f>IF('Experience Data'!AS76="","",'Experience Data'!AS76)</f>
        <v/>
      </c>
      <c r="X75" s="1">
        <f t="shared" si="80"/>
        <v>0</v>
      </c>
      <c r="Y75" s="91">
        <f t="shared" si="83"/>
        <v>1.5</v>
      </c>
      <c r="Z75" s="78" t="str">
        <f>IF('Experience Data'!AT76="","",'Experience Data'!AT76)</f>
        <v/>
      </c>
      <c r="AA75" s="91">
        <f t="shared" si="75"/>
        <v>1.5</v>
      </c>
      <c r="AB75" s="40">
        <f>IFERROR(IF(V75=100%,0.5,SUMPRODUCT(AA67:AA74*X67:X74)/SUM(X67:X74)-AA75-0.5),0.5)</f>
        <v>0.5</v>
      </c>
      <c r="AC75" s="40">
        <f t="shared" si="76"/>
        <v>0</v>
      </c>
      <c r="AD75" s="40">
        <f t="shared" si="77"/>
        <v>1</v>
      </c>
      <c r="AE75" s="1">
        <f>IFERROR((1+HLOOKUP($B75,'Yield Curve'!$C$5:$AK$94,AC75+2,FALSE))^(-AC75),1)</f>
        <v>1</v>
      </c>
      <c r="AF75" s="1">
        <f>IFERROR((1+HLOOKUP($B75,'Yield Curve'!$C$5:$AK$94,AD75+2,FALSE))^(-AD75),1)</f>
        <v>1</v>
      </c>
      <c r="AG75" s="1">
        <f t="shared" si="81"/>
        <v>1</v>
      </c>
      <c r="AH75" s="41" t="str">
        <f t="shared" si="78"/>
        <v/>
      </c>
    </row>
    <row r="76" spans="1:34">
      <c r="A76" s="140">
        <f t="shared" si="24"/>
        <v>7</v>
      </c>
      <c r="B76" s="44">
        <f>'Experience Data'!C77</f>
        <v>0</v>
      </c>
      <c r="C76" s="16">
        <f>'Experience Data'!D77</f>
        <v>0</v>
      </c>
      <c r="D76" s="16">
        <f>'Experience Data'!B77</f>
        <v>2015</v>
      </c>
      <c r="E76" s="16" t="str">
        <f t="shared" si="62"/>
        <v>No</v>
      </c>
      <c r="F76" s="45">
        <f>'Experience Data'!I77</f>
        <v>0</v>
      </c>
      <c r="G76" s="45">
        <f>'Experience Data'!J77</f>
        <v>0</v>
      </c>
      <c r="H76" s="20"/>
      <c r="I76" s="20"/>
      <c r="J76" s="36"/>
      <c r="K76" s="45">
        <f>'Experience Data'!G77</f>
        <v>0</v>
      </c>
      <c r="L76" s="45" t="str">
        <f t="shared" si="69"/>
        <v/>
      </c>
      <c r="M76" s="45" t="str">
        <f t="shared" si="70"/>
        <v/>
      </c>
      <c r="N76" s="45" t="str">
        <f t="shared" si="71"/>
        <v/>
      </c>
      <c r="O76" s="46" t="str">
        <f t="shared" si="72"/>
        <v/>
      </c>
      <c r="P76" s="46">
        <v>0.3</v>
      </c>
      <c r="Q76" s="20">
        <v>0.41</v>
      </c>
      <c r="R76" s="47" t="str">
        <f t="shared" si="73"/>
        <v/>
      </c>
      <c r="S76" s="20"/>
      <c r="T76" s="47" t="str">
        <f t="shared" si="74"/>
        <v/>
      </c>
      <c r="U76" s="95" t="str">
        <f>IF(S76="","",O76*S76+IF(Q76="",P76,Q76))</f>
        <v/>
      </c>
      <c r="V76" s="19">
        <f t="shared" si="82"/>
        <v>1</v>
      </c>
      <c r="W76" s="80" t="str">
        <f>IF('Experience Data'!AS77="","",'Experience Data'!AS77)</f>
        <v/>
      </c>
      <c r="X76" s="98">
        <f>IF(W76="",V76,W76)</f>
        <v>1</v>
      </c>
      <c r="Y76" s="92">
        <f t="shared" si="83"/>
        <v>0.5</v>
      </c>
      <c r="Z76" s="80" t="str">
        <f>IF('Experience Data'!AT77="","",'Experience Data'!AT77)</f>
        <v/>
      </c>
      <c r="AA76" s="92">
        <f t="shared" si="75"/>
        <v>0.5</v>
      </c>
      <c r="AB76" s="45">
        <f>IFERROR(IF(V76=100%,0.5,SUMPRODUCT(AA67:AA75*X67:X75)/SUM(X67:X75)-AA76-0.5),0.5)</f>
        <v>0.5</v>
      </c>
      <c r="AC76" s="45">
        <f t="shared" si="76"/>
        <v>0</v>
      </c>
      <c r="AD76" s="45">
        <f t="shared" si="77"/>
        <v>1</v>
      </c>
      <c r="AE76" s="17">
        <f>IFERROR((1+HLOOKUP($B76,'Yield Curve'!$C$5:$AK$94,AC76+2,FALSE))^(-AC76),1)</f>
        <v>1</v>
      </c>
      <c r="AF76" s="17">
        <f>IFERROR((1+HLOOKUP($B76,'Yield Curve'!$C$5:$AK$94,AD76+2,FALSE))^(-AD76),1)</f>
        <v>1</v>
      </c>
      <c r="AG76" s="17">
        <f t="shared" si="81"/>
        <v>1</v>
      </c>
      <c r="AH76" s="42" t="str">
        <f t="shared" si="78"/>
        <v/>
      </c>
    </row>
    <row r="77" spans="1:34">
      <c r="A77" s="138">
        <f t="shared" ref="A77" si="84">A67+1</f>
        <v>8</v>
      </c>
      <c r="B77" s="48">
        <f>'Experience Data'!C78</f>
        <v>0</v>
      </c>
      <c r="C77" s="21">
        <f>'Experience Data'!D78</f>
        <v>0</v>
      </c>
      <c r="D77" s="21">
        <f>'Experience Data'!B78</f>
        <v>2006</v>
      </c>
      <c r="E77" s="21" t="str">
        <f t="shared" si="62"/>
        <v>No</v>
      </c>
      <c r="F77" s="49">
        <f>'Experience Data'!I78</f>
        <v>0</v>
      </c>
      <c r="G77" s="49">
        <f>'Experience Data'!J78</f>
        <v>0</v>
      </c>
      <c r="H77" s="50"/>
      <c r="I77" s="50"/>
      <c r="J77" s="23"/>
      <c r="K77" s="49">
        <f>'Experience Data'!G78</f>
        <v>0</v>
      </c>
      <c r="L77" s="49" t="str">
        <f t="shared" si="69"/>
        <v/>
      </c>
      <c r="M77" s="49" t="str">
        <f t="shared" si="70"/>
        <v/>
      </c>
      <c r="N77" s="49" t="str">
        <f t="shared" si="71"/>
        <v/>
      </c>
      <c r="O77" s="51" t="str">
        <f t="shared" si="72"/>
        <v/>
      </c>
      <c r="P77" s="51">
        <v>0.3</v>
      </c>
      <c r="Q77" s="50">
        <v>0.41</v>
      </c>
      <c r="R77" s="52" t="str">
        <f t="shared" si="73"/>
        <v/>
      </c>
      <c r="S77" s="50"/>
      <c r="T77" s="52" t="str">
        <f t="shared" si="74"/>
        <v/>
      </c>
      <c r="U77" s="93" t="str">
        <f>IF(S86="","",O77*S86+IF(Q77="",P77,Q77))</f>
        <v/>
      </c>
      <c r="V77" s="53">
        <v>1</v>
      </c>
      <c r="W77" s="79">
        <f>IF('Experience Data'!AS78="","",'Experience Data'!AS78)</f>
        <v>1</v>
      </c>
      <c r="X77" s="24">
        <f>IF(W78="",V77-V78,W77-W78)</f>
        <v>0</v>
      </c>
      <c r="Y77" s="90">
        <v>15</v>
      </c>
      <c r="Z77" s="79" t="str">
        <f>IF('Experience Data'!AT78="","",'Experience Data'!AT78)</f>
        <v/>
      </c>
      <c r="AA77" s="90">
        <f t="shared" si="75"/>
        <v>15</v>
      </c>
      <c r="AB77" s="49">
        <f>IFERROR(IF(V77=100%,0.5,SUMPRODUCT(AA76:AA77*X76:X77)/SUM(X76:X77)-AA77-0.5),0.5)</f>
        <v>0.5</v>
      </c>
      <c r="AC77" s="49">
        <f t="shared" si="76"/>
        <v>0</v>
      </c>
      <c r="AD77" s="49">
        <f t="shared" si="77"/>
        <v>1</v>
      </c>
      <c r="AE77" s="24">
        <f>IFERROR((1+HLOOKUP($B77,'Yield Curve'!$C$5:$AK$94,AC77+2,FALSE))^(-AC77),1)</f>
        <v>1</v>
      </c>
      <c r="AF77" s="24">
        <f>IFERROR((1+HLOOKUP($B77,'Yield Curve'!$C$5:$AK$94,AD77+2,FALSE))^(-AD77),1)</f>
        <v>1</v>
      </c>
      <c r="AG77" s="24">
        <f>(1-AB77+AC77)*AE77+(AB77-AC77)*AF77</f>
        <v>1</v>
      </c>
      <c r="AH77" s="54" t="str">
        <f t="shared" si="78"/>
        <v/>
      </c>
    </row>
    <row r="78" spans="1:34">
      <c r="A78" s="139">
        <f t="shared" ref="A78" si="85">A77</f>
        <v>8</v>
      </c>
      <c r="B78" s="43">
        <f>'Experience Data'!C79</f>
        <v>0</v>
      </c>
      <c r="C78" s="10">
        <f>'Experience Data'!D79</f>
        <v>0</v>
      </c>
      <c r="D78" s="10">
        <f>'Experience Data'!B79</f>
        <v>2007</v>
      </c>
      <c r="E78" s="10" t="str">
        <f t="shared" si="62"/>
        <v>No</v>
      </c>
      <c r="F78" s="40">
        <f>'Experience Data'!I79</f>
        <v>0</v>
      </c>
      <c r="G78" s="40">
        <f>'Experience Data'!J79</f>
        <v>0</v>
      </c>
      <c r="H78" s="11"/>
      <c r="I78" s="11"/>
      <c r="J78" s="35"/>
      <c r="K78" s="40">
        <f>'Experience Data'!G79</f>
        <v>0</v>
      </c>
      <c r="L78" s="40" t="str">
        <f t="shared" si="69"/>
        <v/>
      </c>
      <c r="M78" s="40" t="str">
        <f t="shared" si="70"/>
        <v/>
      </c>
      <c r="N78" s="40" t="str">
        <f t="shared" si="71"/>
        <v/>
      </c>
      <c r="O78" s="9" t="str">
        <f t="shared" si="72"/>
        <v/>
      </c>
      <c r="P78" s="9">
        <v>0.3</v>
      </c>
      <c r="Q78" s="11">
        <v>0.41</v>
      </c>
      <c r="R78" s="37" t="str">
        <f t="shared" si="73"/>
        <v/>
      </c>
      <c r="S78" s="11"/>
      <c r="T78" s="37" t="str">
        <f t="shared" si="74"/>
        <v/>
      </c>
      <c r="U78" s="94" t="str">
        <f>IF(S86="","",O78*S86+IF(Q78="",P78,Q78))</f>
        <v/>
      </c>
      <c r="V78" s="18">
        <f>IFERROR(L78/M78,100%)</f>
        <v>1</v>
      </c>
      <c r="W78" s="78" t="str">
        <f>IF('Experience Data'!AS79="","",'Experience Data'!AS79)</f>
        <v/>
      </c>
      <c r="X78" s="1">
        <f t="shared" ref="X78:X85" si="86">IF(W79="",V78-V79,W78-W79)</f>
        <v>0</v>
      </c>
      <c r="Y78" s="91">
        <v>8.5</v>
      </c>
      <c r="Z78" s="78" t="str">
        <f>IF('Experience Data'!AT79="","",'Experience Data'!AT79)</f>
        <v/>
      </c>
      <c r="AA78" s="91">
        <f t="shared" si="75"/>
        <v>8.5</v>
      </c>
      <c r="AB78" s="40">
        <f>IFERROR(IF(V78=100%,0.5,SUMPRODUCT(AA77:AA77*X77:X77)/SUM(X77:X77)-AA78-0.5),0.5)</f>
        <v>0.5</v>
      </c>
      <c r="AC78" s="40">
        <f t="shared" si="76"/>
        <v>0</v>
      </c>
      <c r="AD78" s="40">
        <f t="shared" si="77"/>
        <v>1</v>
      </c>
      <c r="AE78" s="1">
        <f>IFERROR((1+HLOOKUP($B78,'Yield Curve'!$C$5:$AK$94,AC78+2,FALSE))^(-AC78),1)</f>
        <v>1</v>
      </c>
      <c r="AF78" s="1">
        <f>IFERROR((1+HLOOKUP($B78,'Yield Curve'!$C$5:$AK$94,AD78+2,FALSE))^(-AD78),1)</f>
        <v>1</v>
      </c>
      <c r="AG78" s="1">
        <f t="shared" ref="AG78:AG86" si="87">(1-AB78+AC78)*AE78+(AB78-AC78)*AF78</f>
        <v>1</v>
      </c>
      <c r="AH78" s="41" t="str">
        <f t="shared" si="78"/>
        <v/>
      </c>
    </row>
    <row r="79" spans="1:34">
      <c r="A79" s="139">
        <f t="shared" si="24"/>
        <v>8</v>
      </c>
      <c r="B79" s="43">
        <f>'Experience Data'!C80</f>
        <v>0</v>
      </c>
      <c r="C79" s="10">
        <f>'Experience Data'!D80</f>
        <v>0</v>
      </c>
      <c r="D79" s="10">
        <f>'Experience Data'!B80</f>
        <v>2008</v>
      </c>
      <c r="E79" s="10" t="str">
        <f t="shared" si="62"/>
        <v>No</v>
      </c>
      <c r="F79" s="40">
        <f>'Experience Data'!I80</f>
        <v>0</v>
      </c>
      <c r="G79" s="40">
        <f>'Experience Data'!J80</f>
        <v>0</v>
      </c>
      <c r="H79" s="11"/>
      <c r="I79" s="11"/>
      <c r="J79" s="35"/>
      <c r="K79" s="40">
        <f>'Experience Data'!G80</f>
        <v>0</v>
      </c>
      <c r="L79" s="40" t="str">
        <f t="shared" si="69"/>
        <v/>
      </c>
      <c r="M79" s="40" t="str">
        <f t="shared" si="70"/>
        <v/>
      </c>
      <c r="N79" s="40" t="str">
        <f t="shared" si="71"/>
        <v/>
      </c>
      <c r="O79" s="9" t="str">
        <f t="shared" si="72"/>
        <v/>
      </c>
      <c r="P79" s="9">
        <v>0.3</v>
      </c>
      <c r="Q79" s="11">
        <v>0.41</v>
      </c>
      <c r="R79" s="37" t="str">
        <f t="shared" si="73"/>
        <v/>
      </c>
      <c r="S79" s="11"/>
      <c r="T79" s="37" t="str">
        <f t="shared" si="74"/>
        <v/>
      </c>
      <c r="U79" s="94" t="str">
        <f>IF(S86="","",O79*S86+IF(Q79="",P79,Q79))</f>
        <v/>
      </c>
      <c r="V79" s="18">
        <f t="shared" ref="V79:V86" si="88">IFERROR(L79/M79,100%)</f>
        <v>1</v>
      </c>
      <c r="W79" s="78" t="str">
        <f>IF('Experience Data'!AS80="","",'Experience Data'!AS80)</f>
        <v/>
      </c>
      <c r="X79" s="1">
        <f t="shared" si="86"/>
        <v>0</v>
      </c>
      <c r="Y79" s="91">
        <f t="shared" ref="Y79:Y86" si="89">Y78-1</f>
        <v>7.5</v>
      </c>
      <c r="Z79" s="78" t="str">
        <f>IF('Experience Data'!AT80="","",'Experience Data'!AT80)</f>
        <v/>
      </c>
      <c r="AA79" s="91">
        <f t="shared" si="75"/>
        <v>7.5</v>
      </c>
      <c r="AB79" s="40">
        <f>IFERROR(IF(V79=100%,0.5,SUMPRODUCT(AA77:AA78*X77:X78)/SUM(X77:X78)-AA79-0.5),0.5)</f>
        <v>0.5</v>
      </c>
      <c r="AC79" s="40">
        <f t="shared" si="76"/>
        <v>0</v>
      </c>
      <c r="AD79" s="40">
        <f t="shared" si="77"/>
        <v>1</v>
      </c>
      <c r="AE79" s="1">
        <f>IFERROR((1+HLOOKUP($B79,'Yield Curve'!$C$5:$AK$94,AC79+2,FALSE))^(-AC79),1)</f>
        <v>1</v>
      </c>
      <c r="AF79" s="1">
        <f>IFERROR((1+HLOOKUP($B79,'Yield Curve'!$C$5:$AK$94,AD79+2,FALSE))^(-AD79),1)</f>
        <v>1</v>
      </c>
      <c r="AG79" s="1">
        <f t="shared" si="87"/>
        <v>1</v>
      </c>
      <c r="AH79" s="41" t="str">
        <f t="shared" si="78"/>
        <v/>
      </c>
    </row>
    <row r="80" spans="1:34">
      <c r="A80" s="139">
        <f t="shared" si="24"/>
        <v>8</v>
      </c>
      <c r="B80" s="43">
        <f>'Experience Data'!C81</f>
        <v>0</v>
      </c>
      <c r="C80" s="10">
        <f>'Experience Data'!D81</f>
        <v>0</v>
      </c>
      <c r="D80" s="10">
        <f>'Experience Data'!B81</f>
        <v>2009</v>
      </c>
      <c r="E80" s="10" t="str">
        <f t="shared" si="62"/>
        <v>No</v>
      </c>
      <c r="F80" s="40">
        <f>'Experience Data'!I81</f>
        <v>0</v>
      </c>
      <c r="G80" s="40">
        <f>'Experience Data'!J81</f>
        <v>0</v>
      </c>
      <c r="H80" s="11"/>
      <c r="I80" s="11"/>
      <c r="J80" s="35"/>
      <c r="K80" s="40">
        <f>'Experience Data'!G81</f>
        <v>0</v>
      </c>
      <c r="L80" s="40" t="str">
        <f t="shared" si="69"/>
        <v/>
      </c>
      <c r="M80" s="40" t="str">
        <f t="shared" si="70"/>
        <v/>
      </c>
      <c r="N80" s="40" t="str">
        <f t="shared" si="71"/>
        <v/>
      </c>
      <c r="O80" s="9" t="str">
        <f t="shared" si="72"/>
        <v/>
      </c>
      <c r="P80" s="9">
        <v>0.3</v>
      </c>
      <c r="Q80" s="11">
        <v>0.41</v>
      </c>
      <c r="R80" s="37" t="str">
        <f t="shared" si="73"/>
        <v/>
      </c>
      <c r="S80" s="11"/>
      <c r="T80" s="37" t="str">
        <f t="shared" si="74"/>
        <v/>
      </c>
      <c r="U80" s="94" t="str">
        <f>IF(S86="","",O80*S86+IF(Q80="",P80,Q80))</f>
        <v/>
      </c>
      <c r="V80" s="18">
        <f t="shared" si="88"/>
        <v>1</v>
      </c>
      <c r="W80" s="78" t="str">
        <f>IF('Experience Data'!AS81="","",'Experience Data'!AS81)</f>
        <v/>
      </c>
      <c r="X80" s="1">
        <f t="shared" si="86"/>
        <v>0</v>
      </c>
      <c r="Y80" s="91">
        <f t="shared" si="89"/>
        <v>6.5</v>
      </c>
      <c r="Z80" s="78" t="str">
        <f>IF('Experience Data'!AT81="","",'Experience Data'!AT81)</f>
        <v/>
      </c>
      <c r="AA80" s="91">
        <f t="shared" si="75"/>
        <v>6.5</v>
      </c>
      <c r="AB80" s="40">
        <f>IFERROR(IF(V80=100%,0.5,SUMPRODUCT(AA77:AA79*X77:X79)/SUM(X77:X79)-AA80-0.5),0.5)</f>
        <v>0.5</v>
      </c>
      <c r="AC80" s="40">
        <f t="shared" si="76"/>
        <v>0</v>
      </c>
      <c r="AD80" s="40">
        <f t="shared" si="77"/>
        <v>1</v>
      </c>
      <c r="AE80" s="1">
        <f>IFERROR((1+HLOOKUP($B80,'Yield Curve'!$C$5:$AK$94,AC80+2,FALSE))^(-AC80),1)</f>
        <v>1</v>
      </c>
      <c r="AF80" s="1">
        <f>IFERROR((1+HLOOKUP($B80,'Yield Curve'!$C$5:$AK$94,AD80+2,FALSE))^(-AD80),1)</f>
        <v>1</v>
      </c>
      <c r="AG80" s="1">
        <f t="shared" si="87"/>
        <v>1</v>
      </c>
      <c r="AH80" s="41" t="str">
        <f t="shared" si="78"/>
        <v/>
      </c>
    </row>
    <row r="81" spans="1:34">
      <c r="A81" s="139">
        <f t="shared" si="24"/>
        <v>8</v>
      </c>
      <c r="B81" s="43">
        <f>'Experience Data'!C82</f>
        <v>0</v>
      </c>
      <c r="C81" s="10">
        <f>'Experience Data'!D82</f>
        <v>0</v>
      </c>
      <c r="D81" s="10">
        <f>'Experience Data'!B82</f>
        <v>2010</v>
      </c>
      <c r="E81" s="10" t="str">
        <f t="shared" si="62"/>
        <v>No</v>
      </c>
      <c r="F81" s="40">
        <f>'Experience Data'!I82</f>
        <v>0</v>
      </c>
      <c r="G81" s="40">
        <f>'Experience Data'!J82</f>
        <v>0</v>
      </c>
      <c r="H81" s="11"/>
      <c r="I81" s="11"/>
      <c r="J81" s="35"/>
      <c r="K81" s="40">
        <f>'Experience Data'!G82</f>
        <v>0</v>
      </c>
      <c r="L81" s="40" t="str">
        <f t="shared" si="69"/>
        <v/>
      </c>
      <c r="M81" s="40" t="str">
        <f t="shared" si="70"/>
        <v/>
      </c>
      <c r="N81" s="40" t="str">
        <f t="shared" si="71"/>
        <v/>
      </c>
      <c r="O81" s="9" t="str">
        <f t="shared" si="72"/>
        <v/>
      </c>
      <c r="P81" s="9">
        <v>0.3</v>
      </c>
      <c r="Q81" s="11">
        <v>0.41</v>
      </c>
      <c r="R81" s="37" t="str">
        <f t="shared" si="73"/>
        <v/>
      </c>
      <c r="S81" s="11"/>
      <c r="T81" s="37" t="str">
        <f t="shared" si="74"/>
        <v/>
      </c>
      <c r="U81" s="94" t="str">
        <f>IF(S86="","",O81*S86+IF(Q81="",P81,Q81))</f>
        <v/>
      </c>
      <c r="V81" s="18">
        <f t="shared" si="88"/>
        <v>1</v>
      </c>
      <c r="W81" s="78" t="str">
        <f>IF('Experience Data'!AS82="","",'Experience Data'!AS82)</f>
        <v/>
      </c>
      <c r="X81" s="1">
        <f t="shared" si="86"/>
        <v>0</v>
      </c>
      <c r="Y81" s="91">
        <f t="shared" si="89"/>
        <v>5.5</v>
      </c>
      <c r="Z81" s="78" t="str">
        <f>IF('Experience Data'!AT82="","",'Experience Data'!AT82)</f>
        <v/>
      </c>
      <c r="AA81" s="91">
        <f t="shared" si="75"/>
        <v>5.5</v>
      </c>
      <c r="AB81" s="40">
        <f>IFERROR(IF(V81=100%,0.5,SUMPRODUCT(AA77:AA80*X77:X80)/SUM(X77:X80)-AA81-0.5),0.5)</f>
        <v>0.5</v>
      </c>
      <c r="AC81" s="40">
        <f t="shared" si="76"/>
        <v>0</v>
      </c>
      <c r="AD81" s="40">
        <f t="shared" si="77"/>
        <v>1</v>
      </c>
      <c r="AE81" s="1">
        <f>IFERROR((1+HLOOKUP($B81,'Yield Curve'!$C$5:$AK$94,AC81+2,FALSE))^(-AC81),1)</f>
        <v>1</v>
      </c>
      <c r="AF81" s="1">
        <f>IFERROR((1+HLOOKUP($B81,'Yield Curve'!$C$5:$AK$94,AD81+2,FALSE))^(-AD81),1)</f>
        <v>1</v>
      </c>
      <c r="AG81" s="1">
        <f t="shared" si="87"/>
        <v>1</v>
      </c>
      <c r="AH81" s="41" t="str">
        <f t="shared" si="78"/>
        <v/>
      </c>
    </row>
    <row r="82" spans="1:34">
      <c r="A82" s="139">
        <f t="shared" si="24"/>
        <v>8</v>
      </c>
      <c r="B82" s="43">
        <f>'Experience Data'!C83</f>
        <v>0</v>
      </c>
      <c r="C82" s="10">
        <f>'Experience Data'!D83</f>
        <v>0</v>
      </c>
      <c r="D82" s="10">
        <f>'Experience Data'!B83</f>
        <v>2011</v>
      </c>
      <c r="E82" s="10" t="str">
        <f t="shared" si="62"/>
        <v>No</v>
      </c>
      <c r="F82" s="40">
        <f>'Experience Data'!I83</f>
        <v>0</v>
      </c>
      <c r="G82" s="40">
        <f>'Experience Data'!J83</f>
        <v>0</v>
      </c>
      <c r="H82" s="11"/>
      <c r="I82" s="11"/>
      <c r="J82" s="35"/>
      <c r="K82" s="40">
        <f>'Experience Data'!G83</f>
        <v>0</v>
      </c>
      <c r="L82" s="40" t="str">
        <f t="shared" si="69"/>
        <v/>
      </c>
      <c r="M82" s="40" t="str">
        <f t="shared" si="70"/>
        <v/>
      </c>
      <c r="N82" s="40" t="str">
        <f t="shared" si="71"/>
        <v/>
      </c>
      <c r="O82" s="9" t="str">
        <f t="shared" si="72"/>
        <v/>
      </c>
      <c r="P82" s="9">
        <v>0.3</v>
      </c>
      <c r="Q82" s="11">
        <v>0.41</v>
      </c>
      <c r="R82" s="37" t="str">
        <f t="shared" si="73"/>
        <v/>
      </c>
      <c r="S82" s="11"/>
      <c r="T82" s="37" t="str">
        <f t="shared" si="74"/>
        <v/>
      </c>
      <c r="U82" s="94" t="str">
        <f>IF(S86="","",O82*S86+IF(Q82="",P82,Q82))</f>
        <v/>
      </c>
      <c r="V82" s="18">
        <f t="shared" si="88"/>
        <v>1</v>
      </c>
      <c r="W82" s="78" t="str">
        <f>IF('Experience Data'!AS83="","",'Experience Data'!AS83)</f>
        <v/>
      </c>
      <c r="X82" s="1">
        <f t="shared" si="86"/>
        <v>0</v>
      </c>
      <c r="Y82" s="91">
        <f t="shared" si="89"/>
        <v>4.5</v>
      </c>
      <c r="Z82" s="78" t="str">
        <f>IF('Experience Data'!AT83="","",'Experience Data'!AT83)</f>
        <v/>
      </c>
      <c r="AA82" s="91">
        <f t="shared" si="75"/>
        <v>4.5</v>
      </c>
      <c r="AB82" s="40">
        <f>IFERROR(IF(V82=100%,0.5,SUMPRODUCT(AA77:AA81*X77:X81)/SUM(X77:X81)-AA82-0.5),0.5)</f>
        <v>0.5</v>
      </c>
      <c r="AC82" s="40">
        <f t="shared" si="76"/>
        <v>0</v>
      </c>
      <c r="AD82" s="40">
        <f t="shared" si="77"/>
        <v>1</v>
      </c>
      <c r="AE82" s="1">
        <f>IFERROR((1+HLOOKUP($B82,'Yield Curve'!$C$5:$AK$94,AC82+2,FALSE))^(-AC82),1)</f>
        <v>1</v>
      </c>
      <c r="AF82" s="1">
        <f>IFERROR((1+HLOOKUP($B82,'Yield Curve'!$C$5:$AK$94,AD82+2,FALSE))^(-AD82),1)</f>
        <v>1</v>
      </c>
      <c r="AG82" s="1">
        <f t="shared" si="87"/>
        <v>1</v>
      </c>
      <c r="AH82" s="41" t="str">
        <f t="shared" si="78"/>
        <v/>
      </c>
    </row>
    <row r="83" spans="1:34">
      <c r="A83" s="139">
        <f t="shared" si="24"/>
        <v>8</v>
      </c>
      <c r="B83" s="43">
        <f>'Experience Data'!C84</f>
        <v>0</v>
      </c>
      <c r="C83" s="10">
        <f>'Experience Data'!D84</f>
        <v>0</v>
      </c>
      <c r="D83" s="10">
        <f>'Experience Data'!B84</f>
        <v>2012</v>
      </c>
      <c r="E83" s="10" t="str">
        <f t="shared" si="62"/>
        <v>No</v>
      </c>
      <c r="F83" s="40">
        <f>'Experience Data'!I84</f>
        <v>0</v>
      </c>
      <c r="G83" s="40">
        <f>'Experience Data'!J84</f>
        <v>0</v>
      </c>
      <c r="H83" s="11"/>
      <c r="I83" s="11"/>
      <c r="J83" s="35"/>
      <c r="K83" s="40">
        <f>'Experience Data'!G84</f>
        <v>0</v>
      </c>
      <c r="L83" s="40" t="str">
        <f t="shared" si="69"/>
        <v/>
      </c>
      <c r="M83" s="40" t="str">
        <f t="shared" si="70"/>
        <v/>
      </c>
      <c r="N83" s="40" t="str">
        <f t="shared" si="71"/>
        <v/>
      </c>
      <c r="O83" s="9" t="str">
        <f t="shared" si="72"/>
        <v/>
      </c>
      <c r="P83" s="9">
        <v>0.3</v>
      </c>
      <c r="Q83" s="11">
        <v>0.41</v>
      </c>
      <c r="R83" s="37" t="str">
        <f t="shared" si="73"/>
        <v/>
      </c>
      <c r="S83" s="11"/>
      <c r="T83" s="37" t="str">
        <f t="shared" si="74"/>
        <v/>
      </c>
      <c r="U83" s="94" t="str">
        <f>IF(S86="","",O83*S86+IF(Q83="",P83,Q83))</f>
        <v/>
      </c>
      <c r="V83" s="18">
        <f t="shared" si="88"/>
        <v>1</v>
      </c>
      <c r="W83" s="78" t="str">
        <f>IF('Experience Data'!AS84="","",'Experience Data'!AS84)</f>
        <v/>
      </c>
      <c r="X83" s="1">
        <f t="shared" si="86"/>
        <v>0</v>
      </c>
      <c r="Y83" s="91">
        <f t="shared" si="89"/>
        <v>3.5</v>
      </c>
      <c r="Z83" s="78" t="str">
        <f>IF('Experience Data'!AT84="","",'Experience Data'!AT84)</f>
        <v/>
      </c>
      <c r="AA83" s="91">
        <f t="shared" si="75"/>
        <v>3.5</v>
      </c>
      <c r="AB83" s="40">
        <f>IFERROR(IF(V83=100%,0.5,SUMPRODUCT(AA77:AA82*X77:X82)/SUM(X77:X82)-AA83-0.5),0.5)</f>
        <v>0.5</v>
      </c>
      <c r="AC83" s="40">
        <f t="shared" si="76"/>
        <v>0</v>
      </c>
      <c r="AD83" s="40">
        <f t="shared" si="77"/>
        <v>1</v>
      </c>
      <c r="AE83" s="1">
        <f>IFERROR((1+HLOOKUP($B83,'Yield Curve'!$C$5:$AK$94,AC83+2,FALSE))^(-AC83),1)</f>
        <v>1</v>
      </c>
      <c r="AF83" s="1">
        <f>IFERROR((1+HLOOKUP($B83,'Yield Curve'!$C$5:$AK$94,AD83+2,FALSE))^(-AD83),1)</f>
        <v>1</v>
      </c>
      <c r="AG83" s="1">
        <f t="shared" si="87"/>
        <v>1</v>
      </c>
      <c r="AH83" s="41" t="str">
        <f t="shared" si="78"/>
        <v/>
      </c>
    </row>
    <row r="84" spans="1:34">
      <c r="A84" s="139">
        <f t="shared" si="24"/>
        <v>8</v>
      </c>
      <c r="B84" s="43">
        <f>'Experience Data'!C85</f>
        <v>0</v>
      </c>
      <c r="C84" s="10">
        <f>'Experience Data'!D85</f>
        <v>0</v>
      </c>
      <c r="D84" s="10">
        <f>'Experience Data'!B85</f>
        <v>2013</v>
      </c>
      <c r="E84" s="10" t="str">
        <f t="shared" si="62"/>
        <v>No</v>
      </c>
      <c r="F84" s="40">
        <f>'Experience Data'!I85</f>
        <v>0</v>
      </c>
      <c r="G84" s="40">
        <f>'Experience Data'!J85</f>
        <v>0</v>
      </c>
      <c r="H84" s="11"/>
      <c r="I84" s="11"/>
      <c r="J84" s="35"/>
      <c r="K84" s="40">
        <f>'Experience Data'!G85</f>
        <v>0</v>
      </c>
      <c r="L84" s="40" t="str">
        <f t="shared" si="69"/>
        <v/>
      </c>
      <c r="M84" s="40" t="str">
        <f t="shared" si="70"/>
        <v/>
      </c>
      <c r="N84" s="40" t="str">
        <f t="shared" si="71"/>
        <v/>
      </c>
      <c r="O84" s="9" t="str">
        <f t="shared" si="72"/>
        <v/>
      </c>
      <c r="P84" s="9">
        <v>0.3</v>
      </c>
      <c r="Q84" s="11">
        <v>0.41</v>
      </c>
      <c r="R84" s="37" t="str">
        <f t="shared" si="73"/>
        <v/>
      </c>
      <c r="S84" s="11"/>
      <c r="T84" s="37" t="str">
        <f t="shared" si="74"/>
        <v/>
      </c>
      <c r="U84" s="94" t="str">
        <f>IF(S86="","",O84*S86+IF(Q84="",P84,Q84))</f>
        <v/>
      </c>
      <c r="V84" s="18">
        <f t="shared" si="88"/>
        <v>1</v>
      </c>
      <c r="W84" s="78" t="str">
        <f>IF('Experience Data'!AS85="","",'Experience Data'!AS85)</f>
        <v/>
      </c>
      <c r="X84" s="1">
        <f t="shared" si="86"/>
        <v>0</v>
      </c>
      <c r="Y84" s="91">
        <f t="shared" si="89"/>
        <v>2.5</v>
      </c>
      <c r="Z84" s="78" t="str">
        <f>IF('Experience Data'!AT85="","",'Experience Data'!AT85)</f>
        <v/>
      </c>
      <c r="AA84" s="91">
        <f t="shared" si="75"/>
        <v>2.5</v>
      </c>
      <c r="AB84" s="40">
        <f>IFERROR(IF(V84=100%,0.5,SUMPRODUCT(AA77:AA83*X77:X83)/SUM(X77:X83)-AA84-0.5),0.5)</f>
        <v>0.5</v>
      </c>
      <c r="AC84" s="40">
        <f t="shared" si="76"/>
        <v>0</v>
      </c>
      <c r="AD84" s="40">
        <f t="shared" si="77"/>
        <v>1</v>
      </c>
      <c r="AE84" s="1">
        <f>IFERROR((1+HLOOKUP($B84,'Yield Curve'!$C$5:$AK$94,AC84+2,FALSE))^(-AC84),1)</f>
        <v>1</v>
      </c>
      <c r="AF84" s="1">
        <f>IFERROR((1+HLOOKUP($B84,'Yield Curve'!$C$5:$AK$94,AD84+2,FALSE))^(-AD84),1)</f>
        <v>1</v>
      </c>
      <c r="AG84" s="1">
        <f t="shared" si="87"/>
        <v>1</v>
      </c>
      <c r="AH84" s="41" t="str">
        <f t="shared" si="78"/>
        <v/>
      </c>
    </row>
    <row r="85" spans="1:34">
      <c r="A85" s="139">
        <f t="shared" si="24"/>
        <v>8</v>
      </c>
      <c r="B85" s="43">
        <f>'Experience Data'!C86</f>
        <v>0</v>
      </c>
      <c r="C85" s="10">
        <f>'Experience Data'!D86</f>
        <v>0</v>
      </c>
      <c r="D85" s="10">
        <f>'Experience Data'!B86</f>
        <v>2014</v>
      </c>
      <c r="E85" s="10" t="str">
        <f t="shared" si="62"/>
        <v>No</v>
      </c>
      <c r="F85" s="40">
        <f>'Experience Data'!I86</f>
        <v>0</v>
      </c>
      <c r="G85" s="40">
        <f>'Experience Data'!J86</f>
        <v>0</v>
      </c>
      <c r="H85" s="11"/>
      <c r="I85" s="11"/>
      <c r="J85" s="35"/>
      <c r="K85" s="40">
        <f>'Experience Data'!G86</f>
        <v>0</v>
      </c>
      <c r="L85" s="40" t="str">
        <f t="shared" si="69"/>
        <v/>
      </c>
      <c r="M85" s="40" t="str">
        <f t="shared" si="70"/>
        <v/>
      </c>
      <c r="N85" s="40" t="str">
        <f t="shared" si="71"/>
        <v/>
      </c>
      <c r="O85" s="9" t="str">
        <f t="shared" si="72"/>
        <v/>
      </c>
      <c r="P85" s="9">
        <v>0.3</v>
      </c>
      <c r="Q85" s="11">
        <v>0.41</v>
      </c>
      <c r="R85" s="37" t="str">
        <f t="shared" si="73"/>
        <v/>
      </c>
      <c r="S85" s="11"/>
      <c r="T85" s="37" t="str">
        <f t="shared" si="74"/>
        <v/>
      </c>
      <c r="U85" s="94" t="str">
        <f>IF(S86="","",O85*S86+IF(Q85="",P85,Q85))</f>
        <v/>
      </c>
      <c r="V85" s="18">
        <f t="shared" si="88"/>
        <v>1</v>
      </c>
      <c r="W85" s="78" t="str">
        <f>IF('Experience Data'!AS86="","",'Experience Data'!AS86)</f>
        <v/>
      </c>
      <c r="X85" s="1">
        <f t="shared" si="86"/>
        <v>0</v>
      </c>
      <c r="Y85" s="91">
        <f t="shared" si="89"/>
        <v>1.5</v>
      </c>
      <c r="Z85" s="78" t="str">
        <f>IF('Experience Data'!AT86="","",'Experience Data'!AT86)</f>
        <v/>
      </c>
      <c r="AA85" s="91">
        <f t="shared" si="75"/>
        <v>1.5</v>
      </c>
      <c r="AB85" s="40">
        <f>IFERROR(IF(V85=100%,0.5,SUMPRODUCT(AA77:AA84*X77:X84)/SUM(X77:X84)-AA85-0.5),0.5)</f>
        <v>0.5</v>
      </c>
      <c r="AC85" s="40">
        <f t="shared" si="76"/>
        <v>0</v>
      </c>
      <c r="AD85" s="40">
        <f t="shared" si="77"/>
        <v>1</v>
      </c>
      <c r="AE85" s="1">
        <f>IFERROR((1+HLOOKUP($B85,'Yield Curve'!$C$5:$AK$94,AC85+2,FALSE))^(-AC85),1)</f>
        <v>1</v>
      </c>
      <c r="AF85" s="1">
        <f>IFERROR((1+HLOOKUP($B85,'Yield Curve'!$C$5:$AK$94,AD85+2,FALSE))^(-AD85),1)</f>
        <v>1</v>
      </c>
      <c r="AG85" s="1">
        <f t="shared" si="87"/>
        <v>1</v>
      </c>
      <c r="AH85" s="41" t="str">
        <f t="shared" si="78"/>
        <v/>
      </c>
    </row>
    <row r="86" spans="1:34">
      <c r="A86" s="140">
        <f t="shared" si="24"/>
        <v>8</v>
      </c>
      <c r="B86" s="44">
        <f>'Experience Data'!C87</f>
        <v>0</v>
      </c>
      <c r="C86" s="16">
        <f>'Experience Data'!D87</f>
        <v>0</v>
      </c>
      <c r="D86" s="16">
        <f>'Experience Data'!B87</f>
        <v>2015</v>
      </c>
      <c r="E86" s="16" t="str">
        <f t="shared" si="62"/>
        <v>No</v>
      </c>
      <c r="F86" s="45">
        <f>'Experience Data'!I87</f>
        <v>0</v>
      </c>
      <c r="G86" s="45">
        <f>'Experience Data'!J87</f>
        <v>0</v>
      </c>
      <c r="H86" s="20"/>
      <c r="I86" s="20"/>
      <c r="J86" s="36"/>
      <c r="K86" s="45">
        <f>'Experience Data'!G87</f>
        <v>0</v>
      </c>
      <c r="L86" s="45" t="str">
        <f t="shared" si="69"/>
        <v/>
      </c>
      <c r="M86" s="45" t="str">
        <f t="shared" si="70"/>
        <v/>
      </c>
      <c r="N86" s="45" t="str">
        <f t="shared" si="71"/>
        <v/>
      </c>
      <c r="O86" s="46" t="str">
        <f t="shared" si="72"/>
        <v/>
      </c>
      <c r="P86" s="46">
        <v>0.3</v>
      </c>
      <c r="Q86" s="20">
        <v>0.41</v>
      </c>
      <c r="R86" s="47" t="str">
        <f t="shared" si="73"/>
        <v/>
      </c>
      <c r="S86" s="20"/>
      <c r="T86" s="47" t="str">
        <f t="shared" si="74"/>
        <v/>
      </c>
      <c r="U86" s="95" t="str">
        <f>IF(S86="","",O86*S86+IF(Q86="",P86,Q86))</f>
        <v/>
      </c>
      <c r="V86" s="19">
        <f t="shared" si="88"/>
        <v>1</v>
      </c>
      <c r="W86" s="80" t="str">
        <f>IF('Experience Data'!AS87="","",'Experience Data'!AS87)</f>
        <v/>
      </c>
      <c r="X86" s="98">
        <f>IF(W86="",V86,W86)</f>
        <v>1</v>
      </c>
      <c r="Y86" s="92">
        <f t="shared" si="89"/>
        <v>0.5</v>
      </c>
      <c r="Z86" s="80" t="str">
        <f>IF('Experience Data'!AT87="","",'Experience Data'!AT87)</f>
        <v/>
      </c>
      <c r="AA86" s="92">
        <f t="shared" si="75"/>
        <v>0.5</v>
      </c>
      <c r="AB86" s="45">
        <f>IFERROR(IF(V86=100%,0.5,SUMPRODUCT(AA77:AA85*X77:X85)/SUM(X77:X85)-AA86-0.5),0.5)</f>
        <v>0.5</v>
      </c>
      <c r="AC86" s="45">
        <f t="shared" si="76"/>
        <v>0</v>
      </c>
      <c r="AD86" s="45">
        <f t="shared" si="77"/>
        <v>1</v>
      </c>
      <c r="AE86" s="17">
        <f>IFERROR((1+HLOOKUP($B86,'Yield Curve'!$C$5:$AK$94,AC86+2,FALSE))^(-AC86),1)</f>
        <v>1</v>
      </c>
      <c r="AF86" s="17">
        <f>IFERROR((1+HLOOKUP($B86,'Yield Curve'!$C$5:$AK$94,AD86+2,FALSE))^(-AD86),1)</f>
        <v>1</v>
      </c>
      <c r="AG86" s="17">
        <f t="shared" si="87"/>
        <v>1</v>
      </c>
      <c r="AH86" s="42" t="str">
        <f t="shared" si="78"/>
        <v/>
      </c>
    </row>
    <row r="87" spans="1:34">
      <c r="A87" s="138">
        <f t="shared" ref="A87" si="90">A77+1</f>
        <v>9</v>
      </c>
      <c r="B87" s="48">
        <f>'Experience Data'!C88</f>
        <v>0</v>
      </c>
      <c r="C87" s="21">
        <f>'Experience Data'!D88</f>
        <v>0</v>
      </c>
      <c r="D87" s="21">
        <f>'Experience Data'!B88</f>
        <v>2006</v>
      </c>
      <c r="E87" s="21" t="str">
        <f t="shared" si="62"/>
        <v>No</v>
      </c>
      <c r="F87" s="49">
        <f>'Experience Data'!I88</f>
        <v>0</v>
      </c>
      <c r="G87" s="49">
        <f>'Experience Data'!J88</f>
        <v>0</v>
      </c>
      <c r="H87" s="50"/>
      <c r="I87" s="50"/>
      <c r="J87" s="23"/>
      <c r="K87" s="49">
        <f>'Experience Data'!G88</f>
        <v>0</v>
      </c>
      <c r="L87" s="49" t="str">
        <f t="shared" si="69"/>
        <v/>
      </c>
      <c r="M87" s="49" t="str">
        <f t="shared" si="70"/>
        <v/>
      </c>
      <c r="N87" s="49" t="str">
        <f t="shared" si="71"/>
        <v/>
      </c>
      <c r="O87" s="51" t="str">
        <f t="shared" si="72"/>
        <v/>
      </c>
      <c r="P87" s="51">
        <v>0.3</v>
      </c>
      <c r="Q87" s="50">
        <v>0.41</v>
      </c>
      <c r="R87" s="52" t="str">
        <f t="shared" si="73"/>
        <v/>
      </c>
      <c r="S87" s="50"/>
      <c r="T87" s="52" t="str">
        <f t="shared" si="74"/>
        <v/>
      </c>
      <c r="U87" s="93" t="str">
        <f>IF(S96="","",O87*S96+IF(Q87="",P87,Q87))</f>
        <v/>
      </c>
      <c r="V87" s="53">
        <v>1</v>
      </c>
      <c r="W87" s="79">
        <f>IF('Experience Data'!AS88="","",'Experience Data'!AS88)</f>
        <v>1</v>
      </c>
      <c r="X87" s="24">
        <f>IF(W88="",V87-V88,W87-W88)</f>
        <v>0</v>
      </c>
      <c r="Y87" s="90">
        <v>15</v>
      </c>
      <c r="Z87" s="79" t="str">
        <f>IF('Experience Data'!AT88="","",'Experience Data'!AT88)</f>
        <v/>
      </c>
      <c r="AA87" s="90">
        <f t="shared" si="75"/>
        <v>15</v>
      </c>
      <c r="AB87" s="49">
        <f>IFERROR(IF(V87=100%,0.5,SUMPRODUCT(AA86:AA87*X86:X87)/SUM(X86:X87)-AA87-0.5),0.5)</f>
        <v>0.5</v>
      </c>
      <c r="AC87" s="49">
        <f t="shared" si="76"/>
        <v>0</v>
      </c>
      <c r="AD87" s="49">
        <f t="shared" si="77"/>
        <v>1</v>
      </c>
      <c r="AE87" s="24">
        <f>IFERROR((1+HLOOKUP($B87,'Yield Curve'!$C$5:$AK$94,AC87+2,FALSE))^(-AC87),1)</f>
        <v>1</v>
      </c>
      <c r="AF87" s="24">
        <f>IFERROR((1+HLOOKUP($B87,'Yield Curve'!$C$5:$AK$94,AD87+2,FALSE))^(-AD87),1)</f>
        <v>1</v>
      </c>
      <c r="AG87" s="24">
        <f>(1-AB87+AC87)*AE87+(AB87-AC87)*AF87</f>
        <v>1</v>
      </c>
      <c r="AH87" s="54" t="str">
        <f t="shared" si="78"/>
        <v/>
      </c>
    </row>
    <row r="88" spans="1:34">
      <c r="A88" s="139">
        <f t="shared" ref="A88" si="91">A87</f>
        <v>9</v>
      </c>
      <c r="B88" s="43">
        <f>'Experience Data'!C89</f>
        <v>0</v>
      </c>
      <c r="C88" s="10">
        <f>'Experience Data'!D89</f>
        <v>0</v>
      </c>
      <c r="D88" s="10">
        <f>'Experience Data'!B89</f>
        <v>2007</v>
      </c>
      <c r="E88" s="10" t="str">
        <f t="shared" si="62"/>
        <v>No</v>
      </c>
      <c r="F88" s="40">
        <f>'Experience Data'!I89</f>
        <v>0</v>
      </c>
      <c r="G88" s="40">
        <f>'Experience Data'!J89</f>
        <v>0</v>
      </c>
      <c r="H88" s="11"/>
      <c r="I88" s="11"/>
      <c r="J88" s="35"/>
      <c r="K88" s="40">
        <f>'Experience Data'!G89</f>
        <v>0</v>
      </c>
      <c r="L88" s="40" t="str">
        <f t="shared" si="69"/>
        <v/>
      </c>
      <c r="M88" s="40" t="str">
        <f t="shared" si="70"/>
        <v/>
      </c>
      <c r="N88" s="40" t="str">
        <f t="shared" si="71"/>
        <v/>
      </c>
      <c r="O88" s="9" t="str">
        <f t="shared" si="72"/>
        <v/>
      </c>
      <c r="P88" s="9">
        <v>0.3</v>
      </c>
      <c r="Q88" s="11">
        <v>0.41</v>
      </c>
      <c r="R88" s="37" t="str">
        <f t="shared" si="73"/>
        <v/>
      </c>
      <c r="S88" s="11"/>
      <c r="T88" s="37" t="str">
        <f t="shared" si="74"/>
        <v/>
      </c>
      <c r="U88" s="94" t="str">
        <f>IF(S96="","",O88*S96+IF(Q88="",P88,Q88))</f>
        <v/>
      </c>
      <c r="V88" s="18">
        <f>IFERROR(L88/M88,100%)</f>
        <v>1</v>
      </c>
      <c r="W88" s="78" t="str">
        <f>IF('Experience Data'!AS89="","",'Experience Data'!AS89)</f>
        <v/>
      </c>
      <c r="X88" s="1">
        <f t="shared" ref="X88:X95" si="92">IF(W89="",V88-V89,W88-W89)</f>
        <v>0</v>
      </c>
      <c r="Y88" s="91">
        <v>8.5</v>
      </c>
      <c r="Z88" s="78" t="str">
        <f>IF('Experience Data'!AT89="","",'Experience Data'!AT89)</f>
        <v/>
      </c>
      <c r="AA88" s="91">
        <f t="shared" si="75"/>
        <v>8.5</v>
      </c>
      <c r="AB88" s="40">
        <f>IFERROR(IF(V88=100%,0.5,SUMPRODUCT(AA87:AA87*X87:X87)/SUM(X87:X87)-AA88-0.5),0.5)</f>
        <v>0.5</v>
      </c>
      <c r="AC88" s="40">
        <f t="shared" si="76"/>
        <v>0</v>
      </c>
      <c r="AD88" s="40">
        <f t="shared" si="77"/>
        <v>1</v>
      </c>
      <c r="AE88" s="1">
        <f>IFERROR((1+HLOOKUP($B88,'Yield Curve'!$C$5:$AK$94,AC88+2,FALSE))^(-AC88),1)</f>
        <v>1</v>
      </c>
      <c r="AF88" s="1">
        <f>IFERROR((1+HLOOKUP($B88,'Yield Curve'!$C$5:$AK$94,AD88+2,FALSE))^(-AD88),1)</f>
        <v>1</v>
      </c>
      <c r="AG88" s="1">
        <f t="shared" ref="AG88:AG96" si="93">(1-AB88+AC88)*AE88+(AB88-AC88)*AF88</f>
        <v>1</v>
      </c>
      <c r="AH88" s="41" t="str">
        <f t="shared" si="78"/>
        <v/>
      </c>
    </row>
    <row r="89" spans="1:34">
      <c r="A89" s="139">
        <f t="shared" si="24"/>
        <v>9</v>
      </c>
      <c r="B89" s="43">
        <f>'Experience Data'!C90</f>
        <v>0</v>
      </c>
      <c r="C89" s="10">
        <f>'Experience Data'!D90</f>
        <v>0</v>
      </c>
      <c r="D89" s="10">
        <f>'Experience Data'!B90</f>
        <v>2008</v>
      </c>
      <c r="E89" s="10" t="str">
        <f t="shared" si="62"/>
        <v>No</v>
      </c>
      <c r="F89" s="40">
        <f>'Experience Data'!I90</f>
        <v>0</v>
      </c>
      <c r="G89" s="40">
        <f>'Experience Data'!J90</f>
        <v>0</v>
      </c>
      <c r="H89" s="11"/>
      <c r="I89" s="11"/>
      <c r="J89" s="35"/>
      <c r="K89" s="40">
        <f>'Experience Data'!G90</f>
        <v>0</v>
      </c>
      <c r="L89" s="40" t="str">
        <f t="shared" si="69"/>
        <v/>
      </c>
      <c r="M89" s="40" t="str">
        <f t="shared" si="70"/>
        <v/>
      </c>
      <c r="N89" s="40" t="str">
        <f t="shared" si="71"/>
        <v/>
      </c>
      <c r="O89" s="9" t="str">
        <f t="shared" si="72"/>
        <v/>
      </c>
      <c r="P89" s="9">
        <v>0.3</v>
      </c>
      <c r="Q89" s="11">
        <v>0.41</v>
      </c>
      <c r="R89" s="37" t="str">
        <f t="shared" si="73"/>
        <v/>
      </c>
      <c r="S89" s="11"/>
      <c r="T89" s="37" t="str">
        <f t="shared" si="74"/>
        <v/>
      </c>
      <c r="U89" s="94" t="str">
        <f>IF(S96="","",O89*S96+IF(Q89="",P89,Q89))</f>
        <v/>
      </c>
      <c r="V89" s="18">
        <f t="shared" ref="V89:V96" si="94">IFERROR(L89/M89,100%)</f>
        <v>1</v>
      </c>
      <c r="W89" s="78" t="str">
        <f>IF('Experience Data'!AS90="","",'Experience Data'!AS90)</f>
        <v/>
      </c>
      <c r="X89" s="1">
        <f t="shared" si="92"/>
        <v>0</v>
      </c>
      <c r="Y89" s="91">
        <f t="shared" ref="Y89:Y96" si="95">Y88-1</f>
        <v>7.5</v>
      </c>
      <c r="Z89" s="78" t="str">
        <f>IF('Experience Data'!AT90="","",'Experience Data'!AT90)</f>
        <v/>
      </c>
      <c r="AA89" s="91">
        <f t="shared" si="75"/>
        <v>7.5</v>
      </c>
      <c r="AB89" s="40">
        <f>IFERROR(IF(V89=100%,0.5,SUMPRODUCT(AA87:AA88*X87:X88)/SUM(X87:X88)-AA89-0.5),0.5)</f>
        <v>0.5</v>
      </c>
      <c r="AC89" s="40">
        <f t="shared" si="76"/>
        <v>0</v>
      </c>
      <c r="AD89" s="40">
        <f t="shared" si="77"/>
        <v>1</v>
      </c>
      <c r="AE89" s="1">
        <f>IFERROR((1+HLOOKUP($B89,'Yield Curve'!$C$5:$AK$94,AC89+2,FALSE))^(-AC89),1)</f>
        <v>1</v>
      </c>
      <c r="AF89" s="1">
        <f>IFERROR((1+HLOOKUP($B89,'Yield Curve'!$C$5:$AK$94,AD89+2,FALSE))^(-AD89),1)</f>
        <v>1</v>
      </c>
      <c r="AG89" s="1">
        <f t="shared" si="93"/>
        <v>1</v>
      </c>
      <c r="AH89" s="41" t="str">
        <f t="shared" si="78"/>
        <v/>
      </c>
    </row>
    <row r="90" spans="1:34">
      <c r="A90" s="139">
        <f t="shared" si="24"/>
        <v>9</v>
      </c>
      <c r="B90" s="43">
        <f>'Experience Data'!C91</f>
        <v>0</v>
      </c>
      <c r="C90" s="10">
        <f>'Experience Data'!D91</f>
        <v>0</v>
      </c>
      <c r="D90" s="10">
        <f>'Experience Data'!B91</f>
        <v>2009</v>
      </c>
      <c r="E90" s="10" t="str">
        <f t="shared" si="62"/>
        <v>No</v>
      </c>
      <c r="F90" s="40">
        <f>'Experience Data'!I91</f>
        <v>0</v>
      </c>
      <c r="G90" s="40">
        <f>'Experience Data'!J91</f>
        <v>0</v>
      </c>
      <c r="H90" s="11"/>
      <c r="I90" s="11"/>
      <c r="J90" s="35"/>
      <c r="K90" s="40">
        <f>'Experience Data'!G91</f>
        <v>0</v>
      </c>
      <c r="L90" s="40" t="str">
        <f t="shared" si="69"/>
        <v/>
      </c>
      <c r="M90" s="40" t="str">
        <f t="shared" si="70"/>
        <v/>
      </c>
      <c r="N90" s="40" t="str">
        <f t="shared" si="71"/>
        <v/>
      </c>
      <c r="O90" s="9" t="str">
        <f t="shared" si="72"/>
        <v/>
      </c>
      <c r="P90" s="9">
        <v>0.3</v>
      </c>
      <c r="Q90" s="11">
        <v>0.41</v>
      </c>
      <c r="R90" s="37" t="str">
        <f t="shared" si="73"/>
        <v/>
      </c>
      <c r="S90" s="11"/>
      <c r="T90" s="37" t="str">
        <f t="shared" si="74"/>
        <v/>
      </c>
      <c r="U90" s="94" t="str">
        <f>IF(S96="","",O90*S96+IF(Q90="",P90,Q90))</f>
        <v/>
      </c>
      <c r="V90" s="18">
        <f t="shared" si="94"/>
        <v>1</v>
      </c>
      <c r="W90" s="78" t="str">
        <f>IF('Experience Data'!AS91="","",'Experience Data'!AS91)</f>
        <v/>
      </c>
      <c r="X90" s="1">
        <f t="shared" si="92"/>
        <v>0</v>
      </c>
      <c r="Y90" s="91">
        <f t="shared" si="95"/>
        <v>6.5</v>
      </c>
      <c r="Z90" s="78" t="str">
        <f>IF('Experience Data'!AT91="","",'Experience Data'!AT91)</f>
        <v/>
      </c>
      <c r="AA90" s="91">
        <f t="shared" si="75"/>
        <v>6.5</v>
      </c>
      <c r="AB90" s="40">
        <f>IFERROR(IF(V90=100%,0.5,SUMPRODUCT(AA87:AA89*X87:X89)/SUM(X87:X89)-AA90-0.5),0.5)</f>
        <v>0.5</v>
      </c>
      <c r="AC90" s="40">
        <f t="shared" si="76"/>
        <v>0</v>
      </c>
      <c r="AD90" s="40">
        <f t="shared" si="77"/>
        <v>1</v>
      </c>
      <c r="AE90" s="1">
        <f>IFERROR((1+HLOOKUP($B90,'Yield Curve'!$C$5:$AK$94,AC90+2,FALSE))^(-AC90),1)</f>
        <v>1</v>
      </c>
      <c r="AF90" s="1">
        <f>IFERROR((1+HLOOKUP($B90,'Yield Curve'!$C$5:$AK$94,AD90+2,FALSE))^(-AD90),1)</f>
        <v>1</v>
      </c>
      <c r="AG90" s="1">
        <f t="shared" si="93"/>
        <v>1</v>
      </c>
      <c r="AH90" s="41" t="str">
        <f t="shared" si="78"/>
        <v/>
      </c>
    </row>
    <row r="91" spans="1:34">
      <c r="A91" s="139">
        <f t="shared" si="24"/>
        <v>9</v>
      </c>
      <c r="B91" s="43">
        <f>'Experience Data'!C92</f>
        <v>0</v>
      </c>
      <c r="C91" s="10">
        <f>'Experience Data'!D92</f>
        <v>0</v>
      </c>
      <c r="D91" s="10">
        <f>'Experience Data'!B92</f>
        <v>2010</v>
      </c>
      <c r="E91" s="10" t="str">
        <f t="shared" si="62"/>
        <v>No</v>
      </c>
      <c r="F91" s="40">
        <f>'Experience Data'!I92</f>
        <v>0</v>
      </c>
      <c r="G91" s="40">
        <f>'Experience Data'!J92</f>
        <v>0</v>
      </c>
      <c r="H91" s="11"/>
      <c r="I91" s="11"/>
      <c r="J91" s="35"/>
      <c r="K91" s="40">
        <f>'Experience Data'!G92</f>
        <v>0</v>
      </c>
      <c r="L91" s="40" t="str">
        <f t="shared" si="69"/>
        <v/>
      </c>
      <c r="M91" s="40" t="str">
        <f t="shared" si="70"/>
        <v/>
      </c>
      <c r="N91" s="40" t="str">
        <f t="shared" si="71"/>
        <v/>
      </c>
      <c r="O91" s="9" t="str">
        <f t="shared" si="72"/>
        <v/>
      </c>
      <c r="P91" s="9">
        <v>0.3</v>
      </c>
      <c r="Q91" s="11">
        <v>0.41</v>
      </c>
      <c r="R91" s="37" t="str">
        <f t="shared" si="73"/>
        <v/>
      </c>
      <c r="S91" s="11"/>
      <c r="T91" s="37" t="str">
        <f t="shared" si="74"/>
        <v/>
      </c>
      <c r="U91" s="94" t="str">
        <f>IF(S96="","",O91*S96+IF(Q91="",P91,Q91))</f>
        <v/>
      </c>
      <c r="V91" s="18">
        <f t="shared" si="94"/>
        <v>1</v>
      </c>
      <c r="W91" s="78" t="str">
        <f>IF('Experience Data'!AS92="","",'Experience Data'!AS92)</f>
        <v/>
      </c>
      <c r="X91" s="1">
        <f t="shared" si="92"/>
        <v>0</v>
      </c>
      <c r="Y91" s="91">
        <f t="shared" si="95"/>
        <v>5.5</v>
      </c>
      <c r="Z91" s="78" t="str">
        <f>IF('Experience Data'!AT92="","",'Experience Data'!AT92)</f>
        <v/>
      </c>
      <c r="AA91" s="91">
        <f t="shared" si="75"/>
        <v>5.5</v>
      </c>
      <c r="AB91" s="40">
        <f>IFERROR(IF(V91=100%,0.5,SUMPRODUCT(AA87:AA90*X87:X90)/SUM(X87:X90)-AA91-0.5),0.5)</f>
        <v>0.5</v>
      </c>
      <c r="AC91" s="40">
        <f t="shared" si="76"/>
        <v>0</v>
      </c>
      <c r="AD91" s="40">
        <f t="shared" si="77"/>
        <v>1</v>
      </c>
      <c r="AE91" s="1">
        <f>IFERROR((1+HLOOKUP($B91,'Yield Curve'!$C$5:$AK$94,AC91+2,FALSE))^(-AC91),1)</f>
        <v>1</v>
      </c>
      <c r="AF91" s="1">
        <f>IFERROR((1+HLOOKUP($B91,'Yield Curve'!$C$5:$AK$94,AD91+2,FALSE))^(-AD91),1)</f>
        <v>1</v>
      </c>
      <c r="AG91" s="1">
        <f t="shared" si="93"/>
        <v>1</v>
      </c>
      <c r="AH91" s="41" t="str">
        <f t="shared" si="78"/>
        <v/>
      </c>
    </row>
    <row r="92" spans="1:34">
      <c r="A92" s="139">
        <f t="shared" ref="A92:A155" si="96">A91</f>
        <v>9</v>
      </c>
      <c r="B92" s="43">
        <f>'Experience Data'!C93</f>
        <v>0</v>
      </c>
      <c r="C92" s="10">
        <f>'Experience Data'!D93</f>
        <v>0</v>
      </c>
      <c r="D92" s="10">
        <f>'Experience Data'!B93</f>
        <v>2011</v>
      </c>
      <c r="E92" s="10" t="str">
        <f t="shared" si="62"/>
        <v>No</v>
      </c>
      <c r="F92" s="40">
        <f>'Experience Data'!I93</f>
        <v>0</v>
      </c>
      <c r="G92" s="40">
        <f>'Experience Data'!J93</f>
        <v>0</v>
      </c>
      <c r="H92" s="11"/>
      <c r="I92" s="11"/>
      <c r="J92" s="35"/>
      <c r="K92" s="40">
        <f>'Experience Data'!G93</f>
        <v>0</v>
      </c>
      <c r="L92" s="40" t="str">
        <f t="shared" si="69"/>
        <v/>
      </c>
      <c r="M92" s="40" t="str">
        <f t="shared" si="70"/>
        <v/>
      </c>
      <c r="N92" s="40" t="str">
        <f t="shared" si="71"/>
        <v/>
      </c>
      <c r="O92" s="9" t="str">
        <f t="shared" si="72"/>
        <v/>
      </c>
      <c r="P92" s="9">
        <v>0.3</v>
      </c>
      <c r="Q92" s="11">
        <v>0.41</v>
      </c>
      <c r="R92" s="37" t="str">
        <f t="shared" si="73"/>
        <v/>
      </c>
      <c r="S92" s="11"/>
      <c r="T92" s="37" t="str">
        <f t="shared" si="74"/>
        <v/>
      </c>
      <c r="U92" s="94" t="str">
        <f>IF(S96="","",O92*S96+IF(Q92="",P92,Q92))</f>
        <v/>
      </c>
      <c r="V92" s="18">
        <f t="shared" si="94"/>
        <v>1</v>
      </c>
      <c r="W92" s="78" t="str">
        <f>IF('Experience Data'!AS93="","",'Experience Data'!AS93)</f>
        <v/>
      </c>
      <c r="X92" s="1">
        <f t="shared" si="92"/>
        <v>0</v>
      </c>
      <c r="Y92" s="91">
        <f t="shared" si="95"/>
        <v>4.5</v>
      </c>
      <c r="Z92" s="78" t="str">
        <f>IF('Experience Data'!AT93="","",'Experience Data'!AT93)</f>
        <v/>
      </c>
      <c r="AA92" s="91">
        <f t="shared" si="75"/>
        <v>4.5</v>
      </c>
      <c r="AB92" s="40">
        <f>IFERROR(IF(V92=100%,0.5,SUMPRODUCT(AA87:AA91*X87:X91)/SUM(X87:X91)-AA92-0.5),0.5)</f>
        <v>0.5</v>
      </c>
      <c r="AC92" s="40">
        <f t="shared" si="76"/>
        <v>0</v>
      </c>
      <c r="AD92" s="40">
        <f t="shared" si="77"/>
        <v>1</v>
      </c>
      <c r="AE92" s="1">
        <f>IFERROR((1+HLOOKUP($B92,'Yield Curve'!$C$5:$AK$94,AC92+2,FALSE))^(-AC92),1)</f>
        <v>1</v>
      </c>
      <c r="AF92" s="1">
        <f>IFERROR((1+HLOOKUP($B92,'Yield Curve'!$C$5:$AK$94,AD92+2,FALSE))^(-AD92),1)</f>
        <v>1</v>
      </c>
      <c r="AG92" s="1">
        <f t="shared" si="93"/>
        <v>1</v>
      </c>
      <c r="AH92" s="41" t="str">
        <f t="shared" si="78"/>
        <v/>
      </c>
    </row>
    <row r="93" spans="1:34">
      <c r="A93" s="139">
        <f t="shared" si="96"/>
        <v>9</v>
      </c>
      <c r="B93" s="43">
        <f>'Experience Data'!C94</f>
        <v>0</v>
      </c>
      <c r="C93" s="10">
        <f>'Experience Data'!D94</f>
        <v>0</v>
      </c>
      <c r="D93" s="10">
        <f>'Experience Data'!B94</f>
        <v>2012</v>
      </c>
      <c r="E93" s="10" t="str">
        <f t="shared" si="62"/>
        <v>No</v>
      </c>
      <c r="F93" s="40">
        <f>'Experience Data'!I94</f>
        <v>0</v>
      </c>
      <c r="G93" s="40">
        <f>'Experience Data'!J94</f>
        <v>0</v>
      </c>
      <c r="H93" s="11"/>
      <c r="I93" s="11"/>
      <c r="J93" s="35"/>
      <c r="K93" s="40">
        <f>'Experience Data'!G94</f>
        <v>0</v>
      </c>
      <c r="L93" s="40" t="str">
        <f t="shared" si="69"/>
        <v/>
      </c>
      <c r="M93" s="40" t="str">
        <f t="shared" si="70"/>
        <v/>
      </c>
      <c r="N93" s="40" t="str">
        <f t="shared" si="71"/>
        <v/>
      </c>
      <c r="O93" s="9" t="str">
        <f t="shared" si="72"/>
        <v/>
      </c>
      <c r="P93" s="9">
        <v>0.3</v>
      </c>
      <c r="Q93" s="11">
        <v>0.41</v>
      </c>
      <c r="R93" s="37" t="str">
        <f t="shared" si="73"/>
        <v/>
      </c>
      <c r="S93" s="11"/>
      <c r="T93" s="37" t="str">
        <f t="shared" si="74"/>
        <v/>
      </c>
      <c r="U93" s="94" t="str">
        <f>IF(S96="","",O93*S96+IF(Q93="",P93,Q93))</f>
        <v/>
      </c>
      <c r="V93" s="18">
        <f t="shared" si="94"/>
        <v>1</v>
      </c>
      <c r="W93" s="78" t="str">
        <f>IF('Experience Data'!AS94="","",'Experience Data'!AS94)</f>
        <v/>
      </c>
      <c r="X93" s="1">
        <f t="shared" si="92"/>
        <v>0</v>
      </c>
      <c r="Y93" s="91">
        <f t="shared" si="95"/>
        <v>3.5</v>
      </c>
      <c r="Z93" s="78" t="str">
        <f>IF('Experience Data'!AT94="","",'Experience Data'!AT94)</f>
        <v/>
      </c>
      <c r="AA93" s="91">
        <f t="shared" si="75"/>
        <v>3.5</v>
      </c>
      <c r="AB93" s="40">
        <f>IFERROR(IF(V93=100%,0.5,SUMPRODUCT(AA87:AA92*X87:X92)/SUM(X87:X92)-AA93-0.5),0.5)</f>
        <v>0.5</v>
      </c>
      <c r="AC93" s="40">
        <f t="shared" si="76"/>
        <v>0</v>
      </c>
      <c r="AD93" s="40">
        <f t="shared" si="77"/>
        <v>1</v>
      </c>
      <c r="AE93" s="1">
        <f>IFERROR((1+HLOOKUP($B93,'Yield Curve'!$C$5:$AK$94,AC93+2,FALSE))^(-AC93),1)</f>
        <v>1</v>
      </c>
      <c r="AF93" s="1">
        <f>IFERROR((1+HLOOKUP($B93,'Yield Curve'!$C$5:$AK$94,AD93+2,FALSE))^(-AD93),1)</f>
        <v>1</v>
      </c>
      <c r="AG93" s="1">
        <f t="shared" si="93"/>
        <v>1</v>
      </c>
      <c r="AH93" s="41" t="str">
        <f t="shared" si="78"/>
        <v/>
      </c>
    </row>
    <row r="94" spans="1:34">
      <c r="A94" s="139">
        <f t="shared" si="96"/>
        <v>9</v>
      </c>
      <c r="B94" s="43">
        <f>'Experience Data'!C95</f>
        <v>0</v>
      </c>
      <c r="C94" s="10">
        <f>'Experience Data'!D95</f>
        <v>0</v>
      </c>
      <c r="D94" s="10">
        <f>'Experience Data'!B95</f>
        <v>2013</v>
      </c>
      <c r="E94" s="10" t="str">
        <f t="shared" si="62"/>
        <v>No</v>
      </c>
      <c r="F94" s="40">
        <f>'Experience Data'!I95</f>
        <v>0</v>
      </c>
      <c r="G94" s="40">
        <f>'Experience Data'!J95</f>
        <v>0</v>
      </c>
      <c r="H94" s="11"/>
      <c r="I94" s="11"/>
      <c r="J94" s="35"/>
      <c r="K94" s="40">
        <f>'Experience Data'!G95</f>
        <v>0</v>
      </c>
      <c r="L94" s="40" t="str">
        <f t="shared" si="69"/>
        <v/>
      </c>
      <c r="M94" s="40" t="str">
        <f t="shared" si="70"/>
        <v/>
      </c>
      <c r="N94" s="40" t="str">
        <f t="shared" si="71"/>
        <v/>
      </c>
      <c r="O94" s="9" t="str">
        <f t="shared" si="72"/>
        <v/>
      </c>
      <c r="P94" s="9">
        <v>0.3</v>
      </c>
      <c r="Q94" s="11">
        <v>0.41</v>
      </c>
      <c r="R94" s="37" t="str">
        <f t="shared" si="73"/>
        <v/>
      </c>
      <c r="S94" s="11"/>
      <c r="T94" s="37" t="str">
        <f t="shared" si="74"/>
        <v/>
      </c>
      <c r="U94" s="94" t="str">
        <f>IF(S96="","",O94*S96+IF(Q94="",P94,Q94))</f>
        <v/>
      </c>
      <c r="V94" s="18">
        <f t="shared" si="94"/>
        <v>1</v>
      </c>
      <c r="W94" s="78" t="str">
        <f>IF('Experience Data'!AS95="","",'Experience Data'!AS95)</f>
        <v/>
      </c>
      <c r="X94" s="1">
        <f t="shared" si="92"/>
        <v>0</v>
      </c>
      <c r="Y94" s="91">
        <f t="shared" si="95"/>
        <v>2.5</v>
      </c>
      <c r="Z94" s="78" t="str">
        <f>IF('Experience Data'!AT95="","",'Experience Data'!AT95)</f>
        <v/>
      </c>
      <c r="AA94" s="91">
        <f t="shared" si="75"/>
        <v>2.5</v>
      </c>
      <c r="AB94" s="40">
        <f>IFERROR(IF(V94=100%,0.5,SUMPRODUCT(AA87:AA93*X87:X93)/SUM(X87:X93)-AA94-0.5),0.5)</f>
        <v>0.5</v>
      </c>
      <c r="AC94" s="40">
        <f t="shared" si="76"/>
        <v>0</v>
      </c>
      <c r="AD94" s="40">
        <f t="shared" si="77"/>
        <v>1</v>
      </c>
      <c r="AE94" s="1">
        <f>IFERROR((1+HLOOKUP($B94,'Yield Curve'!$C$5:$AK$94,AC94+2,FALSE))^(-AC94),1)</f>
        <v>1</v>
      </c>
      <c r="AF94" s="1">
        <f>IFERROR((1+HLOOKUP($B94,'Yield Curve'!$C$5:$AK$94,AD94+2,FALSE))^(-AD94),1)</f>
        <v>1</v>
      </c>
      <c r="AG94" s="1">
        <f t="shared" si="93"/>
        <v>1</v>
      </c>
      <c r="AH94" s="41" t="str">
        <f t="shared" si="78"/>
        <v/>
      </c>
    </row>
    <row r="95" spans="1:34">
      <c r="A95" s="139">
        <f t="shared" si="96"/>
        <v>9</v>
      </c>
      <c r="B95" s="43">
        <f>'Experience Data'!C96</f>
        <v>0</v>
      </c>
      <c r="C95" s="10">
        <f>'Experience Data'!D96</f>
        <v>0</v>
      </c>
      <c r="D95" s="10">
        <f>'Experience Data'!B96</f>
        <v>2014</v>
      </c>
      <c r="E95" s="10" t="str">
        <f t="shared" si="62"/>
        <v>No</v>
      </c>
      <c r="F95" s="40">
        <f>'Experience Data'!I96</f>
        <v>0</v>
      </c>
      <c r="G95" s="40">
        <f>'Experience Data'!J96</f>
        <v>0</v>
      </c>
      <c r="H95" s="11"/>
      <c r="I95" s="11"/>
      <c r="J95" s="35"/>
      <c r="K95" s="40">
        <f>'Experience Data'!G96</f>
        <v>0</v>
      </c>
      <c r="L95" s="40" t="str">
        <f t="shared" si="69"/>
        <v/>
      </c>
      <c r="M95" s="40" t="str">
        <f t="shared" si="70"/>
        <v/>
      </c>
      <c r="N95" s="40" t="str">
        <f t="shared" si="71"/>
        <v/>
      </c>
      <c r="O95" s="9" t="str">
        <f t="shared" si="72"/>
        <v/>
      </c>
      <c r="P95" s="9">
        <v>0.3</v>
      </c>
      <c r="Q95" s="11">
        <v>0.41</v>
      </c>
      <c r="R95" s="37" t="str">
        <f t="shared" si="73"/>
        <v/>
      </c>
      <c r="S95" s="11"/>
      <c r="T95" s="37" t="str">
        <f t="shared" si="74"/>
        <v/>
      </c>
      <c r="U95" s="94" t="str">
        <f>IF(S96="","",O95*S96+IF(Q95="",P95,Q95))</f>
        <v/>
      </c>
      <c r="V95" s="18">
        <f t="shared" si="94"/>
        <v>1</v>
      </c>
      <c r="W95" s="78" t="str">
        <f>IF('Experience Data'!AS96="","",'Experience Data'!AS96)</f>
        <v/>
      </c>
      <c r="X95" s="1">
        <f t="shared" si="92"/>
        <v>0</v>
      </c>
      <c r="Y95" s="91">
        <f t="shared" si="95"/>
        <v>1.5</v>
      </c>
      <c r="Z95" s="78" t="str">
        <f>IF('Experience Data'!AT96="","",'Experience Data'!AT96)</f>
        <v/>
      </c>
      <c r="AA95" s="91">
        <f t="shared" si="75"/>
        <v>1.5</v>
      </c>
      <c r="AB95" s="40">
        <f>IFERROR(IF(V95=100%,0.5,SUMPRODUCT(AA87:AA94*X87:X94)/SUM(X87:X94)-AA95-0.5),0.5)</f>
        <v>0.5</v>
      </c>
      <c r="AC95" s="40">
        <f t="shared" si="76"/>
        <v>0</v>
      </c>
      <c r="AD95" s="40">
        <f t="shared" si="77"/>
        <v>1</v>
      </c>
      <c r="AE95" s="1">
        <f>IFERROR((1+HLOOKUP($B95,'Yield Curve'!$C$5:$AK$94,AC95+2,FALSE))^(-AC95),1)</f>
        <v>1</v>
      </c>
      <c r="AF95" s="1">
        <f>IFERROR((1+HLOOKUP($B95,'Yield Curve'!$C$5:$AK$94,AD95+2,FALSE))^(-AD95),1)</f>
        <v>1</v>
      </c>
      <c r="AG95" s="1">
        <f t="shared" si="93"/>
        <v>1</v>
      </c>
      <c r="AH95" s="41" t="str">
        <f t="shared" si="78"/>
        <v/>
      </c>
    </row>
    <row r="96" spans="1:34">
      <c r="A96" s="140">
        <f t="shared" si="96"/>
        <v>9</v>
      </c>
      <c r="B96" s="44">
        <f>'Experience Data'!C97</f>
        <v>0</v>
      </c>
      <c r="C96" s="16">
        <f>'Experience Data'!D97</f>
        <v>0</v>
      </c>
      <c r="D96" s="16">
        <f>'Experience Data'!B97</f>
        <v>2015</v>
      </c>
      <c r="E96" s="16" t="str">
        <f t="shared" si="62"/>
        <v>No</v>
      </c>
      <c r="F96" s="45">
        <f>'Experience Data'!I97</f>
        <v>0</v>
      </c>
      <c r="G96" s="45">
        <f>'Experience Data'!J97</f>
        <v>0</v>
      </c>
      <c r="H96" s="20"/>
      <c r="I96" s="20"/>
      <c r="J96" s="36"/>
      <c r="K96" s="45">
        <f>'Experience Data'!G97</f>
        <v>0</v>
      </c>
      <c r="L96" s="45" t="str">
        <f t="shared" si="69"/>
        <v/>
      </c>
      <c r="M96" s="45" t="str">
        <f t="shared" si="70"/>
        <v/>
      </c>
      <c r="N96" s="45" t="str">
        <f t="shared" si="71"/>
        <v/>
      </c>
      <c r="O96" s="46" t="str">
        <f t="shared" si="72"/>
        <v/>
      </c>
      <c r="P96" s="46">
        <v>0.3</v>
      </c>
      <c r="Q96" s="20">
        <v>0.41</v>
      </c>
      <c r="R96" s="47" t="str">
        <f t="shared" si="73"/>
        <v/>
      </c>
      <c r="S96" s="20"/>
      <c r="T96" s="47" t="str">
        <f t="shared" si="74"/>
        <v/>
      </c>
      <c r="U96" s="95" t="str">
        <f>IF(S96="","",O96*S96+IF(Q96="",P96,Q96))</f>
        <v/>
      </c>
      <c r="V96" s="19">
        <f t="shared" si="94"/>
        <v>1</v>
      </c>
      <c r="W96" s="80" t="str">
        <f>IF('Experience Data'!AS97="","",'Experience Data'!AS97)</f>
        <v/>
      </c>
      <c r="X96" s="98">
        <f>IF(W96="",V96,W96)</f>
        <v>1</v>
      </c>
      <c r="Y96" s="92">
        <f t="shared" si="95"/>
        <v>0.5</v>
      </c>
      <c r="Z96" s="80" t="str">
        <f>IF('Experience Data'!AT97="","",'Experience Data'!AT97)</f>
        <v/>
      </c>
      <c r="AA96" s="92">
        <f t="shared" si="75"/>
        <v>0.5</v>
      </c>
      <c r="AB96" s="45">
        <f>IFERROR(IF(V96=100%,0.5,SUMPRODUCT(AA87:AA95*X87:X95)/SUM(X87:X95)-AA96-0.5),0.5)</f>
        <v>0.5</v>
      </c>
      <c r="AC96" s="45">
        <f t="shared" si="76"/>
        <v>0</v>
      </c>
      <c r="AD96" s="45">
        <f t="shared" si="77"/>
        <v>1</v>
      </c>
      <c r="AE96" s="17">
        <f>IFERROR((1+HLOOKUP($B96,'Yield Curve'!$C$5:$AK$94,AC96+2,FALSE))^(-AC96),1)</f>
        <v>1</v>
      </c>
      <c r="AF96" s="17">
        <f>IFERROR((1+HLOOKUP($B96,'Yield Curve'!$C$5:$AK$94,AD96+2,FALSE))^(-AD96),1)</f>
        <v>1</v>
      </c>
      <c r="AG96" s="17">
        <f t="shared" si="93"/>
        <v>1</v>
      </c>
      <c r="AH96" s="42" t="str">
        <f t="shared" si="78"/>
        <v/>
      </c>
    </row>
    <row r="97" spans="1:34">
      <c r="A97" s="138">
        <f t="shared" ref="A97" si="97">A87+1</f>
        <v>10</v>
      </c>
      <c r="B97" s="48">
        <f>'Experience Data'!C98</f>
        <v>0</v>
      </c>
      <c r="C97" s="21">
        <f>'Experience Data'!D98</f>
        <v>0</v>
      </c>
      <c r="D97" s="21">
        <f>'Experience Data'!B98</f>
        <v>2006</v>
      </c>
      <c r="E97" s="21" t="str">
        <f t="shared" si="62"/>
        <v>No</v>
      </c>
      <c r="F97" s="49">
        <f>'Experience Data'!I98</f>
        <v>0</v>
      </c>
      <c r="G97" s="49">
        <f>'Experience Data'!J98</f>
        <v>0</v>
      </c>
      <c r="H97" s="50"/>
      <c r="I97" s="50"/>
      <c r="J97" s="23"/>
      <c r="K97" s="49">
        <f>'Experience Data'!G98</f>
        <v>0</v>
      </c>
      <c r="L97" s="49" t="str">
        <f t="shared" si="69"/>
        <v/>
      </c>
      <c r="M97" s="49" t="str">
        <f t="shared" si="70"/>
        <v/>
      </c>
      <c r="N97" s="49" t="str">
        <f t="shared" si="71"/>
        <v/>
      </c>
      <c r="O97" s="51" t="str">
        <f t="shared" si="72"/>
        <v/>
      </c>
      <c r="P97" s="51">
        <v>0.3</v>
      </c>
      <c r="Q97" s="50">
        <v>0.41</v>
      </c>
      <c r="R97" s="52" t="str">
        <f t="shared" si="73"/>
        <v/>
      </c>
      <c r="S97" s="50"/>
      <c r="T97" s="52" t="str">
        <f t="shared" si="74"/>
        <v/>
      </c>
      <c r="U97" s="93" t="str">
        <f>IF(S106="","",O97*S106+IF(Q97="",P97,Q97))</f>
        <v/>
      </c>
      <c r="V97" s="53">
        <v>1</v>
      </c>
      <c r="W97" s="79">
        <f>IF('Experience Data'!AS98="","",'Experience Data'!AS98)</f>
        <v>1</v>
      </c>
      <c r="X97" s="24">
        <f>IF(W98="",V97-V98,W97-W98)</f>
        <v>0</v>
      </c>
      <c r="Y97" s="90">
        <v>15</v>
      </c>
      <c r="Z97" s="79" t="str">
        <f>IF('Experience Data'!AT98="","",'Experience Data'!AT98)</f>
        <v/>
      </c>
      <c r="AA97" s="90">
        <f t="shared" si="75"/>
        <v>15</v>
      </c>
      <c r="AB97" s="49">
        <f>IFERROR(IF(V97=100%,0.5,SUMPRODUCT(AA96:AA97*X96:X97)/SUM(X96:X97)-AA97-0.5),0.5)</f>
        <v>0.5</v>
      </c>
      <c r="AC97" s="49">
        <f t="shared" si="76"/>
        <v>0</v>
      </c>
      <c r="AD97" s="49">
        <f t="shared" si="77"/>
        <v>1</v>
      </c>
      <c r="AE97" s="24">
        <f>IFERROR((1+HLOOKUP($B97,'Yield Curve'!$C$5:$AK$94,AC97+2,FALSE))^(-AC97),1)</f>
        <v>1</v>
      </c>
      <c r="AF97" s="24">
        <f>IFERROR((1+HLOOKUP($B97,'Yield Curve'!$C$5:$AK$94,AD97+2,FALSE))^(-AD97),1)</f>
        <v>1</v>
      </c>
      <c r="AG97" s="24">
        <f>(1-AB97+AC97)*AE97+(AB97-AC97)*AF97</f>
        <v>1</v>
      </c>
      <c r="AH97" s="54" t="str">
        <f t="shared" si="78"/>
        <v/>
      </c>
    </row>
    <row r="98" spans="1:34">
      <c r="A98" s="139">
        <f t="shared" ref="A98" si="98">A97</f>
        <v>10</v>
      </c>
      <c r="B98" s="43">
        <f>'Experience Data'!C99</f>
        <v>0</v>
      </c>
      <c r="C98" s="10">
        <f>'Experience Data'!D99</f>
        <v>0</v>
      </c>
      <c r="D98" s="10">
        <f>'Experience Data'!B99</f>
        <v>2007</v>
      </c>
      <c r="E98" s="10" t="str">
        <f t="shared" si="62"/>
        <v>No</v>
      </c>
      <c r="F98" s="40">
        <f>'Experience Data'!I99</f>
        <v>0</v>
      </c>
      <c r="G98" s="40">
        <f>'Experience Data'!J99</f>
        <v>0</v>
      </c>
      <c r="H98" s="11"/>
      <c r="I98" s="11"/>
      <c r="J98" s="35"/>
      <c r="K98" s="40">
        <f>'Experience Data'!G99</f>
        <v>0</v>
      </c>
      <c r="L98" s="40" t="str">
        <f t="shared" si="69"/>
        <v/>
      </c>
      <c r="M98" s="40" t="str">
        <f t="shared" si="70"/>
        <v/>
      </c>
      <c r="N98" s="40" t="str">
        <f t="shared" si="71"/>
        <v/>
      </c>
      <c r="O98" s="9" t="str">
        <f t="shared" si="72"/>
        <v/>
      </c>
      <c r="P98" s="9">
        <v>0.3</v>
      </c>
      <c r="Q98" s="11">
        <v>0.41</v>
      </c>
      <c r="R98" s="37" t="str">
        <f t="shared" si="73"/>
        <v/>
      </c>
      <c r="S98" s="11"/>
      <c r="T98" s="37" t="str">
        <f t="shared" si="74"/>
        <v/>
      </c>
      <c r="U98" s="94" t="str">
        <f>IF(S106="","",O98*S106+IF(Q98="",P98,Q98))</f>
        <v/>
      </c>
      <c r="V98" s="18">
        <f>IFERROR(L98/M98,100%)</f>
        <v>1</v>
      </c>
      <c r="W98" s="78" t="str">
        <f>IF('Experience Data'!AS99="","",'Experience Data'!AS99)</f>
        <v/>
      </c>
      <c r="X98" s="1">
        <f t="shared" ref="X98:X105" si="99">IF(W99="",V98-V99,W98-W99)</f>
        <v>0</v>
      </c>
      <c r="Y98" s="91">
        <v>8.5</v>
      </c>
      <c r="Z98" s="78" t="str">
        <f>IF('Experience Data'!AT99="","",'Experience Data'!AT99)</f>
        <v/>
      </c>
      <c r="AA98" s="91">
        <f t="shared" si="75"/>
        <v>8.5</v>
      </c>
      <c r="AB98" s="40">
        <f>IFERROR(IF(V98=100%,0.5,SUMPRODUCT(AA97:AA97*X97:X97)/SUM(X97:X97)-AA98-0.5),0.5)</f>
        <v>0.5</v>
      </c>
      <c r="AC98" s="40">
        <f t="shared" si="76"/>
        <v>0</v>
      </c>
      <c r="AD98" s="40">
        <f t="shared" si="77"/>
        <v>1</v>
      </c>
      <c r="AE98" s="1">
        <f>IFERROR((1+HLOOKUP($B98,'Yield Curve'!$C$5:$AK$94,AC98+2,FALSE))^(-AC98),1)</f>
        <v>1</v>
      </c>
      <c r="AF98" s="1">
        <f>IFERROR((1+HLOOKUP($B98,'Yield Curve'!$C$5:$AK$94,AD98+2,FALSE))^(-AD98),1)</f>
        <v>1</v>
      </c>
      <c r="AG98" s="1">
        <f t="shared" ref="AG98:AG106" si="100">(1-AB98+AC98)*AE98+(AB98-AC98)*AF98</f>
        <v>1</v>
      </c>
      <c r="AH98" s="41" t="str">
        <f t="shared" si="78"/>
        <v/>
      </c>
    </row>
    <row r="99" spans="1:34">
      <c r="A99" s="139">
        <f t="shared" si="96"/>
        <v>10</v>
      </c>
      <c r="B99" s="43">
        <f>'Experience Data'!C100</f>
        <v>0</v>
      </c>
      <c r="C99" s="10">
        <f>'Experience Data'!D100</f>
        <v>0</v>
      </c>
      <c r="D99" s="10">
        <f>'Experience Data'!B100</f>
        <v>2008</v>
      </c>
      <c r="E99" s="10" t="str">
        <f t="shared" si="62"/>
        <v>No</v>
      </c>
      <c r="F99" s="40">
        <f>'Experience Data'!I100</f>
        <v>0</v>
      </c>
      <c r="G99" s="40">
        <f>'Experience Data'!J100</f>
        <v>0</v>
      </c>
      <c r="H99" s="11"/>
      <c r="I99" s="11"/>
      <c r="J99" s="35"/>
      <c r="K99" s="40">
        <f>'Experience Data'!G100</f>
        <v>0</v>
      </c>
      <c r="L99" s="40" t="str">
        <f t="shared" si="69"/>
        <v/>
      </c>
      <c r="M99" s="40" t="str">
        <f t="shared" si="70"/>
        <v/>
      </c>
      <c r="N99" s="40" t="str">
        <f t="shared" si="71"/>
        <v/>
      </c>
      <c r="O99" s="9" t="str">
        <f t="shared" si="72"/>
        <v/>
      </c>
      <c r="P99" s="9">
        <v>0.3</v>
      </c>
      <c r="Q99" s="11">
        <v>0.41</v>
      </c>
      <c r="R99" s="37" t="str">
        <f t="shared" si="73"/>
        <v/>
      </c>
      <c r="S99" s="11"/>
      <c r="T99" s="37" t="str">
        <f t="shared" si="74"/>
        <v/>
      </c>
      <c r="U99" s="94" t="str">
        <f>IF(S106="","",O99*S106+IF(Q99="",P99,Q99))</f>
        <v/>
      </c>
      <c r="V99" s="18">
        <f t="shared" ref="V99:V106" si="101">IFERROR(L99/M99,100%)</f>
        <v>1</v>
      </c>
      <c r="W99" s="78" t="str">
        <f>IF('Experience Data'!AS100="","",'Experience Data'!AS100)</f>
        <v/>
      </c>
      <c r="X99" s="1">
        <f t="shared" si="99"/>
        <v>0</v>
      </c>
      <c r="Y99" s="91">
        <f t="shared" ref="Y99:Y106" si="102">Y98-1</f>
        <v>7.5</v>
      </c>
      <c r="Z99" s="78" t="str">
        <f>IF('Experience Data'!AT100="","",'Experience Data'!AT100)</f>
        <v/>
      </c>
      <c r="AA99" s="91">
        <f t="shared" si="75"/>
        <v>7.5</v>
      </c>
      <c r="AB99" s="40">
        <f>IFERROR(IF(V99=100%,0.5,SUMPRODUCT(AA97:AA98*X97:X98)/SUM(X97:X98)-AA99-0.5),0.5)</f>
        <v>0.5</v>
      </c>
      <c r="AC99" s="40">
        <f t="shared" si="76"/>
        <v>0</v>
      </c>
      <c r="AD99" s="40">
        <f t="shared" si="77"/>
        <v>1</v>
      </c>
      <c r="AE99" s="1">
        <f>IFERROR((1+HLOOKUP($B99,'Yield Curve'!$C$5:$AK$94,AC99+2,FALSE))^(-AC99),1)</f>
        <v>1</v>
      </c>
      <c r="AF99" s="1">
        <f>IFERROR((1+HLOOKUP($B99,'Yield Curve'!$C$5:$AK$94,AD99+2,FALSE))^(-AD99),1)</f>
        <v>1</v>
      </c>
      <c r="AG99" s="1">
        <f t="shared" si="100"/>
        <v>1</v>
      </c>
      <c r="AH99" s="41" t="str">
        <f t="shared" si="78"/>
        <v/>
      </c>
    </row>
    <row r="100" spans="1:34">
      <c r="A100" s="139">
        <f t="shared" si="96"/>
        <v>10</v>
      </c>
      <c r="B100" s="43">
        <f>'Experience Data'!C101</f>
        <v>0</v>
      </c>
      <c r="C100" s="10">
        <f>'Experience Data'!D101</f>
        <v>0</v>
      </c>
      <c r="D100" s="10">
        <f>'Experience Data'!B101</f>
        <v>2009</v>
      </c>
      <c r="E100" s="10" t="str">
        <f t="shared" si="62"/>
        <v>No</v>
      </c>
      <c r="F100" s="40">
        <f>'Experience Data'!I101</f>
        <v>0</v>
      </c>
      <c r="G100" s="40">
        <f>'Experience Data'!J101</f>
        <v>0</v>
      </c>
      <c r="H100" s="11"/>
      <c r="I100" s="11"/>
      <c r="J100" s="35"/>
      <c r="K100" s="40">
        <f>'Experience Data'!G101</f>
        <v>0</v>
      </c>
      <c r="L100" s="40" t="str">
        <f t="shared" si="69"/>
        <v/>
      </c>
      <c r="M100" s="40" t="str">
        <f t="shared" si="70"/>
        <v/>
      </c>
      <c r="N100" s="40" t="str">
        <f t="shared" si="71"/>
        <v/>
      </c>
      <c r="O100" s="9" t="str">
        <f t="shared" si="72"/>
        <v/>
      </c>
      <c r="P100" s="9">
        <v>0.3</v>
      </c>
      <c r="Q100" s="11">
        <v>0.41</v>
      </c>
      <c r="R100" s="37" t="str">
        <f t="shared" si="73"/>
        <v/>
      </c>
      <c r="S100" s="11"/>
      <c r="T100" s="37" t="str">
        <f t="shared" si="74"/>
        <v/>
      </c>
      <c r="U100" s="94" t="str">
        <f>IF(S106="","",O100*S106+IF(Q100="",P100,Q100))</f>
        <v/>
      </c>
      <c r="V100" s="18">
        <f t="shared" si="101"/>
        <v>1</v>
      </c>
      <c r="W100" s="78" t="str">
        <f>IF('Experience Data'!AS101="","",'Experience Data'!AS101)</f>
        <v/>
      </c>
      <c r="X100" s="1">
        <f t="shared" si="99"/>
        <v>0</v>
      </c>
      <c r="Y100" s="91">
        <f t="shared" si="102"/>
        <v>6.5</v>
      </c>
      <c r="Z100" s="78" t="str">
        <f>IF('Experience Data'!AT101="","",'Experience Data'!AT101)</f>
        <v/>
      </c>
      <c r="AA100" s="91">
        <f t="shared" si="75"/>
        <v>6.5</v>
      </c>
      <c r="AB100" s="40">
        <f>IFERROR(IF(V100=100%,0.5,SUMPRODUCT(AA97:AA99*X97:X99)/SUM(X97:X99)-AA100-0.5),0.5)</f>
        <v>0.5</v>
      </c>
      <c r="AC100" s="40">
        <f t="shared" si="76"/>
        <v>0</v>
      </c>
      <c r="AD100" s="40">
        <f t="shared" si="77"/>
        <v>1</v>
      </c>
      <c r="AE100" s="1">
        <f>IFERROR((1+HLOOKUP($B100,'Yield Curve'!$C$5:$AK$94,AC100+2,FALSE))^(-AC100),1)</f>
        <v>1</v>
      </c>
      <c r="AF100" s="1">
        <f>IFERROR((1+HLOOKUP($B100,'Yield Curve'!$C$5:$AK$94,AD100+2,FALSE))^(-AD100),1)</f>
        <v>1</v>
      </c>
      <c r="AG100" s="1">
        <f t="shared" si="100"/>
        <v>1</v>
      </c>
      <c r="AH100" s="41" t="str">
        <f t="shared" si="78"/>
        <v/>
      </c>
    </row>
    <row r="101" spans="1:34">
      <c r="A101" s="139">
        <f t="shared" si="96"/>
        <v>10</v>
      </c>
      <c r="B101" s="43">
        <f>'Experience Data'!C102</f>
        <v>0</v>
      </c>
      <c r="C101" s="10">
        <f>'Experience Data'!D102</f>
        <v>0</v>
      </c>
      <c r="D101" s="10">
        <f>'Experience Data'!B102</f>
        <v>2010</v>
      </c>
      <c r="E101" s="10" t="str">
        <f t="shared" si="62"/>
        <v>No</v>
      </c>
      <c r="F101" s="40">
        <f>'Experience Data'!I102</f>
        <v>0</v>
      </c>
      <c r="G101" s="40">
        <f>'Experience Data'!J102</f>
        <v>0</v>
      </c>
      <c r="H101" s="11"/>
      <c r="I101" s="11"/>
      <c r="J101" s="35"/>
      <c r="K101" s="40">
        <f>'Experience Data'!G102</f>
        <v>0</v>
      </c>
      <c r="L101" s="40" t="str">
        <f t="shared" si="69"/>
        <v/>
      </c>
      <c r="M101" s="40" t="str">
        <f t="shared" si="70"/>
        <v/>
      </c>
      <c r="N101" s="40" t="str">
        <f t="shared" si="71"/>
        <v/>
      </c>
      <c r="O101" s="9" t="str">
        <f t="shared" si="72"/>
        <v/>
      </c>
      <c r="P101" s="9">
        <v>0.3</v>
      </c>
      <c r="Q101" s="11">
        <v>0.41</v>
      </c>
      <c r="R101" s="37" t="str">
        <f t="shared" si="73"/>
        <v/>
      </c>
      <c r="S101" s="11"/>
      <c r="T101" s="37" t="str">
        <f t="shared" si="74"/>
        <v/>
      </c>
      <c r="U101" s="94" t="str">
        <f>IF(S106="","",O101*S106+IF(Q101="",P101,Q101))</f>
        <v/>
      </c>
      <c r="V101" s="18">
        <f t="shared" si="101"/>
        <v>1</v>
      </c>
      <c r="W101" s="78" t="str">
        <f>IF('Experience Data'!AS102="","",'Experience Data'!AS102)</f>
        <v/>
      </c>
      <c r="X101" s="1">
        <f t="shared" si="99"/>
        <v>0</v>
      </c>
      <c r="Y101" s="91">
        <f t="shared" si="102"/>
        <v>5.5</v>
      </c>
      <c r="Z101" s="78" t="str">
        <f>IF('Experience Data'!AT102="","",'Experience Data'!AT102)</f>
        <v/>
      </c>
      <c r="AA101" s="91">
        <f t="shared" si="75"/>
        <v>5.5</v>
      </c>
      <c r="AB101" s="40">
        <f>IFERROR(IF(V101=100%,0.5,SUMPRODUCT(AA97:AA100*X97:X100)/SUM(X97:X100)-AA101-0.5),0.5)</f>
        <v>0.5</v>
      </c>
      <c r="AC101" s="40">
        <f t="shared" si="76"/>
        <v>0</v>
      </c>
      <c r="AD101" s="40">
        <f t="shared" si="77"/>
        <v>1</v>
      </c>
      <c r="AE101" s="1">
        <f>IFERROR((1+HLOOKUP($B101,'Yield Curve'!$C$5:$AK$94,AC101+2,FALSE))^(-AC101),1)</f>
        <v>1</v>
      </c>
      <c r="AF101" s="1">
        <f>IFERROR((1+HLOOKUP($B101,'Yield Curve'!$C$5:$AK$94,AD101+2,FALSE))^(-AD101),1)</f>
        <v>1</v>
      </c>
      <c r="AG101" s="1">
        <f t="shared" si="100"/>
        <v>1</v>
      </c>
      <c r="AH101" s="41" t="str">
        <f t="shared" si="78"/>
        <v/>
      </c>
    </row>
    <row r="102" spans="1:34">
      <c r="A102" s="139">
        <f t="shared" si="96"/>
        <v>10</v>
      </c>
      <c r="B102" s="43">
        <f>'Experience Data'!C103</f>
        <v>0</v>
      </c>
      <c r="C102" s="10">
        <f>'Experience Data'!D103</f>
        <v>0</v>
      </c>
      <c r="D102" s="10">
        <f>'Experience Data'!B103</f>
        <v>2011</v>
      </c>
      <c r="E102" s="10" t="str">
        <f t="shared" si="62"/>
        <v>No</v>
      </c>
      <c r="F102" s="40">
        <f>'Experience Data'!I103</f>
        <v>0</v>
      </c>
      <c r="G102" s="40">
        <f>'Experience Data'!J103</f>
        <v>0</v>
      </c>
      <c r="H102" s="11"/>
      <c r="I102" s="11"/>
      <c r="J102" s="35"/>
      <c r="K102" s="40">
        <f>'Experience Data'!G103</f>
        <v>0</v>
      </c>
      <c r="L102" s="40" t="str">
        <f t="shared" si="69"/>
        <v/>
      </c>
      <c r="M102" s="40" t="str">
        <f t="shared" si="70"/>
        <v/>
      </c>
      <c r="N102" s="40" t="str">
        <f t="shared" si="71"/>
        <v/>
      </c>
      <c r="O102" s="9" t="str">
        <f t="shared" si="72"/>
        <v/>
      </c>
      <c r="P102" s="9">
        <v>0.3</v>
      </c>
      <c r="Q102" s="11">
        <v>0.41</v>
      </c>
      <c r="R102" s="37" t="str">
        <f t="shared" si="73"/>
        <v/>
      </c>
      <c r="S102" s="11"/>
      <c r="T102" s="37" t="str">
        <f t="shared" si="74"/>
        <v/>
      </c>
      <c r="U102" s="94" t="str">
        <f>IF(S106="","",O102*S106+IF(Q102="",P102,Q102))</f>
        <v/>
      </c>
      <c r="V102" s="18">
        <f t="shared" si="101"/>
        <v>1</v>
      </c>
      <c r="W102" s="78" t="str">
        <f>IF('Experience Data'!AS103="","",'Experience Data'!AS103)</f>
        <v/>
      </c>
      <c r="X102" s="1">
        <f t="shared" si="99"/>
        <v>0</v>
      </c>
      <c r="Y102" s="91">
        <f t="shared" si="102"/>
        <v>4.5</v>
      </c>
      <c r="Z102" s="78" t="str">
        <f>IF('Experience Data'!AT103="","",'Experience Data'!AT103)</f>
        <v/>
      </c>
      <c r="AA102" s="91">
        <f t="shared" si="75"/>
        <v>4.5</v>
      </c>
      <c r="AB102" s="40">
        <f>IFERROR(IF(V102=100%,0.5,SUMPRODUCT(AA97:AA101*X97:X101)/SUM(X97:X101)-AA102-0.5),0.5)</f>
        <v>0.5</v>
      </c>
      <c r="AC102" s="40">
        <f t="shared" si="76"/>
        <v>0</v>
      </c>
      <c r="AD102" s="40">
        <f t="shared" si="77"/>
        <v>1</v>
      </c>
      <c r="AE102" s="1">
        <f>IFERROR((1+HLOOKUP($B102,'Yield Curve'!$C$5:$AK$94,AC102+2,FALSE))^(-AC102),1)</f>
        <v>1</v>
      </c>
      <c r="AF102" s="1">
        <f>IFERROR((1+HLOOKUP($B102,'Yield Curve'!$C$5:$AK$94,AD102+2,FALSE))^(-AD102),1)</f>
        <v>1</v>
      </c>
      <c r="AG102" s="1">
        <f t="shared" si="100"/>
        <v>1</v>
      </c>
      <c r="AH102" s="41" t="str">
        <f t="shared" si="78"/>
        <v/>
      </c>
    </row>
    <row r="103" spans="1:34">
      <c r="A103" s="139">
        <f t="shared" si="96"/>
        <v>10</v>
      </c>
      <c r="B103" s="43">
        <f>'Experience Data'!C104</f>
        <v>0</v>
      </c>
      <c r="C103" s="10">
        <f>'Experience Data'!D104</f>
        <v>0</v>
      </c>
      <c r="D103" s="10">
        <f>'Experience Data'!B104</f>
        <v>2012</v>
      </c>
      <c r="E103" s="10" t="str">
        <f t="shared" si="62"/>
        <v>No</v>
      </c>
      <c r="F103" s="40">
        <f>'Experience Data'!I104</f>
        <v>0</v>
      </c>
      <c r="G103" s="40">
        <f>'Experience Data'!J104</f>
        <v>0</v>
      </c>
      <c r="H103" s="11"/>
      <c r="I103" s="11"/>
      <c r="J103" s="35"/>
      <c r="K103" s="40">
        <f>'Experience Data'!G104</f>
        <v>0</v>
      </c>
      <c r="L103" s="40" t="str">
        <f t="shared" si="69"/>
        <v/>
      </c>
      <c r="M103" s="40" t="str">
        <f t="shared" si="70"/>
        <v/>
      </c>
      <c r="N103" s="40" t="str">
        <f t="shared" si="71"/>
        <v/>
      </c>
      <c r="O103" s="9" t="str">
        <f t="shared" si="72"/>
        <v/>
      </c>
      <c r="P103" s="9">
        <v>0.3</v>
      </c>
      <c r="Q103" s="11">
        <v>0.41</v>
      </c>
      <c r="R103" s="37" t="str">
        <f t="shared" si="73"/>
        <v/>
      </c>
      <c r="S103" s="11"/>
      <c r="T103" s="37" t="str">
        <f t="shared" si="74"/>
        <v/>
      </c>
      <c r="U103" s="94" t="str">
        <f>IF(S106="","",O103*S106+IF(Q103="",P103,Q103))</f>
        <v/>
      </c>
      <c r="V103" s="18">
        <f t="shared" si="101"/>
        <v>1</v>
      </c>
      <c r="W103" s="78" t="str">
        <f>IF('Experience Data'!AS104="","",'Experience Data'!AS104)</f>
        <v/>
      </c>
      <c r="X103" s="1">
        <f t="shared" si="99"/>
        <v>0</v>
      </c>
      <c r="Y103" s="91">
        <f t="shared" si="102"/>
        <v>3.5</v>
      </c>
      <c r="Z103" s="78" t="str">
        <f>IF('Experience Data'!AT104="","",'Experience Data'!AT104)</f>
        <v/>
      </c>
      <c r="AA103" s="91">
        <f t="shared" si="75"/>
        <v>3.5</v>
      </c>
      <c r="AB103" s="40">
        <f>IFERROR(IF(V103=100%,0.5,SUMPRODUCT(AA97:AA102*X97:X102)/SUM(X97:X102)-AA103-0.5),0.5)</f>
        <v>0.5</v>
      </c>
      <c r="AC103" s="40">
        <f t="shared" si="76"/>
        <v>0</v>
      </c>
      <c r="AD103" s="40">
        <f t="shared" si="77"/>
        <v>1</v>
      </c>
      <c r="AE103" s="1">
        <f>IFERROR((1+HLOOKUP($B103,'Yield Curve'!$C$5:$AK$94,AC103+2,FALSE))^(-AC103),1)</f>
        <v>1</v>
      </c>
      <c r="AF103" s="1">
        <f>IFERROR((1+HLOOKUP($B103,'Yield Curve'!$C$5:$AK$94,AD103+2,FALSE))^(-AD103),1)</f>
        <v>1</v>
      </c>
      <c r="AG103" s="1">
        <f t="shared" si="100"/>
        <v>1</v>
      </c>
      <c r="AH103" s="41" t="str">
        <f t="shared" si="78"/>
        <v/>
      </c>
    </row>
    <row r="104" spans="1:34">
      <c r="A104" s="139">
        <f t="shared" si="96"/>
        <v>10</v>
      </c>
      <c r="B104" s="43">
        <f>'Experience Data'!C105</f>
        <v>0</v>
      </c>
      <c r="C104" s="10">
        <f>'Experience Data'!D105</f>
        <v>0</v>
      </c>
      <c r="D104" s="10">
        <f>'Experience Data'!B105</f>
        <v>2013</v>
      </c>
      <c r="E104" s="10" t="str">
        <f t="shared" si="62"/>
        <v>No</v>
      </c>
      <c r="F104" s="40">
        <f>'Experience Data'!I105</f>
        <v>0</v>
      </c>
      <c r="G104" s="40">
        <f>'Experience Data'!J105</f>
        <v>0</v>
      </c>
      <c r="H104" s="11"/>
      <c r="I104" s="11"/>
      <c r="J104" s="35"/>
      <c r="K104" s="40">
        <f>'Experience Data'!G105</f>
        <v>0</v>
      </c>
      <c r="L104" s="40" t="str">
        <f t="shared" si="69"/>
        <v/>
      </c>
      <c r="M104" s="40" t="str">
        <f t="shared" si="70"/>
        <v/>
      </c>
      <c r="N104" s="40" t="str">
        <f t="shared" si="71"/>
        <v/>
      </c>
      <c r="O104" s="9" t="str">
        <f t="shared" si="72"/>
        <v/>
      </c>
      <c r="P104" s="9">
        <v>0.3</v>
      </c>
      <c r="Q104" s="11">
        <v>0.41</v>
      </c>
      <c r="R104" s="37" t="str">
        <f t="shared" si="73"/>
        <v/>
      </c>
      <c r="S104" s="11"/>
      <c r="T104" s="37" t="str">
        <f t="shared" si="74"/>
        <v/>
      </c>
      <c r="U104" s="94" t="str">
        <f>IF(S106="","",O104*S106+IF(Q104="",P104,Q104))</f>
        <v/>
      </c>
      <c r="V104" s="18">
        <f t="shared" si="101"/>
        <v>1</v>
      </c>
      <c r="W104" s="78" t="str">
        <f>IF('Experience Data'!AS105="","",'Experience Data'!AS105)</f>
        <v/>
      </c>
      <c r="X104" s="1">
        <f t="shared" si="99"/>
        <v>0</v>
      </c>
      <c r="Y104" s="91">
        <f t="shared" si="102"/>
        <v>2.5</v>
      </c>
      <c r="Z104" s="78" t="str">
        <f>IF('Experience Data'!AT105="","",'Experience Data'!AT105)</f>
        <v/>
      </c>
      <c r="AA104" s="91">
        <f t="shared" si="75"/>
        <v>2.5</v>
      </c>
      <c r="AB104" s="40">
        <f>IFERROR(IF(V104=100%,0.5,SUMPRODUCT(AA97:AA103*X97:X103)/SUM(X97:X103)-AA104-0.5),0.5)</f>
        <v>0.5</v>
      </c>
      <c r="AC104" s="40">
        <f t="shared" si="76"/>
        <v>0</v>
      </c>
      <c r="AD104" s="40">
        <f t="shared" si="77"/>
        <v>1</v>
      </c>
      <c r="AE104" s="1">
        <f>IFERROR((1+HLOOKUP($B104,'Yield Curve'!$C$5:$AK$94,AC104+2,FALSE))^(-AC104),1)</f>
        <v>1</v>
      </c>
      <c r="AF104" s="1">
        <f>IFERROR((1+HLOOKUP($B104,'Yield Curve'!$C$5:$AK$94,AD104+2,FALSE))^(-AD104),1)</f>
        <v>1</v>
      </c>
      <c r="AG104" s="1">
        <f t="shared" si="100"/>
        <v>1</v>
      </c>
      <c r="AH104" s="41" t="str">
        <f t="shared" si="78"/>
        <v/>
      </c>
    </row>
    <row r="105" spans="1:34">
      <c r="A105" s="139">
        <f t="shared" si="96"/>
        <v>10</v>
      </c>
      <c r="B105" s="43">
        <f>'Experience Data'!C106</f>
        <v>0</v>
      </c>
      <c r="C105" s="10">
        <f>'Experience Data'!D106</f>
        <v>0</v>
      </c>
      <c r="D105" s="10">
        <f>'Experience Data'!B106</f>
        <v>2014</v>
      </c>
      <c r="E105" s="10" t="str">
        <f t="shared" si="62"/>
        <v>No</v>
      </c>
      <c r="F105" s="40">
        <f>'Experience Data'!I106</f>
        <v>0</v>
      </c>
      <c r="G105" s="40">
        <f>'Experience Data'!J106</f>
        <v>0</v>
      </c>
      <c r="H105" s="11"/>
      <c r="I105" s="11"/>
      <c r="J105" s="35"/>
      <c r="K105" s="40">
        <f>'Experience Data'!G106</f>
        <v>0</v>
      </c>
      <c r="L105" s="40" t="str">
        <f t="shared" si="69"/>
        <v/>
      </c>
      <c r="M105" s="40" t="str">
        <f t="shared" si="70"/>
        <v/>
      </c>
      <c r="N105" s="40" t="str">
        <f t="shared" si="71"/>
        <v/>
      </c>
      <c r="O105" s="9" t="str">
        <f t="shared" si="72"/>
        <v/>
      </c>
      <c r="P105" s="9">
        <v>0.3</v>
      </c>
      <c r="Q105" s="11">
        <v>0.41</v>
      </c>
      <c r="R105" s="37" t="str">
        <f t="shared" si="73"/>
        <v/>
      </c>
      <c r="S105" s="11"/>
      <c r="T105" s="37" t="str">
        <f t="shared" si="74"/>
        <v/>
      </c>
      <c r="U105" s="94" t="str">
        <f>IF(S106="","",O105*S106+IF(Q105="",P105,Q105))</f>
        <v/>
      </c>
      <c r="V105" s="18">
        <f t="shared" si="101"/>
        <v>1</v>
      </c>
      <c r="W105" s="78" t="str">
        <f>IF('Experience Data'!AS106="","",'Experience Data'!AS106)</f>
        <v/>
      </c>
      <c r="X105" s="1">
        <f t="shared" si="99"/>
        <v>0</v>
      </c>
      <c r="Y105" s="91">
        <f t="shared" si="102"/>
        <v>1.5</v>
      </c>
      <c r="Z105" s="78" t="str">
        <f>IF('Experience Data'!AT106="","",'Experience Data'!AT106)</f>
        <v/>
      </c>
      <c r="AA105" s="91">
        <f t="shared" si="75"/>
        <v>1.5</v>
      </c>
      <c r="AB105" s="40">
        <f>IFERROR(IF(V105=100%,0.5,SUMPRODUCT(AA97:AA104*X97:X104)/SUM(X97:X104)-AA105-0.5),0.5)</f>
        <v>0.5</v>
      </c>
      <c r="AC105" s="40">
        <f t="shared" si="76"/>
        <v>0</v>
      </c>
      <c r="AD105" s="40">
        <f t="shared" si="77"/>
        <v>1</v>
      </c>
      <c r="AE105" s="1">
        <f>IFERROR((1+HLOOKUP($B105,'Yield Curve'!$C$5:$AK$94,AC105+2,FALSE))^(-AC105),1)</f>
        <v>1</v>
      </c>
      <c r="AF105" s="1">
        <f>IFERROR((1+HLOOKUP($B105,'Yield Curve'!$C$5:$AK$94,AD105+2,FALSE))^(-AD105),1)</f>
        <v>1</v>
      </c>
      <c r="AG105" s="1">
        <f t="shared" si="100"/>
        <v>1</v>
      </c>
      <c r="AH105" s="41" t="str">
        <f t="shared" si="78"/>
        <v/>
      </c>
    </row>
    <row r="106" spans="1:34">
      <c r="A106" s="140">
        <f t="shared" si="96"/>
        <v>10</v>
      </c>
      <c r="B106" s="44">
        <f>'Experience Data'!C107</f>
        <v>0</v>
      </c>
      <c r="C106" s="16">
        <f>'Experience Data'!D107</f>
        <v>0</v>
      </c>
      <c r="D106" s="16">
        <f>'Experience Data'!B107</f>
        <v>2015</v>
      </c>
      <c r="E106" s="16" t="str">
        <f t="shared" si="62"/>
        <v>No</v>
      </c>
      <c r="F106" s="45">
        <f>'Experience Data'!I107</f>
        <v>0</v>
      </c>
      <c r="G106" s="45">
        <f>'Experience Data'!J107</f>
        <v>0</v>
      </c>
      <c r="H106" s="20"/>
      <c r="I106" s="20"/>
      <c r="J106" s="36"/>
      <c r="K106" s="45">
        <f>'Experience Data'!G107</f>
        <v>0</v>
      </c>
      <c r="L106" s="45" t="str">
        <f t="shared" si="69"/>
        <v/>
      </c>
      <c r="M106" s="45" t="str">
        <f t="shared" si="70"/>
        <v/>
      </c>
      <c r="N106" s="45" t="str">
        <f t="shared" si="71"/>
        <v/>
      </c>
      <c r="O106" s="46" t="str">
        <f t="shared" si="72"/>
        <v/>
      </c>
      <c r="P106" s="46">
        <v>0.3</v>
      </c>
      <c r="Q106" s="20">
        <v>0.41</v>
      </c>
      <c r="R106" s="47" t="str">
        <f t="shared" si="73"/>
        <v/>
      </c>
      <c r="S106" s="20"/>
      <c r="T106" s="47" t="str">
        <f t="shared" si="74"/>
        <v/>
      </c>
      <c r="U106" s="95" t="str">
        <f>IF(S106="","",O106*S106+IF(Q106="",P106,Q106))</f>
        <v/>
      </c>
      <c r="V106" s="19">
        <f t="shared" si="101"/>
        <v>1</v>
      </c>
      <c r="W106" s="80" t="str">
        <f>IF('Experience Data'!AS107="","",'Experience Data'!AS107)</f>
        <v/>
      </c>
      <c r="X106" s="98">
        <f>IF(W106="",V106,W106)</f>
        <v>1</v>
      </c>
      <c r="Y106" s="92">
        <f t="shared" si="102"/>
        <v>0.5</v>
      </c>
      <c r="Z106" s="80" t="str">
        <f>IF('Experience Data'!AT107="","",'Experience Data'!AT107)</f>
        <v/>
      </c>
      <c r="AA106" s="92">
        <f t="shared" si="75"/>
        <v>0.5</v>
      </c>
      <c r="AB106" s="45">
        <f>IFERROR(IF(V106=100%,0.5,SUMPRODUCT(AA97:AA105*X97:X105)/SUM(X97:X105)-AA106-0.5),0.5)</f>
        <v>0.5</v>
      </c>
      <c r="AC106" s="45">
        <f t="shared" si="76"/>
        <v>0</v>
      </c>
      <c r="AD106" s="45">
        <f t="shared" si="77"/>
        <v>1</v>
      </c>
      <c r="AE106" s="17">
        <f>IFERROR((1+HLOOKUP($B106,'Yield Curve'!$C$5:$AK$94,AC106+2,FALSE))^(-AC106),1)</f>
        <v>1</v>
      </c>
      <c r="AF106" s="17">
        <f>IFERROR((1+HLOOKUP($B106,'Yield Curve'!$C$5:$AK$94,AD106+2,FALSE))^(-AD106),1)</f>
        <v>1</v>
      </c>
      <c r="AG106" s="17">
        <f t="shared" si="100"/>
        <v>1</v>
      </c>
      <c r="AH106" s="42" t="str">
        <f t="shared" si="78"/>
        <v/>
      </c>
    </row>
    <row r="107" spans="1:34">
      <c r="A107" s="138">
        <f t="shared" ref="A107" si="103">A97+1</f>
        <v>11</v>
      </c>
      <c r="B107" s="48">
        <f>'Experience Data'!C108</f>
        <v>0</v>
      </c>
      <c r="C107" s="21">
        <f>'Experience Data'!D108</f>
        <v>0</v>
      </c>
      <c r="D107" s="21">
        <f>'Experience Data'!B108</f>
        <v>2006</v>
      </c>
      <c r="E107" s="21" t="str">
        <f t="shared" si="62"/>
        <v>No</v>
      </c>
      <c r="F107" s="49">
        <f>'Experience Data'!I108</f>
        <v>0</v>
      </c>
      <c r="G107" s="49">
        <f>'Experience Data'!J108</f>
        <v>0</v>
      </c>
      <c r="H107" s="50"/>
      <c r="I107" s="50"/>
      <c r="J107" s="23"/>
      <c r="K107" s="49">
        <f>'Experience Data'!G108</f>
        <v>0</v>
      </c>
      <c r="L107" s="49" t="str">
        <f t="shared" si="69"/>
        <v/>
      </c>
      <c r="M107" s="49" t="str">
        <f t="shared" si="70"/>
        <v/>
      </c>
      <c r="N107" s="49" t="str">
        <f t="shared" si="71"/>
        <v/>
      </c>
      <c r="O107" s="51" t="str">
        <f t="shared" si="72"/>
        <v/>
      </c>
      <c r="P107" s="51">
        <v>0.3</v>
      </c>
      <c r="Q107" s="50">
        <v>0.41</v>
      </c>
      <c r="R107" s="52" t="str">
        <f t="shared" si="73"/>
        <v/>
      </c>
      <c r="S107" s="50"/>
      <c r="T107" s="52" t="str">
        <f t="shared" si="74"/>
        <v/>
      </c>
      <c r="U107" s="93" t="str">
        <f>IF(S116="","",O107*S116+IF(Q107="",P107,Q107))</f>
        <v/>
      </c>
      <c r="V107" s="53">
        <v>1</v>
      </c>
      <c r="W107" s="79">
        <f>IF('Experience Data'!AS108="","",'Experience Data'!AS108)</f>
        <v>1</v>
      </c>
      <c r="X107" s="24">
        <f>IF(W108="",V107-V108,W107-W108)</f>
        <v>0</v>
      </c>
      <c r="Y107" s="90">
        <v>15</v>
      </c>
      <c r="Z107" s="79" t="str">
        <f>IF('Experience Data'!AT108="","",'Experience Data'!AT108)</f>
        <v/>
      </c>
      <c r="AA107" s="90">
        <f t="shared" si="75"/>
        <v>15</v>
      </c>
      <c r="AB107" s="49">
        <f>IFERROR(IF(V107=100%,0.5,SUMPRODUCT(AA106:AA107*X106:X107)/SUM(X106:X107)-AA107-0.5),0.5)</f>
        <v>0.5</v>
      </c>
      <c r="AC107" s="49">
        <f t="shared" si="76"/>
        <v>0</v>
      </c>
      <c r="AD107" s="49">
        <f t="shared" si="77"/>
        <v>1</v>
      </c>
      <c r="AE107" s="24">
        <f>IFERROR((1+HLOOKUP($B107,'Yield Curve'!$C$5:$AK$94,AC107+2,FALSE))^(-AC107),1)</f>
        <v>1</v>
      </c>
      <c r="AF107" s="24">
        <f>IFERROR((1+HLOOKUP($B107,'Yield Curve'!$C$5:$AK$94,AD107+2,FALSE))^(-AD107),1)</f>
        <v>1</v>
      </c>
      <c r="AG107" s="24">
        <f>(1-AB107+AC107)*AE107+(AB107-AC107)*AF107</f>
        <v>1</v>
      </c>
      <c r="AH107" s="54" t="str">
        <f t="shared" si="78"/>
        <v/>
      </c>
    </row>
    <row r="108" spans="1:34">
      <c r="A108" s="139">
        <f t="shared" ref="A108" si="104">A107</f>
        <v>11</v>
      </c>
      <c r="B108" s="43">
        <f>'Experience Data'!C109</f>
        <v>0</v>
      </c>
      <c r="C108" s="10">
        <f>'Experience Data'!D109</f>
        <v>0</v>
      </c>
      <c r="D108" s="10">
        <f>'Experience Data'!B109</f>
        <v>2007</v>
      </c>
      <c r="E108" s="10" t="str">
        <f t="shared" si="62"/>
        <v>No</v>
      </c>
      <c r="F108" s="40">
        <f>'Experience Data'!I109</f>
        <v>0</v>
      </c>
      <c r="G108" s="40">
        <f>'Experience Data'!J109</f>
        <v>0</v>
      </c>
      <c r="H108" s="11"/>
      <c r="I108" s="11"/>
      <c r="J108" s="35"/>
      <c r="K108" s="40">
        <f>'Experience Data'!G109</f>
        <v>0</v>
      </c>
      <c r="L108" s="40" t="str">
        <f t="shared" si="69"/>
        <v/>
      </c>
      <c r="M108" s="40" t="str">
        <f t="shared" si="70"/>
        <v/>
      </c>
      <c r="N108" s="40" t="str">
        <f t="shared" si="71"/>
        <v/>
      </c>
      <c r="O108" s="9" t="str">
        <f t="shared" si="72"/>
        <v/>
      </c>
      <c r="P108" s="9">
        <v>0.3</v>
      </c>
      <c r="Q108" s="11">
        <v>0.41</v>
      </c>
      <c r="R108" s="37" t="str">
        <f t="shared" si="73"/>
        <v/>
      </c>
      <c r="S108" s="11"/>
      <c r="T108" s="37" t="str">
        <f t="shared" si="74"/>
        <v/>
      </c>
      <c r="U108" s="94" t="str">
        <f>IF(S116="","",O108*S116+IF(Q108="",P108,Q108))</f>
        <v/>
      </c>
      <c r="V108" s="18">
        <f>IFERROR(L108/M108,100%)</f>
        <v>1</v>
      </c>
      <c r="W108" s="78" t="str">
        <f>IF('Experience Data'!AS109="","",'Experience Data'!AS109)</f>
        <v/>
      </c>
      <c r="X108" s="1">
        <f t="shared" ref="X108:X115" si="105">IF(W109="",V108-V109,W108-W109)</f>
        <v>0</v>
      </c>
      <c r="Y108" s="91">
        <v>8.5</v>
      </c>
      <c r="Z108" s="78" t="str">
        <f>IF('Experience Data'!AT109="","",'Experience Data'!AT109)</f>
        <v/>
      </c>
      <c r="AA108" s="91">
        <f t="shared" si="75"/>
        <v>8.5</v>
      </c>
      <c r="AB108" s="40">
        <f>IFERROR(IF(V108=100%,0.5,SUMPRODUCT(AA107:AA107*X107:X107)/SUM(X107:X107)-AA108-0.5),0.5)</f>
        <v>0.5</v>
      </c>
      <c r="AC108" s="40">
        <f t="shared" si="76"/>
        <v>0</v>
      </c>
      <c r="AD108" s="40">
        <f t="shared" si="77"/>
        <v>1</v>
      </c>
      <c r="AE108" s="1">
        <f>IFERROR((1+HLOOKUP($B108,'Yield Curve'!$C$5:$AK$94,AC108+2,FALSE))^(-AC108),1)</f>
        <v>1</v>
      </c>
      <c r="AF108" s="1">
        <f>IFERROR((1+HLOOKUP($B108,'Yield Curve'!$C$5:$AK$94,AD108+2,FALSE))^(-AD108),1)</f>
        <v>1</v>
      </c>
      <c r="AG108" s="1">
        <f t="shared" ref="AG108:AG116" si="106">(1-AB108+AC108)*AE108+(AB108-AC108)*AF108</f>
        <v>1</v>
      </c>
      <c r="AH108" s="41" t="str">
        <f t="shared" si="78"/>
        <v/>
      </c>
    </row>
    <row r="109" spans="1:34">
      <c r="A109" s="139">
        <f t="shared" si="96"/>
        <v>11</v>
      </c>
      <c r="B109" s="43">
        <f>'Experience Data'!C110</f>
        <v>0</v>
      </c>
      <c r="C109" s="10">
        <f>'Experience Data'!D110</f>
        <v>0</v>
      </c>
      <c r="D109" s="10">
        <f>'Experience Data'!B110</f>
        <v>2008</v>
      </c>
      <c r="E109" s="10" t="str">
        <f t="shared" si="62"/>
        <v>No</v>
      </c>
      <c r="F109" s="40">
        <f>'Experience Data'!I110</f>
        <v>0</v>
      </c>
      <c r="G109" s="40">
        <f>'Experience Data'!J110</f>
        <v>0</v>
      </c>
      <c r="H109" s="11"/>
      <c r="I109" s="11"/>
      <c r="J109" s="35"/>
      <c r="K109" s="40">
        <f>'Experience Data'!G110</f>
        <v>0</v>
      </c>
      <c r="L109" s="40" t="str">
        <f t="shared" si="69"/>
        <v/>
      </c>
      <c r="M109" s="40" t="str">
        <f t="shared" si="70"/>
        <v/>
      </c>
      <c r="N109" s="40" t="str">
        <f t="shared" si="71"/>
        <v/>
      </c>
      <c r="O109" s="9" t="str">
        <f t="shared" si="72"/>
        <v/>
      </c>
      <c r="P109" s="9">
        <v>0.3</v>
      </c>
      <c r="Q109" s="11">
        <v>0.41</v>
      </c>
      <c r="R109" s="37" t="str">
        <f t="shared" si="73"/>
        <v/>
      </c>
      <c r="S109" s="11"/>
      <c r="T109" s="37" t="str">
        <f t="shared" si="74"/>
        <v/>
      </c>
      <c r="U109" s="94" t="str">
        <f>IF(S116="","",O109*S116+IF(Q109="",P109,Q109))</f>
        <v/>
      </c>
      <c r="V109" s="18">
        <f t="shared" ref="V109:V116" si="107">IFERROR(L109/M109,100%)</f>
        <v>1</v>
      </c>
      <c r="W109" s="78" t="str">
        <f>IF('Experience Data'!AS110="","",'Experience Data'!AS110)</f>
        <v/>
      </c>
      <c r="X109" s="1">
        <f t="shared" si="105"/>
        <v>0</v>
      </c>
      <c r="Y109" s="91">
        <f t="shared" ref="Y109:Y116" si="108">Y108-1</f>
        <v>7.5</v>
      </c>
      <c r="Z109" s="78" t="str">
        <f>IF('Experience Data'!AT110="","",'Experience Data'!AT110)</f>
        <v/>
      </c>
      <c r="AA109" s="91">
        <f t="shared" si="75"/>
        <v>7.5</v>
      </c>
      <c r="AB109" s="40">
        <f>IFERROR(IF(V109=100%,0.5,SUMPRODUCT(AA107:AA108*X107:X108)/SUM(X107:X108)-AA109-0.5),0.5)</f>
        <v>0.5</v>
      </c>
      <c r="AC109" s="40">
        <f t="shared" si="76"/>
        <v>0</v>
      </c>
      <c r="AD109" s="40">
        <f t="shared" si="77"/>
        <v>1</v>
      </c>
      <c r="AE109" s="1">
        <f>IFERROR((1+HLOOKUP($B109,'Yield Curve'!$C$5:$AK$94,AC109+2,FALSE))^(-AC109),1)</f>
        <v>1</v>
      </c>
      <c r="AF109" s="1">
        <f>IFERROR((1+HLOOKUP($B109,'Yield Curve'!$C$5:$AK$94,AD109+2,FALSE))^(-AD109),1)</f>
        <v>1</v>
      </c>
      <c r="AG109" s="1">
        <f t="shared" si="106"/>
        <v>1</v>
      </c>
      <c r="AH109" s="41" t="str">
        <f t="shared" si="78"/>
        <v/>
      </c>
    </row>
    <row r="110" spans="1:34">
      <c r="A110" s="139">
        <f t="shared" si="96"/>
        <v>11</v>
      </c>
      <c r="B110" s="43">
        <f>'Experience Data'!C111</f>
        <v>0</v>
      </c>
      <c r="C110" s="10">
        <f>'Experience Data'!D111</f>
        <v>0</v>
      </c>
      <c r="D110" s="10">
        <f>'Experience Data'!B111</f>
        <v>2009</v>
      </c>
      <c r="E110" s="10" t="str">
        <f t="shared" si="62"/>
        <v>No</v>
      </c>
      <c r="F110" s="40">
        <f>'Experience Data'!I111</f>
        <v>0</v>
      </c>
      <c r="G110" s="40">
        <f>'Experience Data'!J111</f>
        <v>0</v>
      </c>
      <c r="H110" s="11"/>
      <c r="I110" s="11"/>
      <c r="J110" s="35"/>
      <c r="K110" s="40">
        <f>'Experience Data'!G111</f>
        <v>0</v>
      </c>
      <c r="L110" s="40" t="str">
        <f t="shared" si="69"/>
        <v/>
      </c>
      <c r="M110" s="40" t="str">
        <f t="shared" si="70"/>
        <v/>
      </c>
      <c r="N110" s="40" t="str">
        <f t="shared" si="71"/>
        <v/>
      </c>
      <c r="O110" s="9" t="str">
        <f t="shared" si="72"/>
        <v/>
      </c>
      <c r="P110" s="9">
        <v>0.3</v>
      </c>
      <c r="Q110" s="11">
        <v>0.41</v>
      </c>
      <c r="R110" s="37" t="str">
        <f t="shared" si="73"/>
        <v/>
      </c>
      <c r="S110" s="11"/>
      <c r="T110" s="37" t="str">
        <f t="shared" si="74"/>
        <v/>
      </c>
      <c r="U110" s="94" t="str">
        <f>IF(S116="","",O110*S116+IF(Q110="",P110,Q110))</f>
        <v/>
      </c>
      <c r="V110" s="18">
        <f t="shared" si="107"/>
        <v>1</v>
      </c>
      <c r="W110" s="78" t="str">
        <f>IF('Experience Data'!AS111="","",'Experience Data'!AS111)</f>
        <v/>
      </c>
      <c r="X110" s="1">
        <f t="shared" si="105"/>
        <v>0</v>
      </c>
      <c r="Y110" s="91">
        <f t="shared" si="108"/>
        <v>6.5</v>
      </c>
      <c r="Z110" s="78" t="str">
        <f>IF('Experience Data'!AT111="","",'Experience Data'!AT111)</f>
        <v/>
      </c>
      <c r="AA110" s="91">
        <f t="shared" si="75"/>
        <v>6.5</v>
      </c>
      <c r="AB110" s="40">
        <f>IFERROR(IF(V110=100%,0.5,SUMPRODUCT(AA107:AA109*X107:X109)/SUM(X107:X109)-AA110-0.5),0.5)</f>
        <v>0.5</v>
      </c>
      <c r="AC110" s="40">
        <f t="shared" si="76"/>
        <v>0</v>
      </c>
      <c r="AD110" s="40">
        <f t="shared" si="77"/>
        <v>1</v>
      </c>
      <c r="AE110" s="1">
        <f>IFERROR((1+HLOOKUP($B110,'Yield Curve'!$C$5:$AK$94,AC110+2,FALSE))^(-AC110),1)</f>
        <v>1</v>
      </c>
      <c r="AF110" s="1">
        <f>IFERROR((1+HLOOKUP($B110,'Yield Curve'!$C$5:$AK$94,AD110+2,FALSE))^(-AD110),1)</f>
        <v>1</v>
      </c>
      <c r="AG110" s="1">
        <f t="shared" si="106"/>
        <v>1</v>
      </c>
      <c r="AH110" s="41" t="str">
        <f t="shared" si="78"/>
        <v/>
      </c>
    </row>
    <row r="111" spans="1:34">
      <c r="A111" s="139">
        <f t="shared" si="96"/>
        <v>11</v>
      </c>
      <c r="B111" s="43">
        <f>'Experience Data'!C112</f>
        <v>0</v>
      </c>
      <c r="C111" s="10">
        <f>'Experience Data'!D112</f>
        <v>0</v>
      </c>
      <c r="D111" s="10">
        <f>'Experience Data'!B112</f>
        <v>2010</v>
      </c>
      <c r="E111" s="10" t="str">
        <f t="shared" si="62"/>
        <v>No</v>
      </c>
      <c r="F111" s="40">
        <f>'Experience Data'!I112</f>
        <v>0</v>
      </c>
      <c r="G111" s="40">
        <f>'Experience Data'!J112</f>
        <v>0</v>
      </c>
      <c r="H111" s="11"/>
      <c r="I111" s="11"/>
      <c r="J111" s="35"/>
      <c r="K111" s="40">
        <f>'Experience Data'!G112</f>
        <v>0</v>
      </c>
      <c r="L111" s="40" t="str">
        <f t="shared" si="69"/>
        <v/>
      </c>
      <c r="M111" s="40" t="str">
        <f t="shared" si="70"/>
        <v/>
      </c>
      <c r="N111" s="40" t="str">
        <f t="shared" si="71"/>
        <v/>
      </c>
      <c r="O111" s="9" t="str">
        <f t="shared" si="72"/>
        <v/>
      </c>
      <c r="P111" s="9">
        <v>0.3</v>
      </c>
      <c r="Q111" s="11">
        <v>0.41</v>
      </c>
      <c r="R111" s="37" t="str">
        <f t="shared" si="73"/>
        <v/>
      </c>
      <c r="S111" s="11"/>
      <c r="T111" s="37" t="str">
        <f t="shared" si="74"/>
        <v/>
      </c>
      <c r="U111" s="94" t="str">
        <f>IF(S116="","",O111*S116+IF(Q111="",P111,Q111))</f>
        <v/>
      </c>
      <c r="V111" s="18">
        <f t="shared" si="107"/>
        <v>1</v>
      </c>
      <c r="W111" s="78" t="str">
        <f>IF('Experience Data'!AS112="","",'Experience Data'!AS112)</f>
        <v/>
      </c>
      <c r="X111" s="1">
        <f t="shared" si="105"/>
        <v>0</v>
      </c>
      <c r="Y111" s="91">
        <f t="shared" si="108"/>
        <v>5.5</v>
      </c>
      <c r="Z111" s="78" t="str">
        <f>IF('Experience Data'!AT112="","",'Experience Data'!AT112)</f>
        <v/>
      </c>
      <c r="AA111" s="91">
        <f t="shared" si="75"/>
        <v>5.5</v>
      </c>
      <c r="AB111" s="40">
        <f>IFERROR(IF(V111=100%,0.5,SUMPRODUCT(AA107:AA110*X107:X110)/SUM(X107:X110)-AA111-0.5),0.5)</f>
        <v>0.5</v>
      </c>
      <c r="AC111" s="40">
        <f t="shared" si="76"/>
        <v>0</v>
      </c>
      <c r="AD111" s="40">
        <f t="shared" si="77"/>
        <v>1</v>
      </c>
      <c r="AE111" s="1">
        <f>IFERROR((1+HLOOKUP($B111,'Yield Curve'!$C$5:$AK$94,AC111+2,FALSE))^(-AC111),1)</f>
        <v>1</v>
      </c>
      <c r="AF111" s="1">
        <f>IFERROR((1+HLOOKUP($B111,'Yield Curve'!$C$5:$AK$94,AD111+2,FALSE))^(-AD111),1)</f>
        <v>1</v>
      </c>
      <c r="AG111" s="1">
        <f t="shared" si="106"/>
        <v>1</v>
      </c>
      <c r="AH111" s="41" t="str">
        <f t="shared" si="78"/>
        <v/>
      </c>
    </row>
    <row r="112" spans="1:34">
      <c r="A112" s="139">
        <f t="shared" si="96"/>
        <v>11</v>
      </c>
      <c r="B112" s="43">
        <f>'Experience Data'!C113</f>
        <v>0</v>
      </c>
      <c r="C112" s="10">
        <f>'Experience Data'!D113</f>
        <v>0</v>
      </c>
      <c r="D112" s="10">
        <f>'Experience Data'!B113</f>
        <v>2011</v>
      </c>
      <c r="E112" s="10" t="str">
        <f t="shared" si="62"/>
        <v>No</v>
      </c>
      <c r="F112" s="40">
        <f>'Experience Data'!I113</f>
        <v>0</v>
      </c>
      <c r="G112" s="40">
        <f>'Experience Data'!J113</f>
        <v>0</v>
      </c>
      <c r="H112" s="11"/>
      <c r="I112" s="11"/>
      <c r="J112" s="35"/>
      <c r="K112" s="40">
        <f>'Experience Data'!G113</f>
        <v>0</v>
      </c>
      <c r="L112" s="40" t="str">
        <f t="shared" si="69"/>
        <v/>
      </c>
      <c r="M112" s="40" t="str">
        <f t="shared" si="70"/>
        <v/>
      </c>
      <c r="N112" s="40" t="str">
        <f t="shared" si="71"/>
        <v/>
      </c>
      <c r="O112" s="9" t="str">
        <f t="shared" si="72"/>
        <v/>
      </c>
      <c r="P112" s="9">
        <v>0.3</v>
      </c>
      <c r="Q112" s="11">
        <v>0.41</v>
      </c>
      <c r="R112" s="37" t="str">
        <f t="shared" si="73"/>
        <v/>
      </c>
      <c r="S112" s="11"/>
      <c r="T112" s="37" t="str">
        <f t="shared" si="74"/>
        <v/>
      </c>
      <c r="U112" s="94" t="str">
        <f>IF(S116="","",O112*S116+IF(Q112="",P112,Q112))</f>
        <v/>
      </c>
      <c r="V112" s="18">
        <f t="shared" si="107"/>
        <v>1</v>
      </c>
      <c r="W112" s="78" t="str">
        <f>IF('Experience Data'!AS113="","",'Experience Data'!AS113)</f>
        <v/>
      </c>
      <c r="X112" s="1">
        <f t="shared" si="105"/>
        <v>0</v>
      </c>
      <c r="Y112" s="91">
        <f t="shared" si="108"/>
        <v>4.5</v>
      </c>
      <c r="Z112" s="78" t="str">
        <f>IF('Experience Data'!AT113="","",'Experience Data'!AT113)</f>
        <v/>
      </c>
      <c r="AA112" s="91">
        <f t="shared" si="75"/>
        <v>4.5</v>
      </c>
      <c r="AB112" s="40">
        <f>IFERROR(IF(V112=100%,0.5,SUMPRODUCT(AA107:AA111*X107:X111)/SUM(X107:X111)-AA112-0.5),0.5)</f>
        <v>0.5</v>
      </c>
      <c r="AC112" s="40">
        <f t="shared" si="76"/>
        <v>0</v>
      </c>
      <c r="AD112" s="40">
        <f t="shared" si="77"/>
        <v>1</v>
      </c>
      <c r="AE112" s="1">
        <f>IFERROR((1+HLOOKUP($B112,'Yield Curve'!$C$5:$AK$94,AC112+2,FALSE))^(-AC112),1)</f>
        <v>1</v>
      </c>
      <c r="AF112" s="1">
        <f>IFERROR((1+HLOOKUP($B112,'Yield Curve'!$C$5:$AK$94,AD112+2,FALSE))^(-AD112),1)</f>
        <v>1</v>
      </c>
      <c r="AG112" s="1">
        <f t="shared" si="106"/>
        <v>1</v>
      </c>
      <c r="AH112" s="41" t="str">
        <f t="shared" si="78"/>
        <v/>
      </c>
    </row>
    <row r="113" spans="1:34">
      <c r="A113" s="139">
        <f t="shared" si="96"/>
        <v>11</v>
      </c>
      <c r="B113" s="43">
        <f>'Experience Data'!C114</f>
        <v>0</v>
      </c>
      <c r="C113" s="10">
        <f>'Experience Data'!D114</f>
        <v>0</v>
      </c>
      <c r="D113" s="10">
        <f>'Experience Data'!B114</f>
        <v>2012</v>
      </c>
      <c r="E113" s="10" t="str">
        <f t="shared" si="62"/>
        <v>No</v>
      </c>
      <c r="F113" s="40">
        <f>'Experience Data'!I114</f>
        <v>0</v>
      </c>
      <c r="G113" s="40">
        <f>'Experience Data'!J114</f>
        <v>0</v>
      </c>
      <c r="H113" s="11"/>
      <c r="I113" s="11"/>
      <c r="J113" s="35"/>
      <c r="K113" s="40">
        <f>'Experience Data'!G114</f>
        <v>0</v>
      </c>
      <c r="L113" s="40" t="str">
        <f t="shared" si="69"/>
        <v/>
      </c>
      <c r="M113" s="40" t="str">
        <f t="shared" si="70"/>
        <v/>
      </c>
      <c r="N113" s="40" t="str">
        <f t="shared" si="71"/>
        <v/>
      </c>
      <c r="O113" s="9" t="str">
        <f t="shared" si="72"/>
        <v/>
      </c>
      <c r="P113" s="9">
        <v>0.3</v>
      </c>
      <c r="Q113" s="11">
        <v>0.41</v>
      </c>
      <c r="R113" s="37" t="str">
        <f t="shared" si="73"/>
        <v/>
      </c>
      <c r="S113" s="11"/>
      <c r="T113" s="37" t="str">
        <f t="shared" si="74"/>
        <v/>
      </c>
      <c r="U113" s="94" t="str">
        <f>IF(S116="","",O113*S116+IF(Q113="",P113,Q113))</f>
        <v/>
      </c>
      <c r="V113" s="18">
        <f t="shared" si="107"/>
        <v>1</v>
      </c>
      <c r="W113" s="78" t="str">
        <f>IF('Experience Data'!AS114="","",'Experience Data'!AS114)</f>
        <v/>
      </c>
      <c r="X113" s="1">
        <f t="shared" si="105"/>
        <v>0</v>
      </c>
      <c r="Y113" s="91">
        <f t="shared" si="108"/>
        <v>3.5</v>
      </c>
      <c r="Z113" s="78" t="str">
        <f>IF('Experience Data'!AT114="","",'Experience Data'!AT114)</f>
        <v/>
      </c>
      <c r="AA113" s="91">
        <f t="shared" si="75"/>
        <v>3.5</v>
      </c>
      <c r="AB113" s="40">
        <f>IFERROR(IF(V113=100%,0.5,SUMPRODUCT(AA107:AA112*X107:X112)/SUM(X107:X112)-AA113-0.5),0.5)</f>
        <v>0.5</v>
      </c>
      <c r="AC113" s="40">
        <f t="shared" si="76"/>
        <v>0</v>
      </c>
      <c r="AD113" s="40">
        <f t="shared" si="77"/>
        <v>1</v>
      </c>
      <c r="AE113" s="1">
        <f>IFERROR((1+HLOOKUP($B113,'Yield Curve'!$C$5:$AK$94,AC113+2,FALSE))^(-AC113),1)</f>
        <v>1</v>
      </c>
      <c r="AF113" s="1">
        <f>IFERROR((1+HLOOKUP($B113,'Yield Curve'!$C$5:$AK$94,AD113+2,FALSE))^(-AD113),1)</f>
        <v>1</v>
      </c>
      <c r="AG113" s="1">
        <f t="shared" si="106"/>
        <v>1</v>
      </c>
      <c r="AH113" s="41" t="str">
        <f t="shared" si="78"/>
        <v/>
      </c>
    </row>
    <row r="114" spans="1:34">
      <c r="A114" s="139">
        <f t="shared" si="96"/>
        <v>11</v>
      </c>
      <c r="B114" s="43">
        <f>'Experience Data'!C115</f>
        <v>0</v>
      </c>
      <c r="C114" s="10">
        <f>'Experience Data'!D115</f>
        <v>0</v>
      </c>
      <c r="D114" s="10">
        <f>'Experience Data'!B115</f>
        <v>2013</v>
      </c>
      <c r="E114" s="10" t="str">
        <f t="shared" si="62"/>
        <v>No</v>
      </c>
      <c r="F114" s="40">
        <f>'Experience Data'!I115</f>
        <v>0</v>
      </c>
      <c r="G114" s="40">
        <f>'Experience Data'!J115</f>
        <v>0</v>
      </c>
      <c r="H114" s="11"/>
      <c r="I114" s="11"/>
      <c r="J114" s="35"/>
      <c r="K114" s="40">
        <f>'Experience Data'!G115</f>
        <v>0</v>
      </c>
      <c r="L114" s="40" t="str">
        <f t="shared" si="69"/>
        <v/>
      </c>
      <c r="M114" s="40" t="str">
        <f t="shared" si="70"/>
        <v/>
      </c>
      <c r="N114" s="40" t="str">
        <f t="shared" si="71"/>
        <v/>
      </c>
      <c r="O114" s="9" t="str">
        <f t="shared" si="72"/>
        <v/>
      </c>
      <c r="P114" s="9">
        <v>0.3</v>
      </c>
      <c r="Q114" s="11">
        <v>0.41</v>
      </c>
      <c r="R114" s="37" t="str">
        <f t="shared" si="73"/>
        <v/>
      </c>
      <c r="S114" s="11"/>
      <c r="T114" s="37" t="str">
        <f t="shared" si="74"/>
        <v/>
      </c>
      <c r="U114" s="94" t="str">
        <f>IF(S116="","",O114*S116+IF(Q114="",P114,Q114))</f>
        <v/>
      </c>
      <c r="V114" s="18">
        <f t="shared" si="107"/>
        <v>1</v>
      </c>
      <c r="W114" s="78" t="str">
        <f>IF('Experience Data'!AS115="","",'Experience Data'!AS115)</f>
        <v/>
      </c>
      <c r="X114" s="1">
        <f t="shared" si="105"/>
        <v>0</v>
      </c>
      <c r="Y114" s="91">
        <f t="shared" si="108"/>
        <v>2.5</v>
      </c>
      <c r="Z114" s="78" t="str">
        <f>IF('Experience Data'!AT115="","",'Experience Data'!AT115)</f>
        <v/>
      </c>
      <c r="AA114" s="91">
        <f t="shared" si="75"/>
        <v>2.5</v>
      </c>
      <c r="AB114" s="40">
        <f>IFERROR(IF(V114=100%,0.5,SUMPRODUCT(AA107:AA113*X107:X113)/SUM(X107:X113)-AA114-0.5),0.5)</f>
        <v>0.5</v>
      </c>
      <c r="AC114" s="40">
        <f t="shared" si="76"/>
        <v>0</v>
      </c>
      <c r="AD114" s="40">
        <f t="shared" si="77"/>
        <v>1</v>
      </c>
      <c r="AE114" s="1">
        <f>IFERROR((1+HLOOKUP($B114,'Yield Curve'!$C$5:$AK$94,AC114+2,FALSE))^(-AC114),1)</f>
        <v>1</v>
      </c>
      <c r="AF114" s="1">
        <f>IFERROR((1+HLOOKUP($B114,'Yield Curve'!$C$5:$AK$94,AD114+2,FALSE))^(-AD114),1)</f>
        <v>1</v>
      </c>
      <c r="AG114" s="1">
        <f t="shared" si="106"/>
        <v>1</v>
      </c>
      <c r="AH114" s="41" t="str">
        <f t="shared" si="78"/>
        <v/>
      </c>
    </row>
    <row r="115" spans="1:34">
      <c r="A115" s="139">
        <f t="shared" si="96"/>
        <v>11</v>
      </c>
      <c r="B115" s="43">
        <f>'Experience Data'!C116</f>
        <v>0</v>
      </c>
      <c r="C115" s="10">
        <f>'Experience Data'!D116</f>
        <v>0</v>
      </c>
      <c r="D115" s="10">
        <f>'Experience Data'!B116</f>
        <v>2014</v>
      </c>
      <c r="E115" s="10" t="str">
        <f t="shared" si="62"/>
        <v>No</v>
      </c>
      <c r="F115" s="40">
        <f>'Experience Data'!I116</f>
        <v>0</v>
      </c>
      <c r="G115" s="40">
        <f>'Experience Data'!J116</f>
        <v>0</v>
      </c>
      <c r="H115" s="11"/>
      <c r="I115" s="11"/>
      <c r="J115" s="35"/>
      <c r="K115" s="40">
        <f>'Experience Data'!G116</f>
        <v>0</v>
      </c>
      <c r="L115" s="40" t="str">
        <f t="shared" si="69"/>
        <v/>
      </c>
      <c r="M115" s="40" t="str">
        <f t="shared" si="70"/>
        <v/>
      </c>
      <c r="N115" s="40" t="str">
        <f t="shared" si="71"/>
        <v/>
      </c>
      <c r="O115" s="9" t="str">
        <f t="shared" si="72"/>
        <v/>
      </c>
      <c r="P115" s="9">
        <v>0.3</v>
      </c>
      <c r="Q115" s="11">
        <v>0.41</v>
      </c>
      <c r="R115" s="37" t="str">
        <f t="shared" si="73"/>
        <v/>
      </c>
      <c r="S115" s="11"/>
      <c r="T115" s="37" t="str">
        <f t="shared" si="74"/>
        <v/>
      </c>
      <c r="U115" s="94" t="str">
        <f>IF(S116="","",O115*S116+IF(Q115="",P115,Q115))</f>
        <v/>
      </c>
      <c r="V115" s="18">
        <f t="shared" si="107"/>
        <v>1</v>
      </c>
      <c r="W115" s="78" t="str">
        <f>IF('Experience Data'!AS116="","",'Experience Data'!AS116)</f>
        <v/>
      </c>
      <c r="X115" s="1">
        <f t="shared" si="105"/>
        <v>0</v>
      </c>
      <c r="Y115" s="91">
        <f t="shared" si="108"/>
        <v>1.5</v>
      </c>
      <c r="Z115" s="78" t="str">
        <f>IF('Experience Data'!AT116="","",'Experience Data'!AT116)</f>
        <v/>
      </c>
      <c r="AA115" s="91">
        <f t="shared" si="75"/>
        <v>1.5</v>
      </c>
      <c r="AB115" s="40">
        <f>IFERROR(IF(V115=100%,0.5,SUMPRODUCT(AA107:AA114*X107:X114)/SUM(X107:X114)-AA115-0.5),0.5)</f>
        <v>0.5</v>
      </c>
      <c r="AC115" s="40">
        <f t="shared" si="76"/>
        <v>0</v>
      </c>
      <c r="AD115" s="40">
        <f t="shared" si="77"/>
        <v>1</v>
      </c>
      <c r="AE115" s="1">
        <f>IFERROR((1+HLOOKUP($B115,'Yield Curve'!$C$5:$AK$94,AC115+2,FALSE))^(-AC115),1)</f>
        <v>1</v>
      </c>
      <c r="AF115" s="1">
        <f>IFERROR((1+HLOOKUP($B115,'Yield Curve'!$C$5:$AK$94,AD115+2,FALSE))^(-AD115),1)</f>
        <v>1</v>
      </c>
      <c r="AG115" s="1">
        <f t="shared" si="106"/>
        <v>1</v>
      </c>
      <c r="AH115" s="41" t="str">
        <f t="shared" si="78"/>
        <v/>
      </c>
    </row>
    <row r="116" spans="1:34">
      <c r="A116" s="140">
        <f t="shared" si="96"/>
        <v>11</v>
      </c>
      <c r="B116" s="44">
        <f>'Experience Data'!C117</f>
        <v>0</v>
      </c>
      <c r="C116" s="16">
        <f>'Experience Data'!D117</f>
        <v>0</v>
      </c>
      <c r="D116" s="16">
        <f>'Experience Data'!B117</f>
        <v>2015</v>
      </c>
      <c r="E116" s="16" t="str">
        <f t="shared" si="62"/>
        <v>No</v>
      </c>
      <c r="F116" s="45">
        <f>'Experience Data'!I117</f>
        <v>0</v>
      </c>
      <c r="G116" s="45">
        <f>'Experience Data'!J117</f>
        <v>0</v>
      </c>
      <c r="H116" s="20"/>
      <c r="I116" s="20"/>
      <c r="J116" s="36"/>
      <c r="K116" s="45">
        <f>'Experience Data'!G117</f>
        <v>0</v>
      </c>
      <c r="L116" s="45" t="str">
        <f t="shared" si="69"/>
        <v/>
      </c>
      <c r="M116" s="45" t="str">
        <f t="shared" si="70"/>
        <v/>
      </c>
      <c r="N116" s="45" t="str">
        <f t="shared" si="71"/>
        <v/>
      </c>
      <c r="O116" s="46" t="str">
        <f t="shared" si="72"/>
        <v/>
      </c>
      <c r="P116" s="46">
        <v>0.3</v>
      </c>
      <c r="Q116" s="20">
        <v>0.41</v>
      </c>
      <c r="R116" s="47" t="str">
        <f t="shared" si="73"/>
        <v/>
      </c>
      <c r="S116" s="20"/>
      <c r="T116" s="47" t="str">
        <f t="shared" si="74"/>
        <v/>
      </c>
      <c r="U116" s="95" t="str">
        <f>IF(S116="","",O116*S116+IF(Q116="",P116,Q116))</f>
        <v/>
      </c>
      <c r="V116" s="19">
        <f t="shared" si="107"/>
        <v>1</v>
      </c>
      <c r="W116" s="80" t="str">
        <f>IF('Experience Data'!AS117="","",'Experience Data'!AS117)</f>
        <v/>
      </c>
      <c r="X116" s="98">
        <f>IF(W116="",V116,W116)</f>
        <v>1</v>
      </c>
      <c r="Y116" s="92">
        <f t="shared" si="108"/>
        <v>0.5</v>
      </c>
      <c r="Z116" s="80" t="str">
        <f>IF('Experience Data'!AT117="","",'Experience Data'!AT117)</f>
        <v/>
      </c>
      <c r="AA116" s="92">
        <f t="shared" si="75"/>
        <v>0.5</v>
      </c>
      <c r="AB116" s="45">
        <f>IFERROR(IF(V116=100%,0.5,SUMPRODUCT(AA107:AA115*X107:X115)/SUM(X107:X115)-AA116-0.5),0.5)</f>
        <v>0.5</v>
      </c>
      <c r="AC116" s="45">
        <f t="shared" si="76"/>
        <v>0</v>
      </c>
      <c r="AD116" s="45">
        <f t="shared" si="77"/>
        <v>1</v>
      </c>
      <c r="AE116" s="17">
        <f>IFERROR((1+HLOOKUP($B116,'Yield Curve'!$C$5:$AK$94,AC116+2,FALSE))^(-AC116),1)</f>
        <v>1</v>
      </c>
      <c r="AF116" s="17">
        <f>IFERROR((1+HLOOKUP($B116,'Yield Curve'!$C$5:$AK$94,AD116+2,FALSE))^(-AD116),1)</f>
        <v>1</v>
      </c>
      <c r="AG116" s="17">
        <f t="shared" si="106"/>
        <v>1</v>
      </c>
      <c r="AH116" s="42" t="str">
        <f t="shared" si="78"/>
        <v/>
      </c>
    </row>
    <row r="117" spans="1:34">
      <c r="A117" s="138">
        <f t="shared" ref="A117" si="109">A107+1</f>
        <v>12</v>
      </c>
      <c r="B117" s="48">
        <f>'Experience Data'!C118</f>
        <v>0</v>
      </c>
      <c r="C117" s="21">
        <f>'Experience Data'!D118</f>
        <v>0</v>
      </c>
      <c r="D117" s="21">
        <f>'Experience Data'!B118</f>
        <v>2006</v>
      </c>
      <c r="E117" s="21" t="str">
        <f t="shared" si="62"/>
        <v>No</v>
      </c>
      <c r="F117" s="49">
        <f>'Experience Data'!I118</f>
        <v>0</v>
      </c>
      <c r="G117" s="49">
        <f>'Experience Data'!J118</f>
        <v>0</v>
      </c>
      <c r="H117" s="50"/>
      <c r="I117" s="50"/>
      <c r="J117" s="23"/>
      <c r="K117" s="49">
        <f>'Experience Data'!G118</f>
        <v>0</v>
      </c>
      <c r="L117" s="49" t="str">
        <f t="shared" si="69"/>
        <v/>
      </c>
      <c r="M117" s="49" t="str">
        <f t="shared" si="70"/>
        <v/>
      </c>
      <c r="N117" s="49" t="str">
        <f t="shared" si="71"/>
        <v/>
      </c>
      <c r="O117" s="51" t="str">
        <f t="shared" si="72"/>
        <v/>
      </c>
      <c r="P117" s="51">
        <v>0.3</v>
      </c>
      <c r="Q117" s="50">
        <v>0.41</v>
      </c>
      <c r="R117" s="52" t="str">
        <f t="shared" si="73"/>
        <v/>
      </c>
      <c r="S117" s="50"/>
      <c r="T117" s="52" t="str">
        <f t="shared" si="74"/>
        <v/>
      </c>
      <c r="U117" s="93" t="str">
        <f>IF(S126="","",O117*S126+IF(Q117="",P117,Q117))</f>
        <v/>
      </c>
      <c r="V117" s="53">
        <v>1</v>
      </c>
      <c r="W117" s="79">
        <f>IF('Experience Data'!AS118="","",'Experience Data'!AS118)</f>
        <v>1</v>
      </c>
      <c r="X117" s="24">
        <f>IF(W118="",V117-V118,W117-W118)</f>
        <v>0</v>
      </c>
      <c r="Y117" s="90">
        <v>15</v>
      </c>
      <c r="Z117" s="79" t="str">
        <f>IF('Experience Data'!AT118="","",'Experience Data'!AT118)</f>
        <v/>
      </c>
      <c r="AA117" s="90">
        <f t="shared" si="75"/>
        <v>15</v>
      </c>
      <c r="AB117" s="49">
        <f>IFERROR(IF(V117=100%,0.5,SUMPRODUCT(AA116:AA117*X116:X117)/SUM(X116:X117)-AA117-0.5),0.5)</f>
        <v>0.5</v>
      </c>
      <c r="AC117" s="49">
        <f t="shared" si="76"/>
        <v>0</v>
      </c>
      <c r="AD117" s="49">
        <f t="shared" si="77"/>
        <v>1</v>
      </c>
      <c r="AE117" s="24">
        <f>IFERROR((1+HLOOKUP($B117,'Yield Curve'!$C$5:$AK$94,AC117+2,FALSE))^(-AC117),1)</f>
        <v>1</v>
      </c>
      <c r="AF117" s="24">
        <f>IFERROR((1+HLOOKUP($B117,'Yield Curve'!$C$5:$AK$94,AD117+2,FALSE))^(-AD117),1)</f>
        <v>1</v>
      </c>
      <c r="AG117" s="24">
        <f>(1-AB117+AC117)*AE117+(AB117-AC117)*AF117</f>
        <v>1</v>
      </c>
      <c r="AH117" s="54" t="str">
        <f t="shared" si="78"/>
        <v/>
      </c>
    </row>
    <row r="118" spans="1:34">
      <c r="A118" s="139">
        <f t="shared" ref="A118" si="110">A117</f>
        <v>12</v>
      </c>
      <c r="B118" s="43">
        <f>'Experience Data'!C119</f>
        <v>0</v>
      </c>
      <c r="C118" s="10">
        <f>'Experience Data'!D119</f>
        <v>0</v>
      </c>
      <c r="D118" s="10">
        <f>'Experience Data'!B119</f>
        <v>2007</v>
      </c>
      <c r="E118" s="10" t="str">
        <f t="shared" si="62"/>
        <v>No</v>
      </c>
      <c r="F118" s="40">
        <f>'Experience Data'!I119</f>
        <v>0</v>
      </c>
      <c r="G118" s="40">
        <f>'Experience Data'!J119</f>
        <v>0</v>
      </c>
      <c r="H118" s="11"/>
      <c r="I118" s="11"/>
      <c r="J118" s="35"/>
      <c r="K118" s="40">
        <f>'Experience Data'!G119</f>
        <v>0</v>
      </c>
      <c r="L118" s="40" t="str">
        <f t="shared" si="69"/>
        <v/>
      </c>
      <c r="M118" s="40" t="str">
        <f t="shared" si="70"/>
        <v/>
      </c>
      <c r="N118" s="40" t="str">
        <f t="shared" si="71"/>
        <v/>
      </c>
      <c r="O118" s="9" t="str">
        <f t="shared" si="72"/>
        <v/>
      </c>
      <c r="P118" s="9">
        <v>0.3</v>
      </c>
      <c r="Q118" s="11">
        <v>0.41</v>
      </c>
      <c r="R118" s="37" t="str">
        <f t="shared" si="73"/>
        <v/>
      </c>
      <c r="S118" s="11"/>
      <c r="T118" s="37" t="str">
        <f t="shared" si="74"/>
        <v/>
      </c>
      <c r="U118" s="94" t="str">
        <f>IF(S126="","",O118*S126+IF(Q118="",P118,Q118))</f>
        <v/>
      </c>
      <c r="V118" s="18">
        <f>IFERROR(L118/M118,100%)</f>
        <v>1</v>
      </c>
      <c r="W118" s="78" t="str">
        <f>IF('Experience Data'!AS119="","",'Experience Data'!AS119)</f>
        <v/>
      </c>
      <c r="X118" s="1">
        <f t="shared" ref="X118:X125" si="111">IF(W119="",V118-V119,W118-W119)</f>
        <v>0</v>
      </c>
      <c r="Y118" s="91">
        <v>8.5</v>
      </c>
      <c r="Z118" s="78" t="str">
        <f>IF('Experience Data'!AT119="","",'Experience Data'!AT119)</f>
        <v/>
      </c>
      <c r="AA118" s="91">
        <f t="shared" si="75"/>
        <v>8.5</v>
      </c>
      <c r="AB118" s="40">
        <f>IFERROR(IF(V118=100%,0.5,SUMPRODUCT(AA117:AA117*X117:X117)/SUM(X117:X117)-AA118-0.5),0.5)</f>
        <v>0.5</v>
      </c>
      <c r="AC118" s="40">
        <f t="shared" si="76"/>
        <v>0</v>
      </c>
      <c r="AD118" s="40">
        <f t="shared" si="77"/>
        <v>1</v>
      </c>
      <c r="AE118" s="1">
        <f>IFERROR((1+HLOOKUP($B118,'Yield Curve'!$C$5:$AK$94,AC118+2,FALSE))^(-AC118),1)</f>
        <v>1</v>
      </c>
      <c r="AF118" s="1">
        <f>IFERROR((1+HLOOKUP($B118,'Yield Curve'!$C$5:$AK$94,AD118+2,FALSE))^(-AD118),1)</f>
        <v>1</v>
      </c>
      <c r="AG118" s="1">
        <f t="shared" ref="AG118:AG126" si="112">(1-AB118+AC118)*AE118+(AB118-AC118)*AF118</f>
        <v>1</v>
      </c>
      <c r="AH118" s="41" t="str">
        <f t="shared" si="78"/>
        <v/>
      </c>
    </row>
    <row r="119" spans="1:34">
      <c r="A119" s="139">
        <f t="shared" si="96"/>
        <v>12</v>
      </c>
      <c r="B119" s="43">
        <f>'Experience Data'!C120</f>
        <v>0</v>
      </c>
      <c r="C119" s="10">
        <f>'Experience Data'!D120</f>
        <v>0</v>
      </c>
      <c r="D119" s="10">
        <f>'Experience Data'!B120</f>
        <v>2008</v>
      </c>
      <c r="E119" s="10" t="str">
        <f t="shared" si="62"/>
        <v>No</v>
      </c>
      <c r="F119" s="40">
        <f>'Experience Data'!I120</f>
        <v>0</v>
      </c>
      <c r="G119" s="40">
        <f>'Experience Data'!J120</f>
        <v>0</v>
      </c>
      <c r="H119" s="11"/>
      <c r="I119" s="11"/>
      <c r="J119" s="35"/>
      <c r="K119" s="40">
        <f>'Experience Data'!G120</f>
        <v>0</v>
      </c>
      <c r="L119" s="40" t="str">
        <f t="shared" si="69"/>
        <v/>
      </c>
      <c r="M119" s="40" t="str">
        <f t="shared" si="70"/>
        <v/>
      </c>
      <c r="N119" s="40" t="str">
        <f t="shared" si="71"/>
        <v/>
      </c>
      <c r="O119" s="9" t="str">
        <f t="shared" si="72"/>
        <v/>
      </c>
      <c r="P119" s="9">
        <v>0.3</v>
      </c>
      <c r="Q119" s="11">
        <v>0.41</v>
      </c>
      <c r="R119" s="37" t="str">
        <f t="shared" si="73"/>
        <v/>
      </c>
      <c r="S119" s="11"/>
      <c r="T119" s="37" t="str">
        <f t="shared" si="74"/>
        <v/>
      </c>
      <c r="U119" s="94" t="str">
        <f>IF(S126="","",O119*S126+IF(Q119="",P119,Q119))</f>
        <v/>
      </c>
      <c r="V119" s="18">
        <f t="shared" ref="V119:V126" si="113">IFERROR(L119/M119,100%)</f>
        <v>1</v>
      </c>
      <c r="W119" s="78" t="str">
        <f>IF('Experience Data'!AS120="","",'Experience Data'!AS120)</f>
        <v/>
      </c>
      <c r="X119" s="1">
        <f t="shared" si="111"/>
        <v>0</v>
      </c>
      <c r="Y119" s="91">
        <f t="shared" ref="Y119:Y126" si="114">Y118-1</f>
        <v>7.5</v>
      </c>
      <c r="Z119" s="78" t="str">
        <f>IF('Experience Data'!AT120="","",'Experience Data'!AT120)</f>
        <v/>
      </c>
      <c r="AA119" s="91">
        <f t="shared" si="75"/>
        <v>7.5</v>
      </c>
      <c r="AB119" s="40">
        <f>IFERROR(IF(V119=100%,0.5,SUMPRODUCT(AA117:AA118*X117:X118)/SUM(X117:X118)-AA119-0.5),0.5)</f>
        <v>0.5</v>
      </c>
      <c r="AC119" s="40">
        <f t="shared" si="76"/>
        <v>0</v>
      </c>
      <c r="AD119" s="40">
        <f t="shared" si="77"/>
        <v>1</v>
      </c>
      <c r="AE119" s="1">
        <f>IFERROR((1+HLOOKUP($B119,'Yield Curve'!$C$5:$AK$94,AC119+2,FALSE))^(-AC119),1)</f>
        <v>1</v>
      </c>
      <c r="AF119" s="1">
        <f>IFERROR((1+HLOOKUP($B119,'Yield Curve'!$C$5:$AK$94,AD119+2,FALSE))^(-AD119),1)</f>
        <v>1</v>
      </c>
      <c r="AG119" s="1">
        <f t="shared" si="112"/>
        <v>1</v>
      </c>
      <c r="AH119" s="41" t="str">
        <f t="shared" si="78"/>
        <v/>
      </c>
    </row>
    <row r="120" spans="1:34">
      <c r="A120" s="139">
        <f t="shared" si="96"/>
        <v>12</v>
      </c>
      <c r="B120" s="43">
        <f>'Experience Data'!C121</f>
        <v>0</v>
      </c>
      <c r="C120" s="10">
        <f>'Experience Data'!D121</f>
        <v>0</v>
      </c>
      <c r="D120" s="10">
        <f>'Experience Data'!B121</f>
        <v>2009</v>
      </c>
      <c r="E120" s="10" t="str">
        <f t="shared" si="62"/>
        <v>No</v>
      </c>
      <c r="F120" s="40">
        <f>'Experience Data'!I121</f>
        <v>0</v>
      </c>
      <c r="G120" s="40">
        <f>'Experience Data'!J121</f>
        <v>0</v>
      </c>
      <c r="H120" s="11"/>
      <c r="I120" s="11"/>
      <c r="J120" s="35"/>
      <c r="K120" s="40">
        <f>'Experience Data'!G121</f>
        <v>0</v>
      </c>
      <c r="L120" s="40" t="str">
        <f t="shared" si="69"/>
        <v/>
      </c>
      <c r="M120" s="40" t="str">
        <f t="shared" si="70"/>
        <v/>
      </c>
      <c r="N120" s="40" t="str">
        <f t="shared" si="71"/>
        <v/>
      </c>
      <c r="O120" s="9" t="str">
        <f t="shared" si="72"/>
        <v/>
      </c>
      <c r="P120" s="9">
        <v>0.3</v>
      </c>
      <c r="Q120" s="11">
        <v>0.41</v>
      </c>
      <c r="R120" s="37" t="str">
        <f t="shared" si="73"/>
        <v/>
      </c>
      <c r="S120" s="11"/>
      <c r="T120" s="37" t="str">
        <f t="shared" si="74"/>
        <v/>
      </c>
      <c r="U120" s="94" t="str">
        <f>IF(S126="","",O120*S126+IF(Q120="",P120,Q120))</f>
        <v/>
      </c>
      <c r="V120" s="18">
        <f t="shared" si="113"/>
        <v>1</v>
      </c>
      <c r="W120" s="78" t="str">
        <f>IF('Experience Data'!AS121="","",'Experience Data'!AS121)</f>
        <v/>
      </c>
      <c r="X120" s="1">
        <f t="shared" si="111"/>
        <v>0</v>
      </c>
      <c r="Y120" s="91">
        <f t="shared" si="114"/>
        <v>6.5</v>
      </c>
      <c r="Z120" s="78" t="str">
        <f>IF('Experience Data'!AT121="","",'Experience Data'!AT121)</f>
        <v/>
      </c>
      <c r="AA120" s="91">
        <f t="shared" si="75"/>
        <v>6.5</v>
      </c>
      <c r="AB120" s="40">
        <f>IFERROR(IF(V120=100%,0.5,SUMPRODUCT(AA117:AA119*X117:X119)/SUM(X117:X119)-AA120-0.5),0.5)</f>
        <v>0.5</v>
      </c>
      <c r="AC120" s="40">
        <f t="shared" si="76"/>
        <v>0</v>
      </c>
      <c r="AD120" s="40">
        <f t="shared" si="77"/>
        <v>1</v>
      </c>
      <c r="AE120" s="1">
        <f>IFERROR((1+HLOOKUP($B120,'Yield Curve'!$C$5:$AK$94,AC120+2,FALSE))^(-AC120),1)</f>
        <v>1</v>
      </c>
      <c r="AF120" s="1">
        <f>IFERROR((1+HLOOKUP($B120,'Yield Curve'!$C$5:$AK$94,AD120+2,FALSE))^(-AD120),1)</f>
        <v>1</v>
      </c>
      <c r="AG120" s="1">
        <f t="shared" si="112"/>
        <v>1</v>
      </c>
      <c r="AH120" s="41" t="str">
        <f t="shared" si="78"/>
        <v/>
      </c>
    </row>
    <row r="121" spans="1:34">
      <c r="A121" s="139">
        <f t="shared" si="96"/>
        <v>12</v>
      </c>
      <c r="B121" s="43">
        <f>'Experience Data'!C122</f>
        <v>0</v>
      </c>
      <c r="C121" s="10">
        <f>'Experience Data'!D122</f>
        <v>0</v>
      </c>
      <c r="D121" s="10">
        <f>'Experience Data'!B122</f>
        <v>2010</v>
      </c>
      <c r="E121" s="10" t="str">
        <f t="shared" ref="E121:E184" si="115">IF(AND(ISNUMBER(F121),ISNUMBER(G121),LEN(C121)&gt;1),"Yes","No")</f>
        <v>No</v>
      </c>
      <c r="F121" s="40">
        <f>'Experience Data'!I122</f>
        <v>0</v>
      </c>
      <c r="G121" s="40">
        <f>'Experience Data'!J122</f>
        <v>0</v>
      </c>
      <c r="H121" s="11"/>
      <c r="I121" s="11"/>
      <c r="J121" s="35"/>
      <c r="K121" s="40">
        <f>'Experience Data'!G122</f>
        <v>0</v>
      </c>
      <c r="L121" s="40" t="str">
        <f t="shared" si="69"/>
        <v/>
      </c>
      <c r="M121" s="40" t="str">
        <f t="shared" si="70"/>
        <v/>
      </c>
      <c r="N121" s="40" t="str">
        <f t="shared" si="71"/>
        <v/>
      </c>
      <c r="O121" s="9" t="str">
        <f t="shared" si="72"/>
        <v/>
      </c>
      <c r="P121" s="9">
        <v>0.3</v>
      </c>
      <c r="Q121" s="11">
        <v>0.41</v>
      </c>
      <c r="R121" s="37" t="str">
        <f t="shared" si="73"/>
        <v/>
      </c>
      <c r="S121" s="11"/>
      <c r="T121" s="37" t="str">
        <f t="shared" si="74"/>
        <v/>
      </c>
      <c r="U121" s="94" t="str">
        <f>IF(S126="","",O121*S126+IF(Q121="",P121,Q121))</f>
        <v/>
      </c>
      <c r="V121" s="18">
        <f t="shared" si="113"/>
        <v>1</v>
      </c>
      <c r="W121" s="78" t="str">
        <f>IF('Experience Data'!AS122="","",'Experience Data'!AS122)</f>
        <v/>
      </c>
      <c r="X121" s="1">
        <f t="shared" si="111"/>
        <v>0</v>
      </c>
      <c r="Y121" s="91">
        <f t="shared" si="114"/>
        <v>5.5</v>
      </c>
      <c r="Z121" s="78" t="str">
        <f>IF('Experience Data'!AT122="","",'Experience Data'!AT122)</f>
        <v/>
      </c>
      <c r="AA121" s="91">
        <f t="shared" si="75"/>
        <v>5.5</v>
      </c>
      <c r="AB121" s="40">
        <f>IFERROR(IF(V121=100%,0.5,SUMPRODUCT(AA117:AA120*X117:X120)/SUM(X117:X120)-AA121-0.5),0.5)</f>
        <v>0.5</v>
      </c>
      <c r="AC121" s="40">
        <f t="shared" si="76"/>
        <v>0</v>
      </c>
      <c r="AD121" s="40">
        <f t="shared" si="77"/>
        <v>1</v>
      </c>
      <c r="AE121" s="1">
        <f>IFERROR((1+HLOOKUP($B121,'Yield Curve'!$C$5:$AK$94,AC121+2,FALSE))^(-AC121),1)</f>
        <v>1</v>
      </c>
      <c r="AF121" s="1">
        <f>IFERROR((1+HLOOKUP($B121,'Yield Curve'!$C$5:$AK$94,AD121+2,FALSE))^(-AD121),1)</f>
        <v>1</v>
      </c>
      <c r="AG121" s="1">
        <f t="shared" si="112"/>
        <v>1</v>
      </c>
      <c r="AH121" s="41" t="str">
        <f t="shared" si="78"/>
        <v/>
      </c>
    </row>
    <row r="122" spans="1:34">
      <c r="A122" s="139">
        <f t="shared" si="96"/>
        <v>12</v>
      </c>
      <c r="B122" s="43">
        <f>'Experience Data'!C123</f>
        <v>0</v>
      </c>
      <c r="C122" s="10">
        <f>'Experience Data'!D123</f>
        <v>0</v>
      </c>
      <c r="D122" s="10">
        <f>'Experience Data'!B123</f>
        <v>2011</v>
      </c>
      <c r="E122" s="10" t="str">
        <f t="shared" si="115"/>
        <v>No</v>
      </c>
      <c r="F122" s="40">
        <f>'Experience Data'!I123</f>
        <v>0</v>
      </c>
      <c r="G122" s="40">
        <f>'Experience Data'!J123</f>
        <v>0</v>
      </c>
      <c r="H122" s="11"/>
      <c r="I122" s="11"/>
      <c r="J122" s="35"/>
      <c r="K122" s="40">
        <f>'Experience Data'!G123</f>
        <v>0</v>
      </c>
      <c r="L122" s="40" t="str">
        <f t="shared" si="69"/>
        <v/>
      </c>
      <c r="M122" s="40" t="str">
        <f t="shared" si="70"/>
        <v/>
      </c>
      <c r="N122" s="40" t="str">
        <f t="shared" si="71"/>
        <v/>
      </c>
      <c r="O122" s="9" t="str">
        <f t="shared" si="72"/>
        <v/>
      </c>
      <c r="P122" s="9">
        <v>0.3</v>
      </c>
      <c r="Q122" s="11">
        <v>0.41</v>
      </c>
      <c r="R122" s="37" t="str">
        <f t="shared" si="73"/>
        <v/>
      </c>
      <c r="S122" s="11"/>
      <c r="T122" s="37" t="str">
        <f t="shared" si="74"/>
        <v/>
      </c>
      <c r="U122" s="94" t="str">
        <f>IF(S126="","",O122*S126+IF(Q122="",P122,Q122))</f>
        <v/>
      </c>
      <c r="V122" s="18">
        <f t="shared" si="113"/>
        <v>1</v>
      </c>
      <c r="W122" s="78" t="str">
        <f>IF('Experience Data'!AS123="","",'Experience Data'!AS123)</f>
        <v/>
      </c>
      <c r="X122" s="1">
        <f t="shared" si="111"/>
        <v>0</v>
      </c>
      <c r="Y122" s="91">
        <f t="shared" si="114"/>
        <v>4.5</v>
      </c>
      <c r="Z122" s="78" t="str">
        <f>IF('Experience Data'!AT123="","",'Experience Data'!AT123)</f>
        <v/>
      </c>
      <c r="AA122" s="91">
        <f t="shared" si="75"/>
        <v>4.5</v>
      </c>
      <c r="AB122" s="40">
        <f>IFERROR(IF(V122=100%,0.5,SUMPRODUCT(AA117:AA121*X117:X121)/SUM(X117:X121)-AA122-0.5),0.5)</f>
        <v>0.5</v>
      </c>
      <c r="AC122" s="40">
        <f t="shared" si="76"/>
        <v>0</v>
      </c>
      <c r="AD122" s="40">
        <f t="shared" si="77"/>
        <v>1</v>
      </c>
      <c r="AE122" s="1">
        <f>IFERROR((1+HLOOKUP($B122,'Yield Curve'!$C$5:$AK$94,AC122+2,FALSE))^(-AC122),1)</f>
        <v>1</v>
      </c>
      <c r="AF122" s="1">
        <f>IFERROR((1+HLOOKUP($B122,'Yield Curve'!$C$5:$AK$94,AD122+2,FALSE))^(-AD122),1)</f>
        <v>1</v>
      </c>
      <c r="AG122" s="1">
        <f t="shared" si="112"/>
        <v>1</v>
      </c>
      <c r="AH122" s="41" t="str">
        <f t="shared" si="78"/>
        <v/>
      </c>
    </row>
    <row r="123" spans="1:34">
      <c r="A123" s="139">
        <f t="shared" si="96"/>
        <v>12</v>
      </c>
      <c r="B123" s="43">
        <f>'Experience Data'!C124</f>
        <v>0</v>
      </c>
      <c r="C123" s="10">
        <f>'Experience Data'!D124</f>
        <v>0</v>
      </c>
      <c r="D123" s="10">
        <f>'Experience Data'!B124</f>
        <v>2012</v>
      </c>
      <c r="E123" s="10" t="str">
        <f t="shared" si="115"/>
        <v>No</v>
      </c>
      <c r="F123" s="40">
        <f>'Experience Data'!I124</f>
        <v>0</v>
      </c>
      <c r="G123" s="40">
        <f>'Experience Data'!J124</f>
        <v>0</v>
      </c>
      <c r="H123" s="11"/>
      <c r="I123" s="11"/>
      <c r="J123" s="35"/>
      <c r="K123" s="40">
        <f>'Experience Data'!G124</f>
        <v>0</v>
      </c>
      <c r="L123" s="40" t="str">
        <f t="shared" si="69"/>
        <v/>
      </c>
      <c r="M123" s="40" t="str">
        <f t="shared" si="70"/>
        <v/>
      </c>
      <c r="N123" s="40" t="str">
        <f t="shared" si="71"/>
        <v/>
      </c>
      <c r="O123" s="9" t="str">
        <f t="shared" si="72"/>
        <v/>
      </c>
      <c r="P123" s="9">
        <v>0.3</v>
      </c>
      <c r="Q123" s="11">
        <v>0.41</v>
      </c>
      <c r="R123" s="37" t="str">
        <f t="shared" si="73"/>
        <v/>
      </c>
      <c r="S123" s="11"/>
      <c r="T123" s="37" t="str">
        <f t="shared" si="74"/>
        <v/>
      </c>
      <c r="U123" s="94" t="str">
        <f>IF(S126="","",O123*S126+IF(Q123="",P123,Q123))</f>
        <v/>
      </c>
      <c r="V123" s="18">
        <f t="shared" si="113"/>
        <v>1</v>
      </c>
      <c r="W123" s="78" t="str">
        <f>IF('Experience Data'!AS124="","",'Experience Data'!AS124)</f>
        <v/>
      </c>
      <c r="X123" s="1">
        <f t="shared" si="111"/>
        <v>0</v>
      </c>
      <c r="Y123" s="91">
        <f t="shared" si="114"/>
        <v>3.5</v>
      </c>
      <c r="Z123" s="78" t="str">
        <f>IF('Experience Data'!AT124="","",'Experience Data'!AT124)</f>
        <v/>
      </c>
      <c r="AA123" s="91">
        <f t="shared" si="75"/>
        <v>3.5</v>
      </c>
      <c r="AB123" s="40">
        <f>IFERROR(IF(V123=100%,0.5,SUMPRODUCT(AA117:AA122*X117:X122)/SUM(X117:X122)-AA123-0.5),0.5)</f>
        <v>0.5</v>
      </c>
      <c r="AC123" s="40">
        <f t="shared" si="76"/>
        <v>0</v>
      </c>
      <c r="AD123" s="40">
        <f t="shared" si="77"/>
        <v>1</v>
      </c>
      <c r="AE123" s="1">
        <f>IFERROR((1+HLOOKUP($B123,'Yield Curve'!$C$5:$AK$94,AC123+2,FALSE))^(-AC123),1)</f>
        <v>1</v>
      </c>
      <c r="AF123" s="1">
        <f>IFERROR((1+HLOOKUP($B123,'Yield Curve'!$C$5:$AK$94,AD123+2,FALSE))^(-AD123),1)</f>
        <v>1</v>
      </c>
      <c r="AG123" s="1">
        <f t="shared" si="112"/>
        <v>1</v>
      </c>
      <c r="AH123" s="41" t="str">
        <f t="shared" si="78"/>
        <v/>
      </c>
    </row>
    <row r="124" spans="1:34">
      <c r="A124" s="139">
        <f t="shared" si="96"/>
        <v>12</v>
      </c>
      <c r="B124" s="43">
        <f>'Experience Data'!C125</f>
        <v>0</v>
      </c>
      <c r="C124" s="10">
        <f>'Experience Data'!D125</f>
        <v>0</v>
      </c>
      <c r="D124" s="10">
        <f>'Experience Data'!B125</f>
        <v>2013</v>
      </c>
      <c r="E124" s="10" t="str">
        <f t="shared" si="115"/>
        <v>No</v>
      </c>
      <c r="F124" s="40">
        <f>'Experience Data'!I125</f>
        <v>0</v>
      </c>
      <c r="G124" s="40">
        <f>'Experience Data'!J125</f>
        <v>0</v>
      </c>
      <c r="H124" s="11"/>
      <c r="I124" s="11"/>
      <c r="J124" s="35"/>
      <c r="K124" s="40">
        <f>'Experience Data'!G125</f>
        <v>0</v>
      </c>
      <c r="L124" s="40" t="str">
        <f t="shared" si="69"/>
        <v/>
      </c>
      <c r="M124" s="40" t="str">
        <f t="shared" si="70"/>
        <v/>
      </c>
      <c r="N124" s="40" t="str">
        <f t="shared" si="71"/>
        <v/>
      </c>
      <c r="O124" s="9" t="str">
        <f t="shared" si="72"/>
        <v/>
      </c>
      <c r="P124" s="9">
        <v>0.3</v>
      </c>
      <c r="Q124" s="11">
        <v>0.41</v>
      </c>
      <c r="R124" s="37" t="str">
        <f t="shared" si="73"/>
        <v/>
      </c>
      <c r="S124" s="11"/>
      <c r="T124" s="37" t="str">
        <f t="shared" si="74"/>
        <v/>
      </c>
      <c r="U124" s="94" t="str">
        <f>IF(S126="","",O124*S126+IF(Q124="",P124,Q124))</f>
        <v/>
      </c>
      <c r="V124" s="18">
        <f t="shared" si="113"/>
        <v>1</v>
      </c>
      <c r="W124" s="78" t="str">
        <f>IF('Experience Data'!AS125="","",'Experience Data'!AS125)</f>
        <v/>
      </c>
      <c r="X124" s="1">
        <f t="shared" si="111"/>
        <v>0</v>
      </c>
      <c r="Y124" s="91">
        <f t="shared" si="114"/>
        <v>2.5</v>
      </c>
      <c r="Z124" s="78" t="str">
        <f>IF('Experience Data'!AT125="","",'Experience Data'!AT125)</f>
        <v/>
      </c>
      <c r="AA124" s="91">
        <f t="shared" si="75"/>
        <v>2.5</v>
      </c>
      <c r="AB124" s="40">
        <f>IFERROR(IF(V124=100%,0.5,SUMPRODUCT(AA117:AA123*X117:X123)/SUM(X117:X123)-AA124-0.5),0.5)</f>
        <v>0.5</v>
      </c>
      <c r="AC124" s="40">
        <f t="shared" si="76"/>
        <v>0</v>
      </c>
      <c r="AD124" s="40">
        <f t="shared" si="77"/>
        <v>1</v>
      </c>
      <c r="AE124" s="1">
        <f>IFERROR((1+HLOOKUP($B124,'Yield Curve'!$C$5:$AK$94,AC124+2,FALSE))^(-AC124),1)</f>
        <v>1</v>
      </c>
      <c r="AF124" s="1">
        <f>IFERROR((1+HLOOKUP($B124,'Yield Curve'!$C$5:$AK$94,AD124+2,FALSE))^(-AD124),1)</f>
        <v>1</v>
      </c>
      <c r="AG124" s="1">
        <f t="shared" si="112"/>
        <v>1</v>
      </c>
      <c r="AH124" s="41" t="str">
        <f t="shared" si="78"/>
        <v/>
      </c>
    </row>
    <row r="125" spans="1:34">
      <c r="A125" s="139">
        <f t="shared" si="96"/>
        <v>12</v>
      </c>
      <c r="B125" s="43">
        <f>'Experience Data'!C126</f>
        <v>0</v>
      </c>
      <c r="C125" s="10">
        <f>'Experience Data'!D126</f>
        <v>0</v>
      </c>
      <c r="D125" s="10">
        <f>'Experience Data'!B126</f>
        <v>2014</v>
      </c>
      <c r="E125" s="10" t="str">
        <f t="shared" si="115"/>
        <v>No</v>
      </c>
      <c r="F125" s="40">
        <f>'Experience Data'!I126</f>
        <v>0</v>
      </c>
      <c r="G125" s="40">
        <f>'Experience Data'!J126</f>
        <v>0</v>
      </c>
      <c r="H125" s="11"/>
      <c r="I125" s="11"/>
      <c r="J125" s="35"/>
      <c r="K125" s="40">
        <f>'Experience Data'!G126</f>
        <v>0</v>
      </c>
      <c r="L125" s="40" t="str">
        <f t="shared" si="69"/>
        <v/>
      </c>
      <c r="M125" s="40" t="str">
        <f t="shared" si="70"/>
        <v/>
      </c>
      <c r="N125" s="40" t="str">
        <f t="shared" si="71"/>
        <v/>
      </c>
      <c r="O125" s="9" t="str">
        <f t="shared" si="72"/>
        <v/>
      </c>
      <c r="P125" s="9">
        <v>0.3</v>
      </c>
      <c r="Q125" s="11">
        <v>0.41</v>
      </c>
      <c r="R125" s="37" t="str">
        <f t="shared" si="73"/>
        <v/>
      </c>
      <c r="S125" s="11"/>
      <c r="T125" s="37" t="str">
        <f t="shared" si="74"/>
        <v/>
      </c>
      <c r="U125" s="94" t="str">
        <f>IF(S126="","",O125*S126+IF(Q125="",P125,Q125))</f>
        <v/>
      </c>
      <c r="V125" s="18">
        <f t="shared" si="113"/>
        <v>1</v>
      </c>
      <c r="W125" s="78" t="str">
        <f>IF('Experience Data'!AS126="","",'Experience Data'!AS126)</f>
        <v/>
      </c>
      <c r="X125" s="1">
        <f t="shared" si="111"/>
        <v>0</v>
      </c>
      <c r="Y125" s="91">
        <f t="shared" si="114"/>
        <v>1.5</v>
      </c>
      <c r="Z125" s="78" t="str">
        <f>IF('Experience Data'!AT126="","",'Experience Data'!AT126)</f>
        <v/>
      </c>
      <c r="AA125" s="91">
        <f t="shared" si="75"/>
        <v>1.5</v>
      </c>
      <c r="AB125" s="40">
        <f>IFERROR(IF(V125=100%,0.5,SUMPRODUCT(AA117:AA124*X117:X124)/SUM(X117:X124)-AA125-0.5),0.5)</f>
        <v>0.5</v>
      </c>
      <c r="AC125" s="40">
        <f t="shared" si="76"/>
        <v>0</v>
      </c>
      <c r="AD125" s="40">
        <f t="shared" si="77"/>
        <v>1</v>
      </c>
      <c r="AE125" s="1">
        <f>IFERROR((1+HLOOKUP($B125,'Yield Curve'!$C$5:$AK$94,AC125+2,FALSE))^(-AC125),1)</f>
        <v>1</v>
      </c>
      <c r="AF125" s="1">
        <f>IFERROR((1+HLOOKUP($B125,'Yield Curve'!$C$5:$AK$94,AD125+2,FALSE))^(-AD125),1)</f>
        <v>1</v>
      </c>
      <c r="AG125" s="1">
        <f t="shared" si="112"/>
        <v>1</v>
      </c>
      <c r="AH125" s="41" t="str">
        <f t="shared" si="78"/>
        <v/>
      </c>
    </row>
    <row r="126" spans="1:34">
      <c r="A126" s="140">
        <f t="shared" si="96"/>
        <v>12</v>
      </c>
      <c r="B126" s="44">
        <f>'Experience Data'!C127</f>
        <v>0</v>
      </c>
      <c r="C126" s="16">
        <f>'Experience Data'!D127</f>
        <v>0</v>
      </c>
      <c r="D126" s="16">
        <f>'Experience Data'!B127</f>
        <v>2015</v>
      </c>
      <c r="E126" s="16" t="str">
        <f t="shared" si="115"/>
        <v>No</v>
      </c>
      <c r="F126" s="45">
        <f>'Experience Data'!I127</f>
        <v>0</v>
      </c>
      <c r="G126" s="45">
        <f>'Experience Data'!J127</f>
        <v>0</v>
      </c>
      <c r="H126" s="20"/>
      <c r="I126" s="20"/>
      <c r="J126" s="36"/>
      <c r="K126" s="45">
        <f>'Experience Data'!G127</f>
        <v>0</v>
      </c>
      <c r="L126" s="45" t="str">
        <f t="shared" si="69"/>
        <v/>
      </c>
      <c r="M126" s="45" t="str">
        <f t="shared" si="70"/>
        <v/>
      </c>
      <c r="N126" s="45" t="str">
        <f t="shared" si="71"/>
        <v/>
      </c>
      <c r="O126" s="46" t="str">
        <f t="shared" si="72"/>
        <v/>
      </c>
      <c r="P126" s="46">
        <v>0.3</v>
      </c>
      <c r="Q126" s="20">
        <v>0.41</v>
      </c>
      <c r="R126" s="47" t="str">
        <f t="shared" si="73"/>
        <v/>
      </c>
      <c r="S126" s="20"/>
      <c r="T126" s="47" t="str">
        <f t="shared" si="74"/>
        <v/>
      </c>
      <c r="U126" s="95" t="str">
        <f>IF(S126="","",O126*S126+IF(Q126="",P126,Q126))</f>
        <v/>
      </c>
      <c r="V126" s="19">
        <f t="shared" si="113"/>
        <v>1</v>
      </c>
      <c r="W126" s="80" t="str">
        <f>IF('Experience Data'!AS127="","",'Experience Data'!AS127)</f>
        <v/>
      </c>
      <c r="X126" s="98">
        <f>IF(W126="",V126,W126)</f>
        <v>1</v>
      </c>
      <c r="Y126" s="92">
        <f t="shared" si="114"/>
        <v>0.5</v>
      </c>
      <c r="Z126" s="80" t="str">
        <f>IF('Experience Data'!AT127="","",'Experience Data'!AT127)</f>
        <v/>
      </c>
      <c r="AA126" s="92">
        <f t="shared" si="75"/>
        <v>0.5</v>
      </c>
      <c r="AB126" s="45">
        <f>IFERROR(IF(V126=100%,0.5,SUMPRODUCT(AA117:AA125*X117:X125)/SUM(X117:X125)-AA126-0.5),0.5)</f>
        <v>0.5</v>
      </c>
      <c r="AC126" s="45">
        <f t="shared" si="76"/>
        <v>0</v>
      </c>
      <c r="AD126" s="45">
        <f t="shared" si="77"/>
        <v>1</v>
      </c>
      <c r="AE126" s="17">
        <f>IFERROR((1+HLOOKUP($B126,'Yield Curve'!$C$5:$AK$94,AC126+2,FALSE))^(-AC126),1)</f>
        <v>1</v>
      </c>
      <c r="AF126" s="17">
        <f>IFERROR((1+HLOOKUP($B126,'Yield Curve'!$C$5:$AK$94,AD126+2,FALSE))^(-AD126),1)</f>
        <v>1</v>
      </c>
      <c r="AG126" s="17">
        <f t="shared" si="112"/>
        <v>1</v>
      </c>
      <c r="AH126" s="42" t="str">
        <f t="shared" si="78"/>
        <v/>
      </c>
    </row>
    <row r="127" spans="1:34">
      <c r="A127" s="138">
        <f t="shared" ref="A127" si="116">A117+1</f>
        <v>13</v>
      </c>
      <c r="B127" s="48">
        <f>'Experience Data'!C128</f>
        <v>0</v>
      </c>
      <c r="C127" s="21">
        <f>'Experience Data'!D128</f>
        <v>0</v>
      </c>
      <c r="D127" s="21">
        <f>'Experience Data'!B128</f>
        <v>2006</v>
      </c>
      <c r="E127" s="21" t="str">
        <f t="shared" si="115"/>
        <v>No</v>
      </c>
      <c r="F127" s="49">
        <f>'Experience Data'!I128</f>
        <v>0</v>
      </c>
      <c r="G127" s="49">
        <f>'Experience Data'!J128</f>
        <v>0</v>
      </c>
      <c r="H127" s="50"/>
      <c r="I127" s="50"/>
      <c r="J127" s="23"/>
      <c r="K127" s="49">
        <f>'Experience Data'!G128</f>
        <v>0</v>
      </c>
      <c r="L127" s="49" t="str">
        <f t="shared" si="69"/>
        <v/>
      </c>
      <c r="M127" s="49" t="str">
        <f t="shared" si="70"/>
        <v/>
      </c>
      <c r="N127" s="49" t="str">
        <f t="shared" si="71"/>
        <v/>
      </c>
      <c r="O127" s="51" t="str">
        <f t="shared" si="72"/>
        <v/>
      </c>
      <c r="P127" s="51">
        <v>0.3</v>
      </c>
      <c r="Q127" s="50">
        <v>0.41</v>
      </c>
      <c r="R127" s="52" t="str">
        <f t="shared" si="73"/>
        <v/>
      </c>
      <c r="S127" s="50"/>
      <c r="T127" s="52" t="str">
        <f t="shared" si="74"/>
        <v/>
      </c>
      <c r="U127" s="93" t="str">
        <f>IF(S136="","",O127*S136+IF(Q127="",P127,Q127))</f>
        <v/>
      </c>
      <c r="V127" s="53">
        <v>1</v>
      </c>
      <c r="W127" s="79">
        <f>IF('Experience Data'!AS128="","",'Experience Data'!AS128)</f>
        <v>1</v>
      </c>
      <c r="X127" s="24">
        <f>IF(W128="",V127-V128,W127-W128)</f>
        <v>0</v>
      </c>
      <c r="Y127" s="90">
        <v>15</v>
      </c>
      <c r="Z127" s="79" t="str">
        <f>IF('Experience Data'!AT128="","",'Experience Data'!AT128)</f>
        <v/>
      </c>
      <c r="AA127" s="90">
        <f t="shared" si="75"/>
        <v>15</v>
      </c>
      <c r="AB127" s="49">
        <f>IFERROR(IF(V127=100%,0.5,SUMPRODUCT(AA126:AA127*X126:X127)/SUM(X126:X127)-AA127-0.5),0.5)</f>
        <v>0.5</v>
      </c>
      <c r="AC127" s="49">
        <f t="shared" si="76"/>
        <v>0</v>
      </c>
      <c r="AD127" s="49">
        <f t="shared" si="77"/>
        <v>1</v>
      </c>
      <c r="AE127" s="24">
        <f>IFERROR((1+HLOOKUP($B127,'Yield Curve'!$C$5:$AK$94,AC127+2,FALSE))^(-AC127),1)</f>
        <v>1</v>
      </c>
      <c r="AF127" s="24">
        <f>IFERROR((1+HLOOKUP($B127,'Yield Curve'!$C$5:$AK$94,AD127+2,FALSE))^(-AD127),1)</f>
        <v>1</v>
      </c>
      <c r="AG127" s="24">
        <f>(1-AB127+AC127)*AE127+(AB127-AC127)*AF127</f>
        <v>1</v>
      </c>
      <c r="AH127" s="54" t="str">
        <f t="shared" si="78"/>
        <v/>
      </c>
    </row>
    <row r="128" spans="1:34">
      <c r="A128" s="139">
        <f t="shared" ref="A128" si="117">A127</f>
        <v>13</v>
      </c>
      <c r="B128" s="43">
        <f>'Experience Data'!C129</f>
        <v>0</v>
      </c>
      <c r="C128" s="10">
        <f>'Experience Data'!D129</f>
        <v>0</v>
      </c>
      <c r="D128" s="10">
        <f>'Experience Data'!B129</f>
        <v>2007</v>
      </c>
      <c r="E128" s="10" t="str">
        <f t="shared" si="115"/>
        <v>No</v>
      </c>
      <c r="F128" s="40">
        <f>'Experience Data'!I129</f>
        <v>0</v>
      </c>
      <c r="G128" s="40">
        <f>'Experience Data'!J129</f>
        <v>0</v>
      </c>
      <c r="H128" s="11"/>
      <c r="I128" s="11"/>
      <c r="J128" s="35"/>
      <c r="K128" s="40">
        <f>'Experience Data'!G129</f>
        <v>0</v>
      </c>
      <c r="L128" s="40" t="str">
        <f t="shared" si="69"/>
        <v/>
      </c>
      <c r="M128" s="40" t="str">
        <f t="shared" si="70"/>
        <v/>
      </c>
      <c r="N128" s="40" t="str">
        <f t="shared" si="71"/>
        <v/>
      </c>
      <c r="O128" s="9" t="str">
        <f t="shared" si="72"/>
        <v/>
      </c>
      <c r="P128" s="9">
        <v>0.3</v>
      </c>
      <c r="Q128" s="11">
        <v>0.41</v>
      </c>
      <c r="R128" s="37" t="str">
        <f t="shared" si="73"/>
        <v/>
      </c>
      <c r="S128" s="11"/>
      <c r="T128" s="37" t="str">
        <f t="shared" si="74"/>
        <v/>
      </c>
      <c r="U128" s="94" t="str">
        <f>IF(S136="","",O128*S136+IF(Q128="",P128,Q128))</f>
        <v/>
      </c>
      <c r="V128" s="18">
        <f>IFERROR(L128/M128,100%)</f>
        <v>1</v>
      </c>
      <c r="W128" s="78" t="str">
        <f>IF('Experience Data'!AS129="","",'Experience Data'!AS129)</f>
        <v/>
      </c>
      <c r="X128" s="1">
        <f t="shared" ref="X128:X135" si="118">IF(W129="",V128-V129,W128-W129)</f>
        <v>0</v>
      </c>
      <c r="Y128" s="91">
        <v>8.5</v>
      </c>
      <c r="Z128" s="78" t="str">
        <f>IF('Experience Data'!AT129="","",'Experience Data'!AT129)</f>
        <v/>
      </c>
      <c r="AA128" s="91">
        <f t="shared" si="75"/>
        <v>8.5</v>
      </c>
      <c r="AB128" s="40">
        <f>IFERROR(IF(V128=100%,0.5,SUMPRODUCT(AA127:AA127*X127:X127)/SUM(X127:X127)-AA128-0.5),0.5)</f>
        <v>0.5</v>
      </c>
      <c r="AC128" s="40">
        <f t="shared" si="76"/>
        <v>0</v>
      </c>
      <c r="AD128" s="40">
        <f t="shared" si="77"/>
        <v>1</v>
      </c>
      <c r="AE128" s="1">
        <f>IFERROR((1+HLOOKUP($B128,'Yield Curve'!$C$5:$AK$94,AC128+2,FALSE))^(-AC128),1)</f>
        <v>1</v>
      </c>
      <c r="AF128" s="1">
        <f>IFERROR((1+HLOOKUP($B128,'Yield Curve'!$C$5:$AK$94,AD128+2,FALSE))^(-AD128),1)</f>
        <v>1</v>
      </c>
      <c r="AG128" s="1">
        <f t="shared" ref="AG128:AG136" si="119">(1-AB128+AC128)*AE128+(AB128-AC128)*AF128</f>
        <v>1</v>
      </c>
      <c r="AH128" s="41" t="str">
        <f t="shared" si="78"/>
        <v/>
      </c>
    </row>
    <row r="129" spans="1:34">
      <c r="A129" s="139">
        <f t="shared" si="96"/>
        <v>13</v>
      </c>
      <c r="B129" s="43">
        <f>'Experience Data'!C130</f>
        <v>0</v>
      </c>
      <c r="C129" s="10">
        <f>'Experience Data'!D130</f>
        <v>0</v>
      </c>
      <c r="D129" s="10">
        <f>'Experience Data'!B130</f>
        <v>2008</v>
      </c>
      <c r="E129" s="10" t="str">
        <f t="shared" si="115"/>
        <v>No</v>
      </c>
      <c r="F129" s="40">
        <f>'Experience Data'!I130</f>
        <v>0</v>
      </c>
      <c r="G129" s="40">
        <f>'Experience Data'!J130</f>
        <v>0</v>
      </c>
      <c r="H129" s="11"/>
      <c r="I129" s="11"/>
      <c r="J129" s="35"/>
      <c r="K129" s="40">
        <f>'Experience Data'!G130</f>
        <v>0</v>
      </c>
      <c r="L129" s="40" t="str">
        <f t="shared" si="69"/>
        <v/>
      </c>
      <c r="M129" s="40" t="str">
        <f t="shared" si="70"/>
        <v/>
      </c>
      <c r="N129" s="40" t="str">
        <f t="shared" si="71"/>
        <v/>
      </c>
      <c r="O129" s="9" t="str">
        <f t="shared" si="72"/>
        <v/>
      </c>
      <c r="P129" s="9">
        <v>0.3</v>
      </c>
      <c r="Q129" s="11">
        <v>0.41</v>
      </c>
      <c r="R129" s="37" t="str">
        <f t="shared" si="73"/>
        <v/>
      </c>
      <c r="S129" s="11"/>
      <c r="T129" s="37" t="str">
        <f t="shared" si="74"/>
        <v/>
      </c>
      <c r="U129" s="94" t="str">
        <f>IF(S136="","",O129*S136+IF(Q129="",P129,Q129))</f>
        <v/>
      </c>
      <c r="V129" s="18">
        <f t="shared" ref="V129:V136" si="120">IFERROR(L129/M129,100%)</f>
        <v>1</v>
      </c>
      <c r="W129" s="78" t="str">
        <f>IF('Experience Data'!AS130="","",'Experience Data'!AS130)</f>
        <v/>
      </c>
      <c r="X129" s="1">
        <f t="shared" si="118"/>
        <v>0</v>
      </c>
      <c r="Y129" s="91">
        <f t="shared" ref="Y129:Y136" si="121">Y128-1</f>
        <v>7.5</v>
      </c>
      <c r="Z129" s="78" t="str">
        <f>IF('Experience Data'!AT130="","",'Experience Data'!AT130)</f>
        <v/>
      </c>
      <c r="AA129" s="91">
        <f t="shared" si="75"/>
        <v>7.5</v>
      </c>
      <c r="AB129" s="40">
        <f>IFERROR(IF(V129=100%,0.5,SUMPRODUCT(AA127:AA128*X127:X128)/SUM(X127:X128)-AA129-0.5),0.5)</f>
        <v>0.5</v>
      </c>
      <c r="AC129" s="40">
        <f t="shared" si="76"/>
        <v>0</v>
      </c>
      <c r="AD129" s="40">
        <f t="shared" si="77"/>
        <v>1</v>
      </c>
      <c r="AE129" s="1">
        <f>IFERROR((1+HLOOKUP($B129,'Yield Curve'!$C$5:$AK$94,AC129+2,FALSE))^(-AC129),1)</f>
        <v>1</v>
      </c>
      <c r="AF129" s="1">
        <f>IFERROR((1+HLOOKUP($B129,'Yield Curve'!$C$5:$AK$94,AD129+2,FALSE))^(-AD129),1)</f>
        <v>1</v>
      </c>
      <c r="AG129" s="1">
        <f t="shared" si="119"/>
        <v>1</v>
      </c>
      <c r="AH129" s="41" t="str">
        <f t="shared" si="78"/>
        <v/>
      </c>
    </row>
    <row r="130" spans="1:34">
      <c r="A130" s="139">
        <f t="shared" si="96"/>
        <v>13</v>
      </c>
      <c r="B130" s="43">
        <f>'Experience Data'!C131</f>
        <v>0</v>
      </c>
      <c r="C130" s="10">
        <f>'Experience Data'!D131</f>
        <v>0</v>
      </c>
      <c r="D130" s="10">
        <f>'Experience Data'!B131</f>
        <v>2009</v>
      </c>
      <c r="E130" s="10" t="str">
        <f t="shared" si="115"/>
        <v>No</v>
      </c>
      <c r="F130" s="40">
        <f>'Experience Data'!I131</f>
        <v>0</v>
      </c>
      <c r="G130" s="40">
        <f>'Experience Data'!J131</f>
        <v>0</v>
      </c>
      <c r="H130" s="11"/>
      <c r="I130" s="11"/>
      <c r="J130" s="35"/>
      <c r="K130" s="40">
        <f>'Experience Data'!G131</f>
        <v>0</v>
      </c>
      <c r="L130" s="40" t="str">
        <f t="shared" si="69"/>
        <v/>
      </c>
      <c r="M130" s="40" t="str">
        <f t="shared" si="70"/>
        <v/>
      </c>
      <c r="N130" s="40" t="str">
        <f t="shared" si="71"/>
        <v/>
      </c>
      <c r="O130" s="9" t="str">
        <f t="shared" si="72"/>
        <v/>
      </c>
      <c r="P130" s="9">
        <v>0.3</v>
      </c>
      <c r="Q130" s="11">
        <v>0.41</v>
      </c>
      <c r="R130" s="37" t="str">
        <f t="shared" si="73"/>
        <v/>
      </c>
      <c r="S130" s="11"/>
      <c r="T130" s="37" t="str">
        <f t="shared" si="74"/>
        <v/>
      </c>
      <c r="U130" s="94" t="str">
        <f>IF(S136="","",O130*S136+IF(Q130="",P130,Q130))</f>
        <v/>
      </c>
      <c r="V130" s="18">
        <f t="shared" si="120"/>
        <v>1</v>
      </c>
      <c r="W130" s="78" t="str">
        <f>IF('Experience Data'!AS131="","",'Experience Data'!AS131)</f>
        <v/>
      </c>
      <c r="X130" s="1">
        <f t="shared" si="118"/>
        <v>0</v>
      </c>
      <c r="Y130" s="91">
        <f t="shared" si="121"/>
        <v>6.5</v>
      </c>
      <c r="Z130" s="78" t="str">
        <f>IF('Experience Data'!AT131="","",'Experience Data'!AT131)</f>
        <v/>
      </c>
      <c r="AA130" s="91">
        <f t="shared" si="75"/>
        <v>6.5</v>
      </c>
      <c r="AB130" s="40">
        <f>IFERROR(IF(V130=100%,0.5,SUMPRODUCT(AA127:AA129*X127:X129)/SUM(X127:X129)-AA130-0.5),0.5)</f>
        <v>0.5</v>
      </c>
      <c r="AC130" s="40">
        <f t="shared" si="76"/>
        <v>0</v>
      </c>
      <c r="AD130" s="40">
        <f t="shared" si="77"/>
        <v>1</v>
      </c>
      <c r="AE130" s="1">
        <f>IFERROR((1+HLOOKUP($B130,'Yield Curve'!$C$5:$AK$94,AC130+2,FALSE))^(-AC130),1)</f>
        <v>1</v>
      </c>
      <c r="AF130" s="1">
        <f>IFERROR((1+HLOOKUP($B130,'Yield Curve'!$C$5:$AK$94,AD130+2,FALSE))^(-AD130),1)</f>
        <v>1</v>
      </c>
      <c r="AG130" s="1">
        <f t="shared" si="119"/>
        <v>1</v>
      </c>
      <c r="AH130" s="41" t="str">
        <f t="shared" si="78"/>
        <v/>
      </c>
    </row>
    <row r="131" spans="1:34">
      <c r="A131" s="139">
        <f t="shared" si="96"/>
        <v>13</v>
      </c>
      <c r="B131" s="43">
        <f>'Experience Data'!C132</f>
        <v>0</v>
      </c>
      <c r="C131" s="10">
        <f>'Experience Data'!D132</f>
        <v>0</v>
      </c>
      <c r="D131" s="10">
        <f>'Experience Data'!B132</f>
        <v>2010</v>
      </c>
      <c r="E131" s="10" t="str">
        <f t="shared" si="115"/>
        <v>No</v>
      </c>
      <c r="F131" s="40">
        <f>'Experience Data'!I132</f>
        <v>0</v>
      </c>
      <c r="G131" s="40">
        <f>'Experience Data'!J132</f>
        <v>0</v>
      </c>
      <c r="H131" s="11"/>
      <c r="I131" s="11"/>
      <c r="J131" s="35"/>
      <c r="K131" s="40">
        <f>'Experience Data'!G132</f>
        <v>0</v>
      </c>
      <c r="L131" s="40" t="str">
        <f t="shared" ref="L131:L194" si="122">IF(E131="No","",F131+IF(H131="",0,H131))</f>
        <v/>
      </c>
      <c r="M131" s="40" t="str">
        <f t="shared" ref="M131:M194" si="123">IF(E131="No","",G131+IF(I131="",0,I131)+L131-F131)</f>
        <v/>
      </c>
      <c r="N131" s="40" t="str">
        <f t="shared" ref="N131:N194" si="124">IF(E131="No","",M131-L131+J131)</f>
        <v/>
      </c>
      <c r="O131" s="9" t="str">
        <f t="shared" ref="O131:O194" si="125">IFERROR(M131/K131,"")</f>
        <v/>
      </c>
      <c r="P131" s="9">
        <v>0.3</v>
      </c>
      <c r="Q131" s="11">
        <v>0.41</v>
      </c>
      <c r="R131" s="37" t="str">
        <f t="shared" ref="R131:R194" si="126">IF(E131="No","",O131+IF(Q131="",P131,Q131))</f>
        <v/>
      </c>
      <c r="S131" s="11"/>
      <c r="T131" s="37" t="str">
        <f t="shared" ref="T131:T194" si="127">IF(ISNUMBER(S131),S131*N131,"")</f>
        <v/>
      </c>
      <c r="U131" s="94" t="str">
        <f>IF(S136="","",O131*S136+IF(Q131="",P131,Q131))</f>
        <v/>
      </c>
      <c r="V131" s="18">
        <f t="shared" si="120"/>
        <v>1</v>
      </c>
      <c r="W131" s="78" t="str">
        <f>IF('Experience Data'!AS132="","",'Experience Data'!AS132)</f>
        <v/>
      </c>
      <c r="X131" s="1">
        <f t="shared" si="118"/>
        <v>0</v>
      </c>
      <c r="Y131" s="91">
        <f t="shared" si="121"/>
        <v>5.5</v>
      </c>
      <c r="Z131" s="78" t="str">
        <f>IF('Experience Data'!AT132="","",'Experience Data'!AT132)</f>
        <v/>
      </c>
      <c r="AA131" s="91">
        <f t="shared" ref="AA131:AA194" si="128">IF(Z131="",Y131)</f>
        <v>5.5</v>
      </c>
      <c r="AB131" s="40">
        <f>IFERROR(IF(V131=100%,0.5,SUMPRODUCT(AA127:AA130*X127:X130)/SUM(X127:X130)-AA131-0.5),0.5)</f>
        <v>0.5</v>
      </c>
      <c r="AC131" s="40">
        <f t="shared" ref="AC131:AC194" si="129">ROUNDDOWN(AB131,0)</f>
        <v>0</v>
      </c>
      <c r="AD131" s="40">
        <f t="shared" ref="AD131:AD194" si="130">ROUNDUP(AB131,0)</f>
        <v>1</v>
      </c>
      <c r="AE131" s="1">
        <f>IFERROR((1+HLOOKUP($B131,'Yield Curve'!$C$5:$AK$94,AC131+2,FALSE))^(-AC131),1)</f>
        <v>1</v>
      </c>
      <c r="AF131" s="1">
        <f>IFERROR((1+HLOOKUP($B131,'Yield Curve'!$C$5:$AK$94,AD131+2,FALSE))^(-AD131),1)</f>
        <v>1</v>
      </c>
      <c r="AG131" s="1">
        <f t="shared" si="119"/>
        <v>1</v>
      </c>
      <c r="AH131" s="41" t="str">
        <f t="shared" ref="AH131:AH194" si="131">IF(E131="No","",AG131*N131)</f>
        <v/>
      </c>
    </row>
    <row r="132" spans="1:34">
      <c r="A132" s="139">
        <f t="shared" si="96"/>
        <v>13</v>
      </c>
      <c r="B132" s="43">
        <f>'Experience Data'!C133</f>
        <v>0</v>
      </c>
      <c r="C132" s="10">
        <f>'Experience Data'!D133</f>
        <v>0</v>
      </c>
      <c r="D132" s="10">
        <f>'Experience Data'!B133</f>
        <v>2011</v>
      </c>
      <c r="E132" s="10" t="str">
        <f t="shared" si="115"/>
        <v>No</v>
      </c>
      <c r="F132" s="40">
        <f>'Experience Data'!I133</f>
        <v>0</v>
      </c>
      <c r="G132" s="40">
        <f>'Experience Data'!J133</f>
        <v>0</v>
      </c>
      <c r="H132" s="11"/>
      <c r="I132" s="11"/>
      <c r="J132" s="35"/>
      <c r="K132" s="40">
        <f>'Experience Data'!G133</f>
        <v>0</v>
      </c>
      <c r="L132" s="40" t="str">
        <f t="shared" si="122"/>
        <v/>
      </c>
      <c r="M132" s="40" t="str">
        <f t="shared" si="123"/>
        <v/>
      </c>
      <c r="N132" s="40" t="str">
        <f t="shared" si="124"/>
        <v/>
      </c>
      <c r="O132" s="9" t="str">
        <f t="shared" si="125"/>
        <v/>
      </c>
      <c r="P132" s="9">
        <v>0.3</v>
      </c>
      <c r="Q132" s="11">
        <v>0.41</v>
      </c>
      <c r="R132" s="37" t="str">
        <f t="shared" si="126"/>
        <v/>
      </c>
      <c r="S132" s="11"/>
      <c r="T132" s="37" t="str">
        <f t="shared" si="127"/>
        <v/>
      </c>
      <c r="U132" s="94" t="str">
        <f>IF(S136="","",O132*S136+IF(Q132="",P132,Q132))</f>
        <v/>
      </c>
      <c r="V132" s="18">
        <f t="shared" si="120"/>
        <v>1</v>
      </c>
      <c r="W132" s="78" t="str">
        <f>IF('Experience Data'!AS133="","",'Experience Data'!AS133)</f>
        <v/>
      </c>
      <c r="X132" s="1">
        <f t="shared" si="118"/>
        <v>0</v>
      </c>
      <c r="Y132" s="91">
        <f t="shared" si="121"/>
        <v>4.5</v>
      </c>
      <c r="Z132" s="78" t="str">
        <f>IF('Experience Data'!AT133="","",'Experience Data'!AT133)</f>
        <v/>
      </c>
      <c r="AA132" s="91">
        <f t="shared" si="128"/>
        <v>4.5</v>
      </c>
      <c r="AB132" s="40">
        <f>IFERROR(IF(V132=100%,0.5,SUMPRODUCT(AA127:AA131*X127:X131)/SUM(X127:X131)-AA132-0.5),0.5)</f>
        <v>0.5</v>
      </c>
      <c r="AC132" s="40">
        <f t="shared" si="129"/>
        <v>0</v>
      </c>
      <c r="AD132" s="40">
        <f t="shared" si="130"/>
        <v>1</v>
      </c>
      <c r="AE132" s="1">
        <f>IFERROR((1+HLOOKUP($B132,'Yield Curve'!$C$5:$AK$94,AC132+2,FALSE))^(-AC132),1)</f>
        <v>1</v>
      </c>
      <c r="AF132" s="1">
        <f>IFERROR((1+HLOOKUP($B132,'Yield Curve'!$C$5:$AK$94,AD132+2,FALSE))^(-AD132),1)</f>
        <v>1</v>
      </c>
      <c r="AG132" s="1">
        <f t="shared" si="119"/>
        <v>1</v>
      </c>
      <c r="AH132" s="41" t="str">
        <f t="shared" si="131"/>
        <v/>
      </c>
    </row>
    <row r="133" spans="1:34">
      <c r="A133" s="139">
        <f t="shared" si="96"/>
        <v>13</v>
      </c>
      <c r="B133" s="43">
        <f>'Experience Data'!C134</f>
        <v>0</v>
      </c>
      <c r="C133" s="10">
        <f>'Experience Data'!D134</f>
        <v>0</v>
      </c>
      <c r="D133" s="10">
        <f>'Experience Data'!B134</f>
        <v>2012</v>
      </c>
      <c r="E133" s="10" t="str">
        <f t="shared" si="115"/>
        <v>No</v>
      </c>
      <c r="F133" s="40">
        <f>'Experience Data'!I134</f>
        <v>0</v>
      </c>
      <c r="G133" s="40">
        <f>'Experience Data'!J134</f>
        <v>0</v>
      </c>
      <c r="H133" s="11"/>
      <c r="I133" s="11"/>
      <c r="J133" s="35"/>
      <c r="K133" s="40">
        <f>'Experience Data'!G134</f>
        <v>0</v>
      </c>
      <c r="L133" s="40" t="str">
        <f t="shared" si="122"/>
        <v/>
      </c>
      <c r="M133" s="40" t="str">
        <f t="shared" si="123"/>
        <v/>
      </c>
      <c r="N133" s="40" t="str">
        <f t="shared" si="124"/>
        <v/>
      </c>
      <c r="O133" s="9" t="str">
        <f t="shared" si="125"/>
        <v/>
      </c>
      <c r="P133" s="9">
        <v>0.3</v>
      </c>
      <c r="Q133" s="11">
        <v>0.41</v>
      </c>
      <c r="R133" s="37" t="str">
        <f t="shared" si="126"/>
        <v/>
      </c>
      <c r="S133" s="11"/>
      <c r="T133" s="37" t="str">
        <f t="shared" si="127"/>
        <v/>
      </c>
      <c r="U133" s="94" t="str">
        <f>IF(S136="","",O133*S136+IF(Q133="",P133,Q133))</f>
        <v/>
      </c>
      <c r="V133" s="18">
        <f t="shared" si="120"/>
        <v>1</v>
      </c>
      <c r="W133" s="78" t="str">
        <f>IF('Experience Data'!AS134="","",'Experience Data'!AS134)</f>
        <v/>
      </c>
      <c r="X133" s="1">
        <f t="shared" si="118"/>
        <v>0</v>
      </c>
      <c r="Y133" s="91">
        <f t="shared" si="121"/>
        <v>3.5</v>
      </c>
      <c r="Z133" s="78" t="str">
        <f>IF('Experience Data'!AT134="","",'Experience Data'!AT134)</f>
        <v/>
      </c>
      <c r="AA133" s="91">
        <f t="shared" si="128"/>
        <v>3.5</v>
      </c>
      <c r="AB133" s="40">
        <f>IFERROR(IF(V133=100%,0.5,SUMPRODUCT(AA127:AA132*X127:X132)/SUM(X127:X132)-AA133-0.5),0.5)</f>
        <v>0.5</v>
      </c>
      <c r="AC133" s="40">
        <f t="shared" si="129"/>
        <v>0</v>
      </c>
      <c r="AD133" s="40">
        <f t="shared" si="130"/>
        <v>1</v>
      </c>
      <c r="AE133" s="1">
        <f>IFERROR((1+HLOOKUP($B133,'Yield Curve'!$C$5:$AK$94,AC133+2,FALSE))^(-AC133),1)</f>
        <v>1</v>
      </c>
      <c r="AF133" s="1">
        <f>IFERROR((1+HLOOKUP($B133,'Yield Curve'!$C$5:$AK$94,AD133+2,FALSE))^(-AD133),1)</f>
        <v>1</v>
      </c>
      <c r="AG133" s="1">
        <f t="shared" si="119"/>
        <v>1</v>
      </c>
      <c r="AH133" s="41" t="str">
        <f t="shared" si="131"/>
        <v/>
      </c>
    </row>
    <row r="134" spans="1:34">
      <c r="A134" s="139">
        <f t="shared" si="96"/>
        <v>13</v>
      </c>
      <c r="B134" s="43">
        <f>'Experience Data'!C135</f>
        <v>0</v>
      </c>
      <c r="C134" s="10">
        <f>'Experience Data'!D135</f>
        <v>0</v>
      </c>
      <c r="D134" s="10">
        <f>'Experience Data'!B135</f>
        <v>2013</v>
      </c>
      <c r="E134" s="10" t="str">
        <f t="shared" si="115"/>
        <v>No</v>
      </c>
      <c r="F134" s="40">
        <f>'Experience Data'!I135</f>
        <v>0</v>
      </c>
      <c r="G134" s="40">
        <f>'Experience Data'!J135</f>
        <v>0</v>
      </c>
      <c r="H134" s="11"/>
      <c r="I134" s="11"/>
      <c r="J134" s="35"/>
      <c r="K134" s="40">
        <f>'Experience Data'!G135</f>
        <v>0</v>
      </c>
      <c r="L134" s="40" t="str">
        <f t="shared" si="122"/>
        <v/>
      </c>
      <c r="M134" s="40" t="str">
        <f t="shared" si="123"/>
        <v/>
      </c>
      <c r="N134" s="40" t="str">
        <f t="shared" si="124"/>
        <v/>
      </c>
      <c r="O134" s="9" t="str">
        <f t="shared" si="125"/>
        <v/>
      </c>
      <c r="P134" s="9">
        <v>0.3</v>
      </c>
      <c r="Q134" s="11">
        <v>0.41</v>
      </c>
      <c r="R134" s="37" t="str">
        <f t="shared" si="126"/>
        <v/>
      </c>
      <c r="S134" s="11"/>
      <c r="T134" s="37" t="str">
        <f t="shared" si="127"/>
        <v/>
      </c>
      <c r="U134" s="94" t="str">
        <f>IF(S136="","",O134*S136+IF(Q134="",P134,Q134))</f>
        <v/>
      </c>
      <c r="V134" s="18">
        <f t="shared" si="120"/>
        <v>1</v>
      </c>
      <c r="W134" s="78" t="str">
        <f>IF('Experience Data'!AS135="","",'Experience Data'!AS135)</f>
        <v/>
      </c>
      <c r="X134" s="1">
        <f t="shared" si="118"/>
        <v>0</v>
      </c>
      <c r="Y134" s="91">
        <f t="shared" si="121"/>
        <v>2.5</v>
      </c>
      <c r="Z134" s="78" t="str">
        <f>IF('Experience Data'!AT135="","",'Experience Data'!AT135)</f>
        <v/>
      </c>
      <c r="AA134" s="91">
        <f t="shared" si="128"/>
        <v>2.5</v>
      </c>
      <c r="AB134" s="40">
        <f>IFERROR(IF(V134=100%,0.5,SUMPRODUCT(AA127:AA133*X127:X133)/SUM(X127:X133)-AA134-0.5),0.5)</f>
        <v>0.5</v>
      </c>
      <c r="AC134" s="40">
        <f t="shared" si="129"/>
        <v>0</v>
      </c>
      <c r="AD134" s="40">
        <f t="shared" si="130"/>
        <v>1</v>
      </c>
      <c r="AE134" s="1">
        <f>IFERROR((1+HLOOKUP($B134,'Yield Curve'!$C$5:$AK$94,AC134+2,FALSE))^(-AC134),1)</f>
        <v>1</v>
      </c>
      <c r="AF134" s="1">
        <f>IFERROR((1+HLOOKUP($B134,'Yield Curve'!$C$5:$AK$94,AD134+2,FALSE))^(-AD134),1)</f>
        <v>1</v>
      </c>
      <c r="AG134" s="1">
        <f t="shared" si="119"/>
        <v>1</v>
      </c>
      <c r="AH134" s="41" t="str">
        <f t="shared" si="131"/>
        <v/>
      </c>
    </row>
    <row r="135" spans="1:34">
      <c r="A135" s="139">
        <f t="shared" si="96"/>
        <v>13</v>
      </c>
      <c r="B135" s="43">
        <f>'Experience Data'!C136</f>
        <v>0</v>
      </c>
      <c r="C135" s="10">
        <f>'Experience Data'!D136</f>
        <v>0</v>
      </c>
      <c r="D135" s="10">
        <f>'Experience Data'!B136</f>
        <v>2014</v>
      </c>
      <c r="E135" s="10" t="str">
        <f t="shared" si="115"/>
        <v>No</v>
      </c>
      <c r="F135" s="40">
        <f>'Experience Data'!I136</f>
        <v>0</v>
      </c>
      <c r="G135" s="40">
        <f>'Experience Data'!J136</f>
        <v>0</v>
      </c>
      <c r="H135" s="11"/>
      <c r="I135" s="11"/>
      <c r="J135" s="35"/>
      <c r="K135" s="40">
        <f>'Experience Data'!G136</f>
        <v>0</v>
      </c>
      <c r="L135" s="40" t="str">
        <f t="shared" si="122"/>
        <v/>
      </c>
      <c r="M135" s="40" t="str">
        <f t="shared" si="123"/>
        <v/>
      </c>
      <c r="N135" s="40" t="str">
        <f t="shared" si="124"/>
        <v/>
      </c>
      <c r="O135" s="9" t="str">
        <f t="shared" si="125"/>
        <v/>
      </c>
      <c r="P135" s="9">
        <v>0.3</v>
      </c>
      <c r="Q135" s="11">
        <v>0.41</v>
      </c>
      <c r="R135" s="37" t="str">
        <f t="shared" si="126"/>
        <v/>
      </c>
      <c r="S135" s="11"/>
      <c r="T135" s="37" t="str">
        <f t="shared" si="127"/>
        <v/>
      </c>
      <c r="U135" s="94" t="str">
        <f>IF(S136="","",O135*S136+IF(Q135="",P135,Q135))</f>
        <v/>
      </c>
      <c r="V135" s="18">
        <f t="shared" si="120"/>
        <v>1</v>
      </c>
      <c r="W135" s="78" t="str">
        <f>IF('Experience Data'!AS136="","",'Experience Data'!AS136)</f>
        <v/>
      </c>
      <c r="X135" s="1">
        <f t="shared" si="118"/>
        <v>0</v>
      </c>
      <c r="Y135" s="91">
        <f t="shared" si="121"/>
        <v>1.5</v>
      </c>
      <c r="Z135" s="78" t="str">
        <f>IF('Experience Data'!AT136="","",'Experience Data'!AT136)</f>
        <v/>
      </c>
      <c r="AA135" s="91">
        <f t="shared" si="128"/>
        <v>1.5</v>
      </c>
      <c r="AB135" s="40">
        <f>IFERROR(IF(V135=100%,0.5,SUMPRODUCT(AA127:AA134*X127:X134)/SUM(X127:X134)-AA135-0.5),0.5)</f>
        <v>0.5</v>
      </c>
      <c r="AC135" s="40">
        <f t="shared" si="129"/>
        <v>0</v>
      </c>
      <c r="AD135" s="40">
        <f t="shared" si="130"/>
        <v>1</v>
      </c>
      <c r="AE135" s="1">
        <f>IFERROR((1+HLOOKUP($B135,'Yield Curve'!$C$5:$AK$94,AC135+2,FALSE))^(-AC135),1)</f>
        <v>1</v>
      </c>
      <c r="AF135" s="1">
        <f>IFERROR((1+HLOOKUP($B135,'Yield Curve'!$C$5:$AK$94,AD135+2,FALSE))^(-AD135),1)</f>
        <v>1</v>
      </c>
      <c r="AG135" s="1">
        <f t="shared" si="119"/>
        <v>1</v>
      </c>
      <c r="AH135" s="41" t="str">
        <f t="shared" si="131"/>
        <v/>
      </c>
    </row>
    <row r="136" spans="1:34">
      <c r="A136" s="140">
        <f t="shared" si="96"/>
        <v>13</v>
      </c>
      <c r="B136" s="44">
        <f>'Experience Data'!C137</f>
        <v>0</v>
      </c>
      <c r="C136" s="16">
        <f>'Experience Data'!D137</f>
        <v>0</v>
      </c>
      <c r="D136" s="16">
        <f>'Experience Data'!B137</f>
        <v>2015</v>
      </c>
      <c r="E136" s="16" t="str">
        <f t="shared" si="115"/>
        <v>No</v>
      </c>
      <c r="F136" s="45">
        <f>'Experience Data'!I137</f>
        <v>0</v>
      </c>
      <c r="G136" s="45">
        <f>'Experience Data'!J137</f>
        <v>0</v>
      </c>
      <c r="H136" s="20"/>
      <c r="I136" s="20"/>
      <c r="J136" s="36"/>
      <c r="K136" s="45">
        <f>'Experience Data'!G137</f>
        <v>0</v>
      </c>
      <c r="L136" s="45" t="str">
        <f t="shared" si="122"/>
        <v/>
      </c>
      <c r="M136" s="45" t="str">
        <f t="shared" si="123"/>
        <v/>
      </c>
      <c r="N136" s="45" t="str">
        <f t="shared" si="124"/>
        <v/>
      </c>
      <c r="O136" s="46" t="str">
        <f t="shared" si="125"/>
        <v/>
      </c>
      <c r="P136" s="46">
        <v>0.3</v>
      </c>
      <c r="Q136" s="20">
        <v>0.41</v>
      </c>
      <c r="R136" s="47" t="str">
        <f t="shared" si="126"/>
        <v/>
      </c>
      <c r="S136" s="20"/>
      <c r="T136" s="47" t="str">
        <f t="shared" si="127"/>
        <v/>
      </c>
      <c r="U136" s="95" t="str">
        <f>IF(S136="","",O136*S136+IF(Q136="",P136,Q136))</f>
        <v/>
      </c>
      <c r="V136" s="19">
        <f t="shared" si="120"/>
        <v>1</v>
      </c>
      <c r="W136" s="80" t="str">
        <f>IF('Experience Data'!AS137="","",'Experience Data'!AS137)</f>
        <v/>
      </c>
      <c r="X136" s="98">
        <f>IF(W136="",V136,W136)</f>
        <v>1</v>
      </c>
      <c r="Y136" s="92">
        <f t="shared" si="121"/>
        <v>0.5</v>
      </c>
      <c r="Z136" s="80" t="str">
        <f>IF('Experience Data'!AT137="","",'Experience Data'!AT137)</f>
        <v/>
      </c>
      <c r="AA136" s="92">
        <f t="shared" si="128"/>
        <v>0.5</v>
      </c>
      <c r="AB136" s="45">
        <f>IFERROR(IF(V136=100%,0.5,SUMPRODUCT(AA127:AA135*X127:X135)/SUM(X127:X135)-AA136-0.5),0.5)</f>
        <v>0.5</v>
      </c>
      <c r="AC136" s="45">
        <f t="shared" si="129"/>
        <v>0</v>
      </c>
      <c r="AD136" s="45">
        <f t="shared" si="130"/>
        <v>1</v>
      </c>
      <c r="AE136" s="17">
        <f>IFERROR((1+HLOOKUP($B136,'Yield Curve'!$C$5:$AK$94,AC136+2,FALSE))^(-AC136),1)</f>
        <v>1</v>
      </c>
      <c r="AF136" s="17">
        <f>IFERROR((1+HLOOKUP($B136,'Yield Curve'!$C$5:$AK$94,AD136+2,FALSE))^(-AD136),1)</f>
        <v>1</v>
      </c>
      <c r="AG136" s="17">
        <f t="shared" si="119"/>
        <v>1</v>
      </c>
      <c r="AH136" s="42" t="str">
        <f t="shared" si="131"/>
        <v/>
      </c>
    </row>
    <row r="137" spans="1:34">
      <c r="A137" s="138">
        <f t="shared" ref="A137" si="132">A127+1</f>
        <v>14</v>
      </c>
      <c r="B137" s="48">
        <f>'Experience Data'!C138</f>
        <v>0</v>
      </c>
      <c r="C137" s="21">
        <f>'Experience Data'!D138</f>
        <v>0</v>
      </c>
      <c r="D137" s="21">
        <f>'Experience Data'!B138</f>
        <v>2006</v>
      </c>
      <c r="E137" s="21" t="str">
        <f t="shared" si="115"/>
        <v>No</v>
      </c>
      <c r="F137" s="49">
        <f>'Experience Data'!I138</f>
        <v>0</v>
      </c>
      <c r="G137" s="49">
        <f>'Experience Data'!J138</f>
        <v>0</v>
      </c>
      <c r="H137" s="50"/>
      <c r="I137" s="50"/>
      <c r="J137" s="23"/>
      <c r="K137" s="49">
        <f>'Experience Data'!G138</f>
        <v>0</v>
      </c>
      <c r="L137" s="49" t="str">
        <f t="shared" si="122"/>
        <v/>
      </c>
      <c r="M137" s="49" t="str">
        <f t="shared" si="123"/>
        <v/>
      </c>
      <c r="N137" s="49" t="str">
        <f t="shared" si="124"/>
        <v/>
      </c>
      <c r="O137" s="51" t="str">
        <f t="shared" si="125"/>
        <v/>
      </c>
      <c r="P137" s="51">
        <v>0.3</v>
      </c>
      <c r="Q137" s="50">
        <v>0.41</v>
      </c>
      <c r="R137" s="52" t="str">
        <f t="shared" si="126"/>
        <v/>
      </c>
      <c r="S137" s="50"/>
      <c r="T137" s="52" t="str">
        <f t="shared" si="127"/>
        <v/>
      </c>
      <c r="U137" s="93" t="str">
        <f>IF(S146="","",O137*S146+IF(Q137="",P137,Q137))</f>
        <v/>
      </c>
      <c r="V137" s="53">
        <v>1</v>
      </c>
      <c r="W137" s="79">
        <f>IF('Experience Data'!AS138="","",'Experience Data'!AS138)</f>
        <v>1</v>
      </c>
      <c r="X137" s="24">
        <f>IF(W138="",V137-V138,W137-W138)</f>
        <v>0</v>
      </c>
      <c r="Y137" s="90">
        <v>15</v>
      </c>
      <c r="Z137" s="79" t="str">
        <f>IF('Experience Data'!AT138="","",'Experience Data'!AT138)</f>
        <v/>
      </c>
      <c r="AA137" s="90">
        <f t="shared" si="128"/>
        <v>15</v>
      </c>
      <c r="AB137" s="49">
        <f>IFERROR(IF(V137=100%,0.5,SUMPRODUCT(AA136:AA137*X136:X137)/SUM(X136:X137)-AA137-0.5),0.5)</f>
        <v>0.5</v>
      </c>
      <c r="AC137" s="49">
        <f t="shared" si="129"/>
        <v>0</v>
      </c>
      <c r="AD137" s="49">
        <f t="shared" si="130"/>
        <v>1</v>
      </c>
      <c r="AE137" s="24">
        <f>IFERROR((1+HLOOKUP($B137,'Yield Curve'!$C$5:$AK$94,AC137+2,FALSE))^(-AC137),1)</f>
        <v>1</v>
      </c>
      <c r="AF137" s="24">
        <f>IFERROR((1+HLOOKUP($B137,'Yield Curve'!$C$5:$AK$94,AD137+2,FALSE))^(-AD137),1)</f>
        <v>1</v>
      </c>
      <c r="AG137" s="24">
        <f>(1-AB137+AC137)*AE137+(AB137-AC137)*AF137</f>
        <v>1</v>
      </c>
      <c r="AH137" s="54" t="str">
        <f t="shared" si="131"/>
        <v/>
      </c>
    </row>
    <row r="138" spans="1:34">
      <c r="A138" s="139">
        <f t="shared" ref="A138" si="133">A137</f>
        <v>14</v>
      </c>
      <c r="B138" s="43">
        <f>'Experience Data'!C139</f>
        <v>0</v>
      </c>
      <c r="C138" s="10">
        <f>'Experience Data'!D139</f>
        <v>0</v>
      </c>
      <c r="D138" s="10">
        <f>'Experience Data'!B139</f>
        <v>2007</v>
      </c>
      <c r="E138" s="10" t="str">
        <f t="shared" si="115"/>
        <v>No</v>
      </c>
      <c r="F138" s="40">
        <f>'Experience Data'!I139</f>
        <v>0</v>
      </c>
      <c r="G138" s="40">
        <f>'Experience Data'!J139</f>
        <v>0</v>
      </c>
      <c r="H138" s="11"/>
      <c r="I138" s="11"/>
      <c r="J138" s="35"/>
      <c r="K138" s="40">
        <f>'Experience Data'!G139</f>
        <v>0</v>
      </c>
      <c r="L138" s="40" t="str">
        <f t="shared" si="122"/>
        <v/>
      </c>
      <c r="M138" s="40" t="str">
        <f t="shared" si="123"/>
        <v/>
      </c>
      <c r="N138" s="40" t="str">
        <f t="shared" si="124"/>
        <v/>
      </c>
      <c r="O138" s="9" t="str">
        <f t="shared" si="125"/>
        <v/>
      </c>
      <c r="P138" s="9">
        <v>0.3</v>
      </c>
      <c r="Q138" s="11">
        <v>0.41</v>
      </c>
      <c r="R138" s="37" t="str">
        <f t="shared" si="126"/>
        <v/>
      </c>
      <c r="S138" s="11"/>
      <c r="T138" s="37" t="str">
        <f t="shared" si="127"/>
        <v/>
      </c>
      <c r="U138" s="94" t="str">
        <f>IF(S146="","",O138*S146+IF(Q138="",P138,Q138))</f>
        <v/>
      </c>
      <c r="V138" s="18">
        <f>IFERROR(L138/M138,100%)</f>
        <v>1</v>
      </c>
      <c r="W138" s="78" t="str">
        <f>IF('Experience Data'!AS139="","",'Experience Data'!AS139)</f>
        <v/>
      </c>
      <c r="X138" s="1">
        <f t="shared" ref="X138:X145" si="134">IF(W139="",V138-V139,W138-W139)</f>
        <v>0</v>
      </c>
      <c r="Y138" s="91">
        <v>8.5</v>
      </c>
      <c r="Z138" s="78" t="str">
        <f>IF('Experience Data'!AT139="","",'Experience Data'!AT139)</f>
        <v/>
      </c>
      <c r="AA138" s="91">
        <f t="shared" si="128"/>
        <v>8.5</v>
      </c>
      <c r="AB138" s="40">
        <f>IFERROR(IF(V138=100%,0.5,SUMPRODUCT(AA137:AA137*X137:X137)/SUM(X137:X137)-AA138-0.5),0.5)</f>
        <v>0.5</v>
      </c>
      <c r="AC138" s="40">
        <f t="shared" si="129"/>
        <v>0</v>
      </c>
      <c r="AD138" s="40">
        <f t="shared" si="130"/>
        <v>1</v>
      </c>
      <c r="AE138" s="1">
        <f>IFERROR((1+HLOOKUP($B138,'Yield Curve'!$C$5:$AK$94,AC138+2,FALSE))^(-AC138),1)</f>
        <v>1</v>
      </c>
      <c r="AF138" s="1">
        <f>IFERROR((1+HLOOKUP($B138,'Yield Curve'!$C$5:$AK$94,AD138+2,FALSE))^(-AD138),1)</f>
        <v>1</v>
      </c>
      <c r="AG138" s="1">
        <f t="shared" ref="AG138:AG146" si="135">(1-AB138+AC138)*AE138+(AB138-AC138)*AF138</f>
        <v>1</v>
      </c>
      <c r="AH138" s="41" t="str">
        <f t="shared" si="131"/>
        <v/>
      </c>
    </row>
    <row r="139" spans="1:34">
      <c r="A139" s="139">
        <f t="shared" si="96"/>
        <v>14</v>
      </c>
      <c r="B139" s="43">
        <f>'Experience Data'!C140</f>
        <v>0</v>
      </c>
      <c r="C139" s="10">
        <f>'Experience Data'!D140</f>
        <v>0</v>
      </c>
      <c r="D139" s="10">
        <f>'Experience Data'!B140</f>
        <v>2008</v>
      </c>
      <c r="E139" s="10" t="str">
        <f t="shared" si="115"/>
        <v>No</v>
      </c>
      <c r="F139" s="40">
        <f>'Experience Data'!I140</f>
        <v>0</v>
      </c>
      <c r="G139" s="40">
        <f>'Experience Data'!J140</f>
        <v>0</v>
      </c>
      <c r="H139" s="11"/>
      <c r="I139" s="11"/>
      <c r="J139" s="35"/>
      <c r="K139" s="40">
        <f>'Experience Data'!G140</f>
        <v>0</v>
      </c>
      <c r="L139" s="40" t="str">
        <f t="shared" si="122"/>
        <v/>
      </c>
      <c r="M139" s="40" t="str">
        <f t="shared" si="123"/>
        <v/>
      </c>
      <c r="N139" s="40" t="str">
        <f t="shared" si="124"/>
        <v/>
      </c>
      <c r="O139" s="9" t="str">
        <f t="shared" si="125"/>
        <v/>
      </c>
      <c r="P139" s="9">
        <v>0.3</v>
      </c>
      <c r="Q139" s="11">
        <v>0.41</v>
      </c>
      <c r="R139" s="37" t="str">
        <f t="shared" si="126"/>
        <v/>
      </c>
      <c r="S139" s="11"/>
      <c r="T139" s="37" t="str">
        <f t="shared" si="127"/>
        <v/>
      </c>
      <c r="U139" s="94" t="str">
        <f>IF(S146="","",O139*S146+IF(Q139="",P139,Q139))</f>
        <v/>
      </c>
      <c r="V139" s="18">
        <f t="shared" ref="V139:V146" si="136">IFERROR(L139/M139,100%)</f>
        <v>1</v>
      </c>
      <c r="W139" s="78" t="str">
        <f>IF('Experience Data'!AS140="","",'Experience Data'!AS140)</f>
        <v/>
      </c>
      <c r="X139" s="1">
        <f t="shared" si="134"/>
        <v>0</v>
      </c>
      <c r="Y139" s="91">
        <f t="shared" ref="Y139:Y146" si="137">Y138-1</f>
        <v>7.5</v>
      </c>
      <c r="Z139" s="78" t="str">
        <f>IF('Experience Data'!AT140="","",'Experience Data'!AT140)</f>
        <v/>
      </c>
      <c r="AA139" s="91">
        <f t="shared" si="128"/>
        <v>7.5</v>
      </c>
      <c r="AB139" s="40">
        <f>IFERROR(IF(V139=100%,0.5,SUMPRODUCT(AA137:AA138*X137:X138)/SUM(X137:X138)-AA139-0.5),0.5)</f>
        <v>0.5</v>
      </c>
      <c r="AC139" s="40">
        <f t="shared" si="129"/>
        <v>0</v>
      </c>
      <c r="AD139" s="40">
        <f t="shared" si="130"/>
        <v>1</v>
      </c>
      <c r="AE139" s="1">
        <f>IFERROR((1+HLOOKUP($B139,'Yield Curve'!$C$5:$AK$94,AC139+2,FALSE))^(-AC139),1)</f>
        <v>1</v>
      </c>
      <c r="AF139" s="1">
        <f>IFERROR((1+HLOOKUP($B139,'Yield Curve'!$C$5:$AK$94,AD139+2,FALSE))^(-AD139),1)</f>
        <v>1</v>
      </c>
      <c r="AG139" s="1">
        <f t="shared" si="135"/>
        <v>1</v>
      </c>
      <c r="AH139" s="41" t="str">
        <f t="shared" si="131"/>
        <v/>
      </c>
    </row>
    <row r="140" spans="1:34">
      <c r="A140" s="139">
        <f t="shared" si="96"/>
        <v>14</v>
      </c>
      <c r="B140" s="43">
        <f>'Experience Data'!C141</f>
        <v>0</v>
      </c>
      <c r="C140" s="10">
        <f>'Experience Data'!D141</f>
        <v>0</v>
      </c>
      <c r="D140" s="10">
        <f>'Experience Data'!B141</f>
        <v>2009</v>
      </c>
      <c r="E140" s="10" t="str">
        <f t="shared" si="115"/>
        <v>No</v>
      </c>
      <c r="F140" s="40">
        <f>'Experience Data'!I141</f>
        <v>0</v>
      </c>
      <c r="G140" s="40">
        <f>'Experience Data'!J141</f>
        <v>0</v>
      </c>
      <c r="H140" s="11"/>
      <c r="I140" s="11"/>
      <c r="J140" s="35"/>
      <c r="K140" s="40">
        <f>'Experience Data'!G141</f>
        <v>0</v>
      </c>
      <c r="L140" s="40" t="str">
        <f t="shared" si="122"/>
        <v/>
      </c>
      <c r="M140" s="40" t="str">
        <f t="shared" si="123"/>
        <v/>
      </c>
      <c r="N140" s="40" t="str">
        <f t="shared" si="124"/>
        <v/>
      </c>
      <c r="O140" s="9" t="str">
        <f t="shared" si="125"/>
        <v/>
      </c>
      <c r="P140" s="9">
        <v>0.3</v>
      </c>
      <c r="Q140" s="11">
        <v>0.41</v>
      </c>
      <c r="R140" s="37" t="str">
        <f t="shared" si="126"/>
        <v/>
      </c>
      <c r="S140" s="11"/>
      <c r="T140" s="37" t="str">
        <f t="shared" si="127"/>
        <v/>
      </c>
      <c r="U140" s="94" t="str">
        <f>IF(S146="","",O140*S146+IF(Q140="",P140,Q140))</f>
        <v/>
      </c>
      <c r="V140" s="18">
        <f t="shared" si="136"/>
        <v>1</v>
      </c>
      <c r="W140" s="78" t="str">
        <f>IF('Experience Data'!AS141="","",'Experience Data'!AS141)</f>
        <v/>
      </c>
      <c r="X140" s="1">
        <f t="shared" si="134"/>
        <v>0</v>
      </c>
      <c r="Y140" s="91">
        <f t="shared" si="137"/>
        <v>6.5</v>
      </c>
      <c r="Z140" s="78" t="str">
        <f>IF('Experience Data'!AT141="","",'Experience Data'!AT141)</f>
        <v/>
      </c>
      <c r="AA140" s="91">
        <f t="shared" si="128"/>
        <v>6.5</v>
      </c>
      <c r="AB140" s="40">
        <f>IFERROR(IF(V140=100%,0.5,SUMPRODUCT(AA137:AA139*X137:X139)/SUM(X137:X139)-AA140-0.5),0.5)</f>
        <v>0.5</v>
      </c>
      <c r="AC140" s="40">
        <f t="shared" si="129"/>
        <v>0</v>
      </c>
      <c r="AD140" s="40">
        <f t="shared" si="130"/>
        <v>1</v>
      </c>
      <c r="AE140" s="1">
        <f>IFERROR((1+HLOOKUP($B140,'Yield Curve'!$C$5:$AK$94,AC140+2,FALSE))^(-AC140),1)</f>
        <v>1</v>
      </c>
      <c r="AF140" s="1">
        <f>IFERROR((1+HLOOKUP($B140,'Yield Curve'!$C$5:$AK$94,AD140+2,FALSE))^(-AD140),1)</f>
        <v>1</v>
      </c>
      <c r="AG140" s="1">
        <f t="shared" si="135"/>
        <v>1</v>
      </c>
      <c r="AH140" s="41" t="str">
        <f t="shared" si="131"/>
        <v/>
      </c>
    </row>
    <row r="141" spans="1:34">
      <c r="A141" s="139">
        <f t="shared" si="96"/>
        <v>14</v>
      </c>
      <c r="B141" s="43">
        <f>'Experience Data'!C142</f>
        <v>0</v>
      </c>
      <c r="C141" s="10">
        <f>'Experience Data'!D142</f>
        <v>0</v>
      </c>
      <c r="D141" s="10">
        <f>'Experience Data'!B142</f>
        <v>2010</v>
      </c>
      <c r="E141" s="10" t="str">
        <f t="shared" si="115"/>
        <v>No</v>
      </c>
      <c r="F141" s="40">
        <f>'Experience Data'!I142</f>
        <v>0</v>
      </c>
      <c r="G141" s="40">
        <f>'Experience Data'!J142</f>
        <v>0</v>
      </c>
      <c r="H141" s="11"/>
      <c r="I141" s="11"/>
      <c r="J141" s="35"/>
      <c r="K141" s="40">
        <f>'Experience Data'!G142</f>
        <v>0</v>
      </c>
      <c r="L141" s="40" t="str">
        <f t="shared" si="122"/>
        <v/>
      </c>
      <c r="M141" s="40" t="str">
        <f t="shared" si="123"/>
        <v/>
      </c>
      <c r="N141" s="40" t="str">
        <f t="shared" si="124"/>
        <v/>
      </c>
      <c r="O141" s="9" t="str">
        <f t="shared" si="125"/>
        <v/>
      </c>
      <c r="P141" s="9">
        <v>0.3</v>
      </c>
      <c r="Q141" s="11">
        <v>0.41</v>
      </c>
      <c r="R141" s="37" t="str">
        <f t="shared" si="126"/>
        <v/>
      </c>
      <c r="S141" s="11"/>
      <c r="T141" s="37" t="str">
        <f t="shared" si="127"/>
        <v/>
      </c>
      <c r="U141" s="94" t="str">
        <f>IF(S146="","",O141*S146+IF(Q141="",P141,Q141))</f>
        <v/>
      </c>
      <c r="V141" s="18">
        <f t="shared" si="136"/>
        <v>1</v>
      </c>
      <c r="W141" s="78" t="str">
        <f>IF('Experience Data'!AS142="","",'Experience Data'!AS142)</f>
        <v/>
      </c>
      <c r="X141" s="1">
        <f t="shared" si="134"/>
        <v>0</v>
      </c>
      <c r="Y141" s="91">
        <f t="shared" si="137"/>
        <v>5.5</v>
      </c>
      <c r="Z141" s="78" t="str">
        <f>IF('Experience Data'!AT142="","",'Experience Data'!AT142)</f>
        <v/>
      </c>
      <c r="AA141" s="91">
        <f t="shared" si="128"/>
        <v>5.5</v>
      </c>
      <c r="AB141" s="40">
        <f>IFERROR(IF(V141=100%,0.5,SUMPRODUCT(AA137:AA140*X137:X140)/SUM(X137:X140)-AA141-0.5),0.5)</f>
        <v>0.5</v>
      </c>
      <c r="AC141" s="40">
        <f t="shared" si="129"/>
        <v>0</v>
      </c>
      <c r="AD141" s="40">
        <f t="shared" si="130"/>
        <v>1</v>
      </c>
      <c r="AE141" s="1">
        <f>IFERROR((1+HLOOKUP($B141,'Yield Curve'!$C$5:$AK$94,AC141+2,FALSE))^(-AC141),1)</f>
        <v>1</v>
      </c>
      <c r="AF141" s="1">
        <f>IFERROR((1+HLOOKUP($B141,'Yield Curve'!$C$5:$AK$94,AD141+2,FALSE))^(-AD141),1)</f>
        <v>1</v>
      </c>
      <c r="AG141" s="1">
        <f t="shared" si="135"/>
        <v>1</v>
      </c>
      <c r="AH141" s="41" t="str">
        <f t="shared" si="131"/>
        <v/>
      </c>
    </row>
    <row r="142" spans="1:34">
      <c r="A142" s="139">
        <f t="shared" si="96"/>
        <v>14</v>
      </c>
      <c r="B142" s="43">
        <f>'Experience Data'!C143</f>
        <v>0</v>
      </c>
      <c r="C142" s="10">
        <f>'Experience Data'!D143</f>
        <v>0</v>
      </c>
      <c r="D142" s="10">
        <f>'Experience Data'!B143</f>
        <v>2011</v>
      </c>
      <c r="E142" s="10" t="str">
        <f t="shared" si="115"/>
        <v>No</v>
      </c>
      <c r="F142" s="40">
        <f>'Experience Data'!I143</f>
        <v>0</v>
      </c>
      <c r="G142" s="40">
        <f>'Experience Data'!J143</f>
        <v>0</v>
      </c>
      <c r="H142" s="11"/>
      <c r="I142" s="11"/>
      <c r="J142" s="35"/>
      <c r="K142" s="40">
        <f>'Experience Data'!G143</f>
        <v>0</v>
      </c>
      <c r="L142" s="40" t="str">
        <f t="shared" si="122"/>
        <v/>
      </c>
      <c r="M142" s="40" t="str">
        <f t="shared" si="123"/>
        <v/>
      </c>
      <c r="N142" s="40" t="str">
        <f t="shared" si="124"/>
        <v/>
      </c>
      <c r="O142" s="9" t="str">
        <f t="shared" si="125"/>
        <v/>
      </c>
      <c r="P142" s="9">
        <v>0.3</v>
      </c>
      <c r="Q142" s="11">
        <v>0.41</v>
      </c>
      <c r="R142" s="37" t="str">
        <f t="shared" si="126"/>
        <v/>
      </c>
      <c r="S142" s="11"/>
      <c r="T142" s="37" t="str">
        <f t="shared" si="127"/>
        <v/>
      </c>
      <c r="U142" s="94" t="str">
        <f>IF(S146="","",O142*S146+IF(Q142="",P142,Q142))</f>
        <v/>
      </c>
      <c r="V142" s="18">
        <f t="shared" si="136"/>
        <v>1</v>
      </c>
      <c r="W142" s="78" t="str">
        <f>IF('Experience Data'!AS143="","",'Experience Data'!AS143)</f>
        <v/>
      </c>
      <c r="X142" s="1">
        <f t="shared" si="134"/>
        <v>0</v>
      </c>
      <c r="Y142" s="91">
        <f t="shared" si="137"/>
        <v>4.5</v>
      </c>
      <c r="Z142" s="78" t="str">
        <f>IF('Experience Data'!AT143="","",'Experience Data'!AT143)</f>
        <v/>
      </c>
      <c r="AA142" s="91">
        <f t="shared" si="128"/>
        <v>4.5</v>
      </c>
      <c r="AB142" s="40">
        <f>IFERROR(IF(V142=100%,0.5,SUMPRODUCT(AA137:AA141*X137:X141)/SUM(X137:X141)-AA142-0.5),0.5)</f>
        <v>0.5</v>
      </c>
      <c r="AC142" s="40">
        <f t="shared" si="129"/>
        <v>0</v>
      </c>
      <c r="AD142" s="40">
        <f t="shared" si="130"/>
        <v>1</v>
      </c>
      <c r="AE142" s="1">
        <f>IFERROR((1+HLOOKUP($B142,'Yield Curve'!$C$5:$AK$94,AC142+2,FALSE))^(-AC142),1)</f>
        <v>1</v>
      </c>
      <c r="AF142" s="1">
        <f>IFERROR((1+HLOOKUP($B142,'Yield Curve'!$C$5:$AK$94,AD142+2,FALSE))^(-AD142),1)</f>
        <v>1</v>
      </c>
      <c r="AG142" s="1">
        <f t="shared" si="135"/>
        <v>1</v>
      </c>
      <c r="AH142" s="41" t="str">
        <f t="shared" si="131"/>
        <v/>
      </c>
    </row>
    <row r="143" spans="1:34">
      <c r="A143" s="139">
        <f t="shared" si="96"/>
        <v>14</v>
      </c>
      <c r="B143" s="43">
        <f>'Experience Data'!C144</f>
        <v>0</v>
      </c>
      <c r="C143" s="10">
        <f>'Experience Data'!D144</f>
        <v>0</v>
      </c>
      <c r="D143" s="10">
        <f>'Experience Data'!B144</f>
        <v>2012</v>
      </c>
      <c r="E143" s="10" t="str">
        <f t="shared" si="115"/>
        <v>No</v>
      </c>
      <c r="F143" s="40">
        <f>'Experience Data'!I144</f>
        <v>0</v>
      </c>
      <c r="G143" s="40">
        <f>'Experience Data'!J144</f>
        <v>0</v>
      </c>
      <c r="H143" s="11"/>
      <c r="I143" s="11"/>
      <c r="J143" s="35"/>
      <c r="K143" s="40">
        <f>'Experience Data'!G144</f>
        <v>0</v>
      </c>
      <c r="L143" s="40" t="str">
        <f t="shared" si="122"/>
        <v/>
      </c>
      <c r="M143" s="40" t="str">
        <f t="shared" si="123"/>
        <v/>
      </c>
      <c r="N143" s="40" t="str">
        <f t="shared" si="124"/>
        <v/>
      </c>
      <c r="O143" s="9" t="str">
        <f t="shared" si="125"/>
        <v/>
      </c>
      <c r="P143" s="9">
        <v>0.3</v>
      </c>
      <c r="Q143" s="11">
        <v>0.41</v>
      </c>
      <c r="R143" s="37" t="str">
        <f t="shared" si="126"/>
        <v/>
      </c>
      <c r="S143" s="11"/>
      <c r="T143" s="37" t="str">
        <f t="shared" si="127"/>
        <v/>
      </c>
      <c r="U143" s="94" t="str">
        <f>IF(S146="","",O143*S146+IF(Q143="",P143,Q143))</f>
        <v/>
      </c>
      <c r="V143" s="18">
        <f t="shared" si="136"/>
        <v>1</v>
      </c>
      <c r="W143" s="78" t="str">
        <f>IF('Experience Data'!AS144="","",'Experience Data'!AS144)</f>
        <v/>
      </c>
      <c r="X143" s="1">
        <f t="shared" si="134"/>
        <v>0</v>
      </c>
      <c r="Y143" s="91">
        <f t="shared" si="137"/>
        <v>3.5</v>
      </c>
      <c r="Z143" s="78" t="str">
        <f>IF('Experience Data'!AT144="","",'Experience Data'!AT144)</f>
        <v/>
      </c>
      <c r="AA143" s="91">
        <f t="shared" si="128"/>
        <v>3.5</v>
      </c>
      <c r="AB143" s="40">
        <f>IFERROR(IF(V143=100%,0.5,SUMPRODUCT(AA137:AA142*X137:X142)/SUM(X137:X142)-AA143-0.5),0.5)</f>
        <v>0.5</v>
      </c>
      <c r="AC143" s="40">
        <f t="shared" si="129"/>
        <v>0</v>
      </c>
      <c r="AD143" s="40">
        <f t="shared" si="130"/>
        <v>1</v>
      </c>
      <c r="AE143" s="1">
        <f>IFERROR((1+HLOOKUP($B143,'Yield Curve'!$C$5:$AK$94,AC143+2,FALSE))^(-AC143),1)</f>
        <v>1</v>
      </c>
      <c r="AF143" s="1">
        <f>IFERROR((1+HLOOKUP($B143,'Yield Curve'!$C$5:$AK$94,AD143+2,FALSE))^(-AD143),1)</f>
        <v>1</v>
      </c>
      <c r="AG143" s="1">
        <f t="shared" si="135"/>
        <v>1</v>
      </c>
      <c r="AH143" s="41" t="str">
        <f t="shared" si="131"/>
        <v/>
      </c>
    </row>
    <row r="144" spans="1:34">
      <c r="A144" s="139">
        <f t="shared" si="96"/>
        <v>14</v>
      </c>
      <c r="B144" s="43">
        <f>'Experience Data'!C145</f>
        <v>0</v>
      </c>
      <c r="C144" s="10">
        <f>'Experience Data'!D145</f>
        <v>0</v>
      </c>
      <c r="D144" s="10">
        <f>'Experience Data'!B145</f>
        <v>2013</v>
      </c>
      <c r="E144" s="10" t="str">
        <f t="shared" si="115"/>
        <v>No</v>
      </c>
      <c r="F144" s="40">
        <f>'Experience Data'!I145</f>
        <v>0</v>
      </c>
      <c r="G144" s="40">
        <f>'Experience Data'!J145</f>
        <v>0</v>
      </c>
      <c r="H144" s="11"/>
      <c r="I144" s="11"/>
      <c r="J144" s="35"/>
      <c r="K144" s="40">
        <f>'Experience Data'!G145</f>
        <v>0</v>
      </c>
      <c r="L144" s="40" t="str">
        <f t="shared" si="122"/>
        <v/>
      </c>
      <c r="M144" s="40" t="str">
        <f t="shared" si="123"/>
        <v/>
      </c>
      <c r="N144" s="40" t="str">
        <f t="shared" si="124"/>
        <v/>
      </c>
      <c r="O144" s="9" t="str">
        <f t="shared" si="125"/>
        <v/>
      </c>
      <c r="P144" s="9">
        <v>0.3</v>
      </c>
      <c r="Q144" s="11">
        <v>0.41</v>
      </c>
      <c r="R144" s="37" t="str">
        <f t="shared" si="126"/>
        <v/>
      </c>
      <c r="S144" s="11"/>
      <c r="T144" s="37" t="str">
        <f t="shared" si="127"/>
        <v/>
      </c>
      <c r="U144" s="94" t="str">
        <f>IF(S146="","",O144*S146+IF(Q144="",P144,Q144))</f>
        <v/>
      </c>
      <c r="V144" s="18">
        <f t="shared" si="136"/>
        <v>1</v>
      </c>
      <c r="W144" s="78" t="str">
        <f>IF('Experience Data'!AS145="","",'Experience Data'!AS145)</f>
        <v/>
      </c>
      <c r="X144" s="1">
        <f t="shared" si="134"/>
        <v>0</v>
      </c>
      <c r="Y144" s="91">
        <f t="shared" si="137"/>
        <v>2.5</v>
      </c>
      <c r="Z144" s="78" t="str">
        <f>IF('Experience Data'!AT145="","",'Experience Data'!AT145)</f>
        <v/>
      </c>
      <c r="AA144" s="91">
        <f t="shared" si="128"/>
        <v>2.5</v>
      </c>
      <c r="AB144" s="40">
        <f>IFERROR(IF(V144=100%,0.5,SUMPRODUCT(AA137:AA143*X137:X143)/SUM(X137:X143)-AA144-0.5),0.5)</f>
        <v>0.5</v>
      </c>
      <c r="AC144" s="40">
        <f t="shared" si="129"/>
        <v>0</v>
      </c>
      <c r="AD144" s="40">
        <f t="shared" si="130"/>
        <v>1</v>
      </c>
      <c r="AE144" s="1">
        <f>IFERROR((1+HLOOKUP($B144,'Yield Curve'!$C$5:$AK$94,AC144+2,FALSE))^(-AC144),1)</f>
        <v>1</v>
      </c>
      <c r="AF144" s="1">
        <f>IFERROR((1+HLOOKUP($B144,'Yield Curve'!$C$5:$AK$94,AD144+2,FALSE))^(-AD144),1)</f>
        <v>1</v>
      </c>
      <c r="AG144" s="1">
        <f t="shared" si="135"/>
        <v>1</v>
      </c>
      <c r="AH144" s="41" t="str">
        <f t="shared" si="131"/>
        <v/>
      </c>
    </row>
    <row r="145" spans="1:34">
      <c r="A145" s="139">
        <f t="shared" si="96"/>
        <v>14</v>
      </c>
      <c r="B145" s="43">
        <f>'Experience Data'!C146</f>
        <v>0</v>
      </c>
      <c r="C145" s="10">
        <f>'Experience Data'!D146</f>
        <v>0</v>
      </c>
      <c r="D145" s="10">
        <f>'Experience Data'!B146</f>
        <v>2014</v>
      </c>
      <c r="E145" s="10" t="str">
        <f t="shared" si="115"/>
        <v>No</v>
      </c>
      <c r="F145" s="40">
        <f>'Experience Data'!I146</f>
        <v>0</v>
      </c>
      <c r="G145" s="40">
        <f>'Experience Data'!J146</f>
        <v>0</v>
      </c>
      <c r="H145" s="11"/>
      <c r="I145" s="11"/>
      <c r="J145" s="35"/>
      <c r="K145" s="40">
        <f>'Experience Data'!G146</f>
        <v>0</v>
      </c>
      <c r="L145" s="40" t="str">
        <f t="shared" si="122"/>
        <v/>
      </c>
      <c r="M145" s="40" t="str">
        <f t="shared" si="123"/>
        <v/>
      </c>
      <c r="N145" s="40" t="str">
        <f t="shared" si="124"/>
        <v/>
      </c>
      <c r="O145" s="9" t="str">
        <f t="shared" si="125"/>
        <v/>
      </c>
      <c r="P145" s="9">
        <v>0.3</v>
      </c>
      <c r="Q145" s="11">
        <v>0.41</v>
      </c>
      <c r="R145" s="37" t="str">
        <f t="shared" si="126"/>
        <v/>
      </c>
      <c r="S145" s="11"/>
      <c r="T145" s="37" t="str">
        <f t="shared" si="127"/>
        <v/>
      </c>
      <c r="U145" s="94" t="str">
        <f>IF(S146="","",O145*S146+IF(Q145="",P145,Q145))</f>
        <v/>
      </c>
      <c r="V145" s="18">
        <f t="shared" si="136"/>
        <v>1</v>
      </c>
      <c r="W145" s="78" t="str">
        <f>IF('Experience Data'!AS146="","",'Experience Data'!AS146)</f>
        <v/>
      </c>
      <c r="X145" s="1">
        <f t="shared" si="134"/>
        <v>0</v>
      </c>
      <c r="Y145" s="91">
        <f t="shared" si="137"/>
        <v>1.5</v>
      </c>
      <c r="Z145" s="78" t="str">
        <f>IF('Experience Data'!AT146="","",'Experience Data'!AT146)</f>
        <v/>
      </c>
      <c r="AA145" s="91">
        <f t="shared" si="128"/>
        <v>1.5</v>
      </c>
      <c r="AB145" s="40">
        <f>IFERROR(IF(V145=100%,0.5,SUMPRODUCT(AA137:AA144*X137:X144)/SUM(X137:X144)-AA145-0.5),0.5)</f>
        <v>0.5</v>
      </c>
      <c r="AC145" s="40">
        <f t="shared" si="129"/>
        <v>0</v>
      </c>
      <c r="AD145" s="40">
        <f t="shared" si="130"/>
        <v>1</v>
      </c>
      <c r="AE145" s="1">
        <f>IFERROR((1+HLOOKUP($B145,'Yield Curve'!$C$5:$AK$94,AC145+2,FALSE))^(-AC145),1)</f>
        <v>1</v>
      </c>
      <c r="AF145" s="1">
        <f>IFERROR((1+HLOOKUP($B145,'Yield Curve'!$C$5:$AK$94,AD145+2,FALSE))^(-AD145),1)</f>
        <v>1</v>
      </c>
      <c r="AG145" s="1">
        <f t="shared" si="135"/>
        <v>1</v>
      </c>
      <c r="AH145" s="41" t="str">
        <f t="shared" si="131"/>
        <v/>
      </c>
    </row>
    <row r="146" spans="1:34">
      <c r="A146" s="140">
        <f t="shared" si="96"/>
        <v>14</v>
      </c>
      <c r="B146" s="44">
        <f>'Experience Data'!C147</f>
        <v>0</v>
      </c>
      <c r="C146" s="16">
        <f>'Experience Data'!D147</f>
        <v>0</v>
      </c>
      <c r="D146" s="16">
        <f>'Experience Data'!B147</f>
        <v>2015</v>
      </c>
      <c r="E146" s="16" t="str">
        <f t="shared" si="115"/>
        <v>No</v>
      </c>
      <c r="F146" s="45">
        <f>'Experience Data'!I147</f>
        <v>0</v>
      </c>
      <c r="G146" s="45">
        <f>'Experience Data'!J147</f>
        <v>0</v>
      </c>
      <c r="H146" s="20"/>
      <c r="I146" s="20"/>
      <c r="J146" s="36"/>
      <c r="K146" s="45">
        <f>'Experience Data'!G147</f>
        <v>0</v>
      </c>
      <c r="L146" s="45" t="str">
        <f t="shared" si="122"/>
        <v/>
      </c>
      <c r="M146" s="45" t="str">
        <f t="shared" si="123"/>
        <v/>
      </c>
      <c r="N146" s="45" t="str">
        <f t="shared" si="124"/>
        <v/>
      </c>
      <c r="O146" s="46" t="str">
        <f t="shared" si="125"/>
        <v/>
      </c>
      <c r="P146" s="46">
        <v>0.3</v>
      </c>
      <c r="Q146" s="20">
        <v>0.41</v>
      </c>
      <c r="R146" s="47" t="str">
        <f t="shared" si="126"/>
        <v/>
      </c>
      <c r="S146" s="20"/>
      <c r="T146" s="47" t="str">
        <f t="shared" si="127"/>
        <v/>
      </c>
      <c r="U146" s="95" t="str">
        <f>IF(S146="","",O146*S146+IF(Q146="",P146,Q146))</f>
        <v/>
      </c>
      <c r="V146" s="19">
        <f t="shared" si="136"/>
        <v>1</v>
      </c>
      <c r="W146" s="80" t="str">
        <f>IF('Experience Data'!AS147="","",'Experience Data'!AS147)</f>
        <v/>
      </c>
      <c r="X146" s="98">
        <f>IF(W146="",V146,W146)</f>
        <v>1</v>
      </c>
      <c r="Y146" s="92">
        <f t="shared" si="137"/>
        <v>0.5</v>
      </c>
      <c r="Z146" s="80" t="str">
        <f>IF('Experience Data'!AT147="","",'Experience Data'!AT147)</f>
        <v/>
      </c>
      <c r="AA146" s="92">
        <f t="shared" si="128"/>
        <v>0.5</v>
      </c>
      <c r="AB146" s="45">
        <f>IFERROR(IF(V146=100%,0.5,SUMPRODUCT(AA137:AA145*X137:X145)/SUM(X137:X145)-AA146-0.5),0.5)</f>
        <v>0.5</v>
      </c>
      <c r="AC146" s="45">
        <f t="shared" si="129"/>
        <v>0</v>
      </c>
      <c r="AD146" s="45">
        <f t="shared" si="130"/>
        <v>1</v>
      </c>
      <c r="AE146" s="17">
        <f>IFERROR((1+HLOOKUP($B146,'Yield Curve'!$C$5:$AK$94,AC146+2,FALSE))^(-AC146),1)</f>
        <v>1</v>
      </c>
      <c r="AF146" s="17">
        <f>IFERROR((1+HLOOKUP($B146,'Yield Curve'!$C$5:$AK$94,AD146+2,FALSE))^(-AD146),1)</f>
        <v>1</v>
      </c>
      <c r="AG146" s="17">
        <f t="shared" si="135"/>
        <v>1</v>
      </c>
      <c r="AH146" s="42" t="str">
        <f t="shared" si="131"/>
        <v/>
      </c>
    </row>
    <row r="147" spans="1:34">
      <c r="A147" s="138">
        <f t="shared" ref="A147" si="138">A137+1</f>
        <v>15</v>
      </c>
      <c r="B147" s="48">
        <f>'Experience Data'!C148</f>
        <v>0</v>
      </c>
      <c r="C147" s="21">
        <f>'Experience Data'!D148</f>
        <v>0</v>
      </c>
      <c r="D147" s="21">
        <f>'Experience Data'!B148</f>
        <v>2006</v>
      </c>
      <c r="E147" s="21" t="str">
        <f t="shared" si="115"/>
        <v>No</v>
      </c>
      <c r="F147" s="49">
        <f>'Experience Data'!I148</f>
        <v>0</v>
      </c>
      <c r="G147" s="49">
        <f>'Experience Data'!J148</f>
        <v>0</v>
      </c>
      <c r="H147" s="50"/>
      <c r="I147" s="50"/>
      <c r="J147" s="23"/>
      <c r="K147" s="49">
        <f>'Experience Data'!G148</f>
        <v>0</v>
      </c>
      <c r="L147" s="49" t="str">
        <f t="shared" si="122"/>
        <v/>
      </c>
      <c r="M147" s="49" t="str">
        <f t="shared" si="123"/>
        <v/>
      </c>
      <c r="N147" s="49" t="str">
        <f t="shared" si="124"/>
        <v/>
      </c>
      <c r="O147" s="51" t="str">
        <f t="shared" si="125"/>
        <v/>
      </c>
      <c r="P147" s="51">
        <v>0.3</v>
      </c>
      <c r="Q147" s="50">
        <v>0.41</v>
      </c>
      <c r="R147" s="52" t="str">
        <f t="shared" si="126"/>
        <v/>
      </c>
      <c r="S147" s="50"/>
      <c r="T147" s="52" t="str">
        <f t="shared" si="127"/>
        <v/>
      </c>
      <c r="U147" s="93" t="str">
        <f>IF(S156="","",O147*S156+IF(Q147="",P147,Q147))</f>
        <v/>
      </c>
      <c r="V147" s="53">
        <v>1</v>
      </c>
      <c r="W147" s="79">
        <f>IF('Experience Data'!AS148="","",'Experience Data'!AS148)</f>
        <v>1</v>
      </c>
      <c r="X147" s="24">
        <f>IF(W148="",V147-V148,W147-W148)</f>
        <v>0</v>
      </c>
      <c r="Y147" s="90">
        <v>15</v>
      </c>
      <c r="Z147" s="79" t="str">
        <f>IF('Experience Data'!AT148="","",'Experience Data'!AT148)</f>
        <v/>
      </c>
      <c r="AA147" s="90">
        <f t="shared" si="128"/>
        <v>15</v>
      </c>
      <c r="AB147" s="49">
        <f>IFERROR(IF(V147=100%,0.5,SUMPRODUCT(AA146:AA147*X146:X147)/SUM(X146:X147)-AA147-0.5),0.5)</f>
        <v>0.5</v>
      </c>
      <c r="AC147" s="49">
        <f t="shared" si="129"/>
        <v>0</v>
      </c>
      <c r="AD147" s="49">
        <f t="shared" si="130"/>
        <v>1</v>
      </c>
      <c r="AE147" s="24">
        <f>IFERROR((1+HLOOKUP($B147,'Yield Curve'!$C$5:$AK$94,AC147+2,FALSE))^(-AC147),1)</f>
        <v>1</v>
      </c>
      <c r="AF147" s="24">
        <f>IFERROR((1+HLOOKUP($B147,'Yield Curve'!$C$5:$AK$94,AD147+2,FALSE))^(-AD147),1)</f>
        <v>1</v>
      </c>
      <c r="AG147" s="24">
        <f>(1-AB147+AC147)*AE147+(AB147-AC147)*AF147</f>
        <v>1</v>
      </c>
      <c r="AH147" s="54" t="str">
        <f t="shared" si="131"/>
        <v/>
      </c>
    </row>
    <row r="148" spans="1:34">
      <c r="A148" s="139">
        <f t="shared" ref="A148" si="139">A147</f>
        <v>15</v>
      </c>
      <c r="B148" s="43">
        <f>'Experience Data'!C149</f>
        <v>0</v>
      </c>
      <c r="C148" s="10">
        <f>'Experience Data'!D149</f>
        <v>0</v>
      </c>
      <c r="D148" s="10">
        <f>'Experience Data'!B149</f>
        <v>2007</v>
      </c>
      <c r="E148" s="10" t="str">
        <f t="shared" si="115"/>
        <v>No</v>
      </c>
      <c r="F148" s="40">
        <f>'Experience Data'!I149</f>
        <v>0</v>
      </c>
      <c r="G148" s="40">
        <f>'Experience Data'!J149</f>
        <v>0</v>
      </c>
      <c r="H148" s="11"/>
      <c r="I148" s="11"/>
      <c r="J148" s="35"/>
      <c r="K148" s="40">
        <f>'Experience Data'!G149</f>
        <v>0</v>
      </c>
      <c r="L148" s="40" t="str">
        <f t="shared" si="122"/>
        <v/>
      </c>
      <c r="M148" s="40" t="str">
        <f t="shared" si="123"/>
        <v/>
      </c>
      <c r="N148" s="40" t="str">
        <f t="shared" si="124"/>
        <v/>
      </c>
      <c r="O148" s="9" t="str">
        <f t="shared" si="125"/>
        <v/>
      </c>
      <c r="P148" s="9">
        <v>0.3</v>
      </c>
      <c r="Q148" s="11">
        <v>0.41</v>
      </c>
      <c r="R148" s="37" t="str">
        <f t="shared" si="126"/>
        <v/>
      </c>
      <c r="S148" s="11"/>
      <c r="T148" s="37" t="str">
        <f t="shared" si="127"/>
        <v/>
      </c>
      <c r="U148" s="94" t="str">
        <f>IF(S156="","",O148*S156+IF(Q148="",P148,Q148))</f>
        <v/>
      </c>
      <c r="V148" s="18">
        <f>IFERROR(L148/M148,100%)</f>
        <v>1</v>
      </c>
      <c r="W148" s="78" t="str">
        <f>IF('Experience Data'!AS149="","",'Experience Data'!AS149)</f>
        <v/>
      </c>
      <c r="X148" s="1">
        <f t="shared" ref="X148:X155" si="140">IF(W149="",V148-V149,W148-W149)</f>
        <v>0</v>
      </c>
      <c r="Y148" s="91">
        <v>8.5</v>
      </c>
      <c r="Z148" s="78" t="str">
        <f>IF('Experience Data'!AT149="","",'Experience Data'!AT149)</f>
        <v/>
      </c>
      <c r="AA148" s="91">
        <f t="shared" si="128"/>
        <v>8.5</v>
      </c>
      <c r="AB148" s="40">
        <f>IFERROR(IF(V148=100%,0.5,SUMPRODUCT(AA147:AA147*X147:X147)/SUM(X147:X147)-AA148-0.5),0.5)</f>
        <v>0.5</v>
      </c>
      <c r="AC148" s="40">
        <f t="shared" si="129"/>
        <v>0</v>
      </c>
      <c r="AD148" s="40">
        <f t="shared" si="130"/>
        <v>1</v>
      </c>
      <c r="AE148" s="1">
        <f>IFERROR((1+HLOOKUP($B148,'Yield Curve'!$C$5:$AK$94,AC148+2,FALSE))^(-AC148),1)</f>
        <v>1</v>
      </c>
      <c r="AF148" s="1">
        <f>IFERROR((1+HLOOKUP($B148,'Yield Curve'!$C$5:$AK$94,AD148+2,FALSE))^(-AD148),1)</f>
        <v>1</v>
      </c>
      <c r="AG148" s="1">
        <f t="shared" ref="AG148:AG156" si="141">(1-AB148+AC148)*AE148+(AB148-AC148)*AF148</f>
        <v>1</v>
      </c>
      <c r="AH148" s="41" t="str">
        <f t="shared" si="131"/>
        <v/>
      </c>
    </row>
    <row r="149" spans="1:34">
      <c r="A149" s="139">
        <f t="shared" si="96"/>
        <v>15</v>
      </c>
      <c r="B149" s="43">
        <f>'Experience Data'!C150</f>
        <v>0</v>
      </c>
      <c r="C149" s="10">
        <f>'Experience Data'!D150</f>
        <v>0</v>
      </c>
      <c r="D149" s="10">
        <f>'Experience Data'!B150</f>
        <v>2008</v>
      </c>
      <c r="E149" s="10" t="str">
        <f t="shared" si="115"/>
        <v>No</v>
      </c>
      <c r="F149" s="40">
        <f>'Experience Data'!I150</f>
        <v>0</v>
      </c>
      <c r="G149" s="40">
        <f>'Experience Data'!J150</f>
        <v>0</v>
      </c>
      <c r="H149" s="11"/>
      <c r="I149" s="11"/>
      <c r="J149" s="35"/>
      <c r="K149" s="40">
        <f>'Experience Data'!G150</f>
        <v>0</v>
      </c>
      <c r="L149" s="40" t="str">
        <f t="shared" si="122"/>
        <v/>
      </c>
      <c r="M149" s="40" t="str">
        <f t="shared" si="123"/>
        <v/>
      </c>
      <c r="N149" s="40" t="str">
        <f t="shared" si="124"/>
        <v/>
      </c>
      <c r="O149" s="9" t="str">
        <f t="shared" si="125"/>
        <v/>
      </c>
      <c r="P149" s="9">
        <v>0.3</v>
      </c>
      <c r="Q149" s="11">
        <v>0.41</v>
      </c>
      <c r="R149" s="37" t="str">
        <f t="shared" si="126"/>
        <v/>
      </c>
      <c r="S149" s="11"/>
      <c r="T149" s="37" t="str">
        <f t="shared" si="127"/>
        <v/>
      </c>
      <c r="U149" s="94" t="str">
        <f>IF(S156="","",O149*S156+IF(Q149="",P149,Q149))</f>
        <v/>
      </c>
      <c r="V149" s="18">
        <f t="shared" ref="V149:V156" si="142">IFERROR(L149/M149,100%)</f>
        <v>1</v>
      </c>
      <c r="W149" s="78" t="str">
        <f>IF('Experience Data'!AS150="","",'Experience Data'!AS150)</f>
        <v/>
      </c>
      <c r="X149" s="1">
        <f t="shared" si="140"/>
        <v>0</v>
      </c>
      <c r="Y149" s="91">
        <f t="shared" ref="Y149:Y156" si="143">Y148-1</f>
        <v>7.5</v>
      </c>
      <c r="Z149" s="78" t="str">
        <f>IF('Experience Data'!AT150="","",'Experience Data'!AT150)</f>
        <v/>
      </c>
      <c r="AA149" s="91">
        <f t="shared" si="128"/>
        <v>7.5</v>
      </c>
      <c r="AB149" s="40">
        <f>IFERROR(IF(V149=100%,0.5,SUMPRODUCT(AA147:AA148*X147:X148)/SUM(X147:X148)-AA149-0.5),0.5)</f>
        <v>0.5</v>
      </c>
      <c r="AC149" s="40">
        <f t="shared" si="129"/>
        <v>0</v>
      </c>
      <c r="AD149" s="40">
        <f t="shared" si="130"/>
        <v>1</v>
      </c>
      <c r="AE149" s="1">
        <f>IFERROR((1+HLOOKUP($B149,'Yield Curve'!$C$5:$AK$94,AC149+2,FALSE))^(-AC149),1)</f>
        <v>1</v>
      </c>
      <c r="AF149" s="1">
        <f>IFERROR((1+HLOOKUP($B149,'Yield Curve'!$C$5:$AK$94,AD149+2,FALSE))^(-AD149),1)</f>
        <v>1</v>
      </c>
      <c r="AG149" s="1">
        <f t="shared" si="141"/>
        <v>1</v>
      </c>
      <c r="AH149" s="41" t="str">
        <f t="shared" si="131"/>
        <v/>
      </c>
    </row>
    <row r="150" spans="1:34">
      <c r="A150" s="139">
        <f t="shared" si="96"/>
        <v>15</v>
      </c>
      <c r="B150" s="43">
        <f>'Experience Data'!C151</f>
        <v>0</v>
      </c>
      <c r="C150" s="10">
        <f>'Experience Data'!D151</f>
        <v>0</v>
      </c>
      <c r="D150" s="10">
        <f>'Experience Data'!B151</f>
        <v>2009</v>
      </c>
      <c r="E150" s="10" t="str">
        <f t="shared" si="115"/>
        <v>No</v>
      </c>
      <c r="F150" s="40">
        <f>'Experience Data'!I151</f>
        <v>0</v>
      </c>
      <c r="G150" s="40">
        <f>'Experience Data'!J151</f>
        <v>0</v>
      </c>
      <c r="H150" s="11"/>
      <c r="I150" s="11"/>
      <c r="J150" s="35"/>
      <c r="K150" s="40">
        <f>'Experience Data'!G151</f>
        <v>0</v>
      </c>
      <c r="L150" s="40" t="str">
        <f t="shared" si="122"/>
        <v/>
      </c>
      <c r="M150" s="40" t="str">
        <f t="shared" si="123"/>
        <v/>
      </c>
      <c r="N150" s="40" t="str">
        <f t="shared" si="124"/>
        <v/>
      </c>
      <c r="O150" s="9" t="str">
        <f t="shared" si="125"/>
        <v/>
      </c>
      <c r="P150" s="9">
        <v>0.3</v>
      </c>
      <c r="Q150" s="11">
        <v>0.41</v>
      </c>
      <c r="R150" s="37" t="str">
        <f t="shared" si="126"/>
        <v/>
      </c>
      <c r="S150" s="11"/>
      <c r="T150" s="37" t="str">
        <f t="shared" si="127"/>
        <v/>
      </c>
      <c r="U150" s="94" t="str">
        <f>IF(S156="","",O150*S156+IF(Q150="",P150,Q150))</f>
        <v/>
      </c>
      <c r="V150" s="18">
        <f t="shared" si="142"/>
        <v>1</v>
      </c>
      <c r="W150" s="78" t="str">
        <f>IF('Experience Data'!AS151="","",'Experience Data'!AS151)</f>
        <v/>
      </c>
      <c r="X150" s="1">
        <f t="shared" si="140"/>
        <v>0</v>
      </c>
      <c r="Y150" s="91">
        <f t="shared" si="143"/>
        <v>6.5</v>
      </c>
      <c r="Z150" s="78" t="str">
        <f>IF('Experience Data'!AT151="","",'Experience Data'!AT151)</f>
        <v/>
      </c>
      <c r="AA150" s="91">
        <f t="shared" si="128"/>
        <v>6.5</v>
      </c>
      <c r="AB150" s="40">
        <f>IFERROR(IF(V150=100%,0.5,SUMPRODUCT(AA147:AA149*X147:X149)/SUM(X147:X149)-AA150-0.5),0.5)</f>
        <v>0.5</v>
      </c>
      <c r="AC150" s="40">
        <f t="shared" si="129"/>
        <v>0</v>
      </c>
      <c r="AD150" s="40">
        <f t="shared" si="130"/>
        <v>1</v>
      </c>
      <c r="AE150" s="1">
        <f>IFERROR((1+HLOOKUP($B150,'Yield Curve'!$C$5:$AK$94,AC150+2,FALSE))^(-AC150),1)</f>
        <v>1</v>
      </c>
      <c r="AF150" s="1">
        <f>IFERROR((1+HLOOKUP($B150,'Yield Curve'!$C$5:$AK$94,AD150+2,FALSE))^(-AD150),1)</f>
        <v>1</v>
      </c>
      <c r="AG150" s="1">
        <f t="shared" si="141"/>
        <v>1</v>
      </c>
      <c r="AH150" s="41" t="str">
        <f t="shared" si="131"/>
        <v/>
      </c>
    </row>
    <row r="151" spans="1:34">
      <c r="A151" s="139">
        <f t="shared" si="96"/>
        <v>15</v>
      </c>
      <c r="B151" s="43">
        <f>'Experience Data'!C152</f>
        <v>0</v>
      </c>
      <c r="C151" s="10">
        <f>'Experience Data'!D152</f>
        <v>0</v>
      </c>
      <c r="D151" s="10">
        <f>'Experience Data'!B152</f>
        <v>2010</v>
      </c>
      <c r="E151" s="10" t="str">
        <f t="shared" si="115"/>
        <v>No</v>
      </c>
      <c r="F151" s="40">
        <f>'Experience Data'!I152</f>
        <v>0</v>
      </c>
      <c r="G151" s="40">
        <f>'Experience Data'!J152</f>
        <v>0</v>
      </c>
      <c r="H151" s="11"/>
      <c r="I151" s="11"/>
      <c r="J151" s="35"/>
      <c r="K151" s="40">
        <f>'Experience Data'!G152</f>
        <v>0</v>
      </c>
      <c r="L151" s="40" t="str">
        <f t="shared" si="122"/>
        <v/>
      </c>
      <c r="M151" s="40" t="str">
        <f t="shared" si="123"/>
        <v/>
      </c>
      <c r="N151" s="40" t="str">
        <f t="shared" si="124"/>
        <v/>
      </c>
      <c r="O151" s="9" t="str">
        <f t="shared" si="125"/>
        <v/>
      </c>
      <c r="P151" s="9">
        <v>0.3</v>
      </c>
      <c r="Q151" s="11">
        <v>0.41</v>
      </c>
      <c r="R151" s="37" t="str">
        <f t="shared" si="126"/>
        <v/>
      </c>
      <c r="S151" s="11"/>
      <c r="T151" s="37" t="str">
        <f t="shared" si="127"/>
        <v/>
      </c>
      <c r="U151" s="94" t="str">
        <f>IF(S156="","",O151*S156+IF(Q151="",P151,Q151))</f>
        <v/>
      </c>
      <c r="V151" s="18">
        <f t="shared" si="142"/>
        <v>1</v>
      </c>
      <c r="W151" s="78" t="str">
        <f>IF('Experience Data'!AS152="","",'Experience Data'!AS152)</f>
        <v/>
      </c>
      <c r="X151" s="1">
        <f t="shared" si="140"/>
        <v>0</v>
      </c>
      <c r="Y151" s="91">
        <f t="shared" si="143"/>
        <v>5.5</v>
      </c>
      <c r="Z151" s="78" t="str">
        <f>IF('Experience Data'!AT152="","",'Experience Data'!AT152)</f>
        <v/>
      </c>
      <c r="AA151" s="91">
        <f t="shared" si="128"/>
        <v>5.5</v>
      </c>
      <c r="AB151" s="40">
        <f>IFERROR(IF(V151=100%,0.5,SUMPRODUCT(AA147:AA150*X147:X150)/SUM(X147:X150)-AA151-0.5),0.5)</f>
        <v>0.5</v>
      </c>
      <c r="AC151" s="40">
        <f t="shared" si="129"/>
        <v>0</v>
      </c>
      <c r="AD151" s="40">
        <f t="shared" si="130"/>
        <v>1</v>
      </c>
      <c r="AE151" s="1">
        <f>IFERROR((1+HLOOKUP($B151,'Yield Curve'!$C$5:$AK$94,AC151+2,FALSE))^(-AC151),1)</f>
        <v>1</v>
      </c>
      <c r="AF151" s="1">
        <f>IFERROR((1+HLOOKUP($B151,'Yield Curve'!$C$5:$AK$94,AD151+2,FALSE))^(-AD151),1)</f>
        <v>1</v>
      </c>
      <c r="AG151" s="1">
        <f t="shared" si="141"/>
        <v>1</v>
      </c>
      <c r="AH151" s="41" t="str">
        <f t="shared" si="131"/>
        <v/>
      </c>
    </row>
    <row r="152" spans="1:34">
      <c r="A152" s="139">
        <f t="shared" si="96"/>
        <v>15</v>
      </c>
      <c r="B152" s="43">
        <f>'Experience Data'!C153</f>
        <v>0</v>
      </c>
      <c r="C152" s="10">
        <f>'Experience Data'!D153</f>
        <v>0</v>
      </c>
      <c r="D152" s="10">
        <f>'Experience Data'!B153</f>
        <v>2011</v>
      </c>
      <c r="E152" s="10" t="str">
        <f t="shared" si="115"/>
        <v>No</v>
      </c>
      <c r="F152" s="40">
        <f>'Experience Data'!I153</f>
        <v>0</v>
      </c>
      <c r="G152" s="40">
        <f>'Experience Data'!J153</f>
        <v>0</v>
      </c>
      <c r="H152" s="11"/>
      <c r="I152" s="11"/>
      <c r="J152" s="35"/>
      <c r="K152" s="40">
        <f>'Experience Data'!G153</f>
        <v>0</v>
      </c>
      <c r="L152" s="40" t="str">
        <f t="shared" si="122"/>
        <v/>
      </c>
      <c r="M152" s="40" t="str">
        <f t="shared" si="123"/>
        <v/>
      </c>
      <c r="N152" s="40" t="str">
        <f t="shared" si="124"/>
        <v/>
      </c>
      <c r="O152" s="9" t="str">
        <f t="shared" si="125"/>
        <v/>
      </c>
      <c r="P152" s="9">
        <v>0.3</v>
      </c>
      <c r="Q152" s="11">
        <v>0.41</v>
      </c>
      <c r="R152" s="37" t="str">
        <f t="shared" si="126"/>
        <v/>
      </c>
      <c r="S152" s="11"/>
      <c r="T152" s="37" t="str">
        <f t="shared" si="127"/>
        <v/>
      </c>
      <c r="U152" s="94" t="str">
        <f>IF(S156="","",O152*S156+IF(Q152="",P152,Q152))</f>
        <v/>
      </c>
      <c r="V152" s="18">
        <f t="shared" si="142"/>
        <v>1</v>
      </c>
      <c r="W152" s="78" t="str">
        <f>IF('Experience Data'!AS153="","",'Experience Data'!AS153)</f>
        <v/>
      </c>
      <c r="X152" s="1">
        <f t="shared" si="140"/>
        <v>0</v>
      </c>
      <c r="Y152" s="91">
        <f t="shared" si="143"/>
        <v>4.5</v>
      </c>
      <c r="Z152" s="78" t="str">
        <f>IF('Experience Data'!AT153="","",'Experience Data'!AT153)</f>
        <v/>
      </c>
      <c r="AA152" s="91">
        <f t="shared" si="128"/>
        <v>4.5</v>
      </c>
      <c r="AB152" s="40">
        <f>IFERROR(IF(V152=100%,0.5,SUMPRODUCT(AA147:AA151*X147:X151)/SUM(X147:X151)-AA152-0.5),0.5)</f>
        <v>0.5</v>
      </c>
      <c r="AC152" s="40">
        <f t="shared" si="129"/>
        <v>0</v>
      </c>
      <c r="AD152" s="40">
        <f t="shared" si="130"/>
        <v>1</v>
      </c>
      <c r="AE152" s="1">
        <f>IFERROR((1+HLOOKUP($B152,'Yield Curve'!$C$5:$AK$94,AC152+2,FALSE))^(-AC152),1)</f>
        <v>1</v>
      </c>
      <c r="AF152" s="1">
        <f>IFERROR((1+HLOOKUP($B152,'Yield Curve'!$C$5:$AK$94,AD152+2,FALSE))^(-AD152),1)</f>
        <v>1</v>
      </c>
      <c r="AG152" s="1">
        <f t="shared" si="141"/>
        <v>1</v>
      </c>
      <c r="AH152" s="41" t="str">
        <f t="shared" si="131"/>
        <v/>
      </c>
    </row>
    <row r="153" spans="1:34">
      <c r="A153" s="139">
        <f t="shared" si="96"/>
        <v>15</v>
      </c>
      <c r="B153" s="43">
        <f>'Experience Data'!C154</f>
        <v>0</v>
      </c>
      <c r="C153" s="10">
        <f>'Experience Data'!D154</f>
        <v>0</v>
      </c>
      <c r="D153" s="10">
        <f>'Experience Data'!B154</f>
        <v>2012</v>
      </c>
      <c r="E153" s="10" t="str">
        <f t="shared" si="115"/>
        <v>No</v>
      </c>
      <c r="F153" s="40">
        <f>'Experience Data'!I154</f>
        <v>0</v>
      </c>
      <c r="G153" s="40">
        <f>'Experience Data'!J154</f>
        <v>0</v>
      </c>
      <c r="H153" s="11"/>
      <c r="I153" s="11"/>
      <c r="J153" s="35"/>
      <c r="K153" s="40">
        <f>'Experience Data'!G154</f>
        <v>0</v>
      </c>
      <c r="L153" s="40" t="str">
        <f t="shared" si="122"/>
        <v/>
      </c>
      <c r="M153" s="40" t="str">
        <f t="shared" si="123"/>
        <v/>
      </c>
      <c r="N153" s="40" t="str">
        <f t="shared" si="124"/>
        <v/>
      </c>
      <c r="O153" s="9" t="str">
        <f t="shared" si="125"/>
        <v/>
      </c>
      <c r="P153" s="9">
        <v>0.3</v>
      </c>
      <c r="Q153" s="11">
        <v>0.41</v>
      </c>
      <c r="R153" s="37" t="str">
        <f t="shared" si="126"/>
        <v/>
      </c>
      <c r="S153" s="11"/>
      <c r="T153" s="37" t="str">
        <f t="shared" si="127"/>
        <v/>
      </c>
      <c r="U153" s="94" t="str">
        <f>IF(S156="","",O153*S156+IF(Q153="",P153,Q153))</f>
        <v/>
      </c>
      <c r="V153" s="18">
        <f t="shared" si="142"/>
        <v>1</v>
      </c>
      <c r="W153" s="78" t="str">
        <f>IF('Experience Data'!AS154="","",'Experience Data'!AS154)</f>
        <v/>
      </c>
      <c r="X153" s="1">
        <f t="shared" si="140"/>
        <v>0</v>
      </c>
      <c r="Y153" s="91">
        <f t="shared" si="143"/>
        <v>3.5</v>
      </c>
      <c r="Z153" s="78" t="str">
        <f>IF('Experience Data'!AT154="","",'Experience Data'!AT154)</f>
        <v/>
      </c>
      <c r="AA153" s="91">
        <f t="shared" si="128"/>
        <v>3.5</v>
      </c>
      <c r="AB153" s="40">
        <f>IFERROR(IF(V153=100%,0.5,SUMPRODUCT(AA147:AA152*X147:X152)/SUM(X147:X152)-AA153-0.5),0.5)</f>
        <v>0.5</v>
      </c>
      <c r="AC153" s="40">
        <f t="shared" si="129"/>
        <v>0</v>
      </c>
      <c r="AD153" s="40">
        <f t="shared" si="130"/>
        <v>1</v>
      </c>
      <c r="AE153" s="1">
        <f>IFERROR((1+HLOOKUP($B153,'Yield Curve'!$C$5:$AK$94,AC153+2,FALSE))^(-AC153),1)</f>
        <v>1</v>
      </c>
      <c r="AF153" s="1">
        <f>IFERROR((1+HLOOKUP($B153,'Yield Curve'!$C$5:$AK$94,AD153+2,FALSE))^(-AD153),1)</f>
        <v>1</v>
      </c>
      <c r="AG153" s="1">
        <f t="shared" si="141"/>
        <v>1</v>
      </c>
      <c r="AH153" s="41" t="str">
        <f t="shared" si="131"/>
        <v/>
      </c>
    </row>
    <row r="154" spans="1:34">
      <c r="A154" s="139">
        <f t="shared" si="96"/>
        <v>15</v>
      </c>
      <c r="B154" s="43">
        <f>'Experience Data'!C155</f>
        <v>0</v>
      </c>
      <c r="C154" s="10">
        <f>'Experience Data'!D155</f>
        <v>0</v>
      </c>
      <c r="D154" s="10">
        <f>'Experience Data'!B155</f>
        <v>2013</v>
      </c>
      <c r="E154" s="10" t="str">
        <f t="shared" si="115"/>
        <v>No</v>
      </c>
      <c r="F154" s="40">
        <f>'Experience Data'!I155</f>
        <v>0</v>
      </c>
      <c r="G154" s="40">
        <f>'Experience Data'!J155</f>
        <v>0</v>
      </c>
      <c r="H154" s="11"/>
      <c r="I154" s="11"/>
      <c r="J154" s="35"/>
      <c r="K154" s="40">
        <f>'Experience Data'!G155</f>
        <v>0</v>
      </c>
      <c r="L154" s="40" t="str">
        <f t="shared" si="122"/>
        <v/>
      </c>
      <c r="M154" s="40" t="str">
        <f t="shared" si="123"/>
        <v/>
      </c>
      <c r="N154" s="40" t="str">
        <f t="shared" si="124"/>
        <v/>
      </c>
      <c r="O154" s="9" t="str">
        <f t="shared" si="125"/>
        <v/>
      </c>
      <c r="P154" s="9">
        <v>0.3</v>
      </c>
      <c r="Q154" s="11">
        <v>0.41</v>
      </c>
      <c r="R154" s="37" t="str">
        <f t="shared" si="126"/>
        <v/>
      </c>
      <c r="S154" s="11"/>
      <c r="T154" s="37" t="str">
        <f t="shared" si="127"/>
        <v/>
      </c>
      <c r="U154" s="94" t="str">
        <f>IF(S156="","",O154*S156+IF(Q154="",P154,Q154))</f>
        <v/>
      </c>
      <c r="V154" s="18">
        <f t="shared" si="142"/>
        <v>1</v>
      </c>
      <c r="W154" s="78" t="str">
        <f>IF('Experience Data'!AS155="","",'Experience Data'!AS155)</f>
        <v/>
      </c>
      <c r="X154" s="1">
        <f t="shared" si="140"/>
        <v>0</v>
      </c>
      <c r="Y154" s="91">
        <f t="shared" si="143"/>
        <v>2.5</v>
      </c>
      <c r="Z154" s="78" t="str">
        <f>IF('Experience Data'!AT155="","",'Experience Data'!AT155)</f>
        <v/>
      </c>
      <c r="AA154" s="91">
        <f t="shared" si="128"/>
        <v>2.5</v>
      </c>
      <c r="AB154" s="40">
        <f>IFERROR(IF(V154=100%,0.5,SUMPRODUCT(AA147:AA153*X147:X153)/SUM(X147:X153)-AA154-0.5),0.5)</f>
        <v>0.5</v>
      </c>
      <c r="AC154" s="40">
        <f t="shared" si="129"/>
        <v>0</v>
      </c>
      <c r="AD154" s="40">
        <f t="shared" si="130"/>
        <v>1</v>
      </c>
      <c r="AE154" s="1">
        <f>IFERROR((1+HLOOKUP($B154,'Yield Curve'!$C$5:$AK$94,AC154+2,FALSE))^(-AC154),1)</f>
        <v>1</v>
      </c>
      <c r="AF154" s="1">
        <f>IFERROR((1+HLOOKUP($B154,'Yield Curve'!$C$5:$AK$94,AD154+2,FALSE))^(-AD154),1)</f>
        <v>1</v>
      </c>
      <c r="AG154" s="1">
        <f t="shared" si="141"/>
        <v>1</v>
      </c>
      <c r="AH154" s="41" t="str">
        <f t="shared" si="131"/>
        <v/>
      </c>
    </row>
    <row r="155" spans="1:34">
      <c r="A155" s="139">
        <f t="shared" si="96"/>
        <v>15</v>
      </c>
      <c r="B155" s="43">
        <f>'Experience Data'!C156</f>
        <v>0</v>
      </c>
      <c r="C155" s="10">
        <f>'Experience Data'!D156</f>
        <v>0</v>
      </c>
      <c r="D155" s="10">
        <f>'Experience Data'!B156</f>
        <v>2014</v>
      </c>
      <c r="E155" s="10" t="str">
        <f t="shared" si="115"/>
        <v>No</v>
      </c>
      <c r="F155" s="40">
        <f>'Experience Data'!I156</f>
        <v>0</v>
      </c>
      <c r="G155" s="40">
        <f>'Experience Data'!J156</f>
        <v>0</v>
      </c>
      <c r="H155" s="11"/>
      <c r="I155" s="11"/>
      <c r="J155" s="35"/>
      <c r="K155" s="40">
        <f>'Experience Data'!G156</f>
        <v>0</v>
      </c>
      <c r="L155" s="40" t="str">
        <f t="shared" si="122"/>
        <v/>
      </c>
      <c r="M155" s="40" t="str">
        <f t="shared" si="123"/>
        <v/>
      </c>
      <c r="N155" s="40" t="str">
        <f t="shared" si="124"/>
        <v/>
      </c>
      <c r="O155" s="9" t="str">
        <f t="shared" si="125"/>
        <v/>
      </c>
      <c r="P155" s="9">
        <v>0.3</v>
      </c>
      <c r="Q155" s="11">
        <v>0.41</v>
      </c>
      <c r="R155" s="37" t="str">
        <f t="shared" si="126"/>
        <v/>
      </c>
      <c r="S155" s="11"/>
      <c r="T155" s="37" t="str">
        <f t="shared" si="127"/>
        <v/>
      </c>
      <c r="U155" s="94" t="str">
        <f>IF(S156="","",O155*S156+IF(Q155="",P155,Q155))</f>
        <v/>
      </c>
      <c r="V155" s="18">
        <f t="shared" si="142"/>
        <v>1</v>
      </c>
      <c r="W155" s="78" t="str">
        <f>IF('Experience Data'!AS156="","",'Experience Data'!AS156)</f>
        <v/>
      </c>
      <c r="X155" s="1">
        <f t="shared" si="140"/>
        <v>0</v>
      </c>
      <c r="Y155" s="91">
        <f t="shared" si="143"/>
        <v>1.5</v>
      </c>
      <c r="Z155" s="78" t="str">
        <f>IF('Experience Data'!AT156="","",'Experience Data'!AT156)</f>
        <v/>
      </c>
      <c r="AA155" s="91">
        <f t="shared" si="128"/>
        <v>1.5</v>
      </c>
      <c r="AB155" s="40">
        <f>IFERROR(IF(V155=100%,0.5,SUMPRODUCT(AA147:AA154*X147:X154)/SUM(X147:X154)-AA155-0.5),0.5)</f>
        <v>0.5</v>
      </c>
      <c r="AC155" s="40">
        <f t="shared" si="129"/>
        <v>0</v>
      </c>
      <c r="AD155" s="40">
        <f t="shared" si="130"/>
        <v>1</v>
      </c>
      <c r="AE155" s="1">
        <f>IFERROR((1+HLOOKUP($B155,'Yield Curve'!$C$5:$AK$94,AC155+2,FALSE))^(-AC155),1)</f>
        <v>1</v>
      </c>
      <c r="AF155" s="1">
        <f>IFERROR((1+HLOOKUP($B155,'Yield Curve'!$C$5:$AK$94,AD155+2,FALSE))^(-AD155),1)</f>
        <v>1</v>
      </c>
      <c r="AG155" s="1">
        <f t="shared" si="141"/>
        <v>1</v>
      </c>
      <c r="AH155" s="41" t="str">
        <f t="shared" si="131"/>
        <v/>
      </c>
    </row>
    <row r="156" spans="1:34">
      <c r="A156" s="140">
        <f t="shared" ref="A156:A219" si="144">A155</f>
        <v>15</v>
      </c>
      <c r="B156" s="44">
        <f>'Experience Data'!C157</f>
        <v>0</v>
      </c>
      <c r="C156" s="16">
        <f>'Experience Data'!D157</f>
        <v>0</v>
      </c>
      <c r="D156" s="16">
        <f>'Experience Data'!B157</f>
        <v>2015</v>
      </c>
      <c r="E156" s="16" t="str">
        <f t="shared" si="115"/>
        <v>No</v>
      </c>
      <c r="F156" s="45">
        <f>'Experience Data'!I157</f>
        <v>0</v>
      </c>
      <c r="G156" s="45">
        <f>'Experience Data'!J157</f>
        <v>0</v>
      </c>
      <c r="H156" s="20"/>
      <c r="I156" s="20"/>
      <c r="J156" s="36"/>
      <c r="K156" s="45">
        <f>'Experience Data'!G157</f>
        <v>0</v>
      </c>
      <c r="L156" s="45" t="str">
        <f t="shared" si="122"/>
        <v/>
      </c>
      <c r="M156" s="45" t="str">
        <f t="shared" si="123"/>
        <v/>
      </c>
      <c r="N156" s="45" t="str">
        <f t="shared" si="124"/>
        <v/>
      </c>
      <c r="O156" s="46" t="str">
        <f t="shared" si="125"/>
        <v/>
      </c>
      <c r="P156" s="46">
        <v>0.3</v>
      </c>
      <c r="Q156" s="20">
        <v>0.41</v>
      </c>
      <c r="R156" s="47" t="str">
        <f t="shared" si="126"/>
        <v/>
      </c>
      <c r="S156" s="20"/>
      <c r="T156" s="47" t="str">
        <f t="shared" si="127"/>
        <v/>
      </c>
      <c r="U156" s="95" t="str">
        <f>IF(S156="","",O156*S156+IF(Q156="",P156,Q156))</f>
        <v/>
      </c>
      <c r="V156" s="19">
        <f t="shared" si="142"/>
        <v>1</v>
      </c>
      <c r="W156" s="80" t="str">
        <f>IF('Experience Data'!AS157="","",'Experience Data'!AS157)</f>
        <v/>
      </c>
      <c r="X156" s="98">
        <f>IF(W156="",V156,W156)</f>
        <v>1</v>
      </c>
      <c r="Y156" s="92">
        <f t="shared" si="143"/>
        <v>0.5</v>
      </c>
      <c r="Z156" s="80" t="str">
        <f>IF('Experience Data'!AT157="","",'Experience Data'!AT157)</f>
        <v/>
      </c>
      <c r="AA156" s="92">
        <f t="shared" si="128"/>
        <v>0.5</v>
      </c>
      <c r="AB156" s="45">
        <f>IFERROR(IF(V156=100%,0.5,SUMPRODUCT(AA147:AA155*X147:X155)/SUM(X147:X155)-AA156-0.5),0.5)</f>
        <v>0.5</v>
      </c>
      <c r="AC156" s="45">
        <f t="shared" si="129"/>
        <v>0</v>
      </c>
      <c r="AD156" s="45">
        <f t="shared" si="130"/>
        <v>1</v>
      </c>
      <c r="AE156" s="17">
        <f>IFERROR((1+HLOOKUP($B156,'Yield Curve'!$C$5:$AK$94,AC156+2,FALSE))^(-AC156),1)</f>
        <v>1</v>
      </c>
      <c r="AF156" s="17">
        <f>IFERROR((1+HLOOKUP($B156,'Yield Curve'!$C$5:$AK$94,AD156+2,FALSE))^(-AD156),1)</f>
        <v>1</v>
      </c>
      <c r="AG156" s="17">
        <f t="shared" si="141"/>
        <v>1</v>
      </c>
      <c r="AH156" s="42" t="str">
        <f t="shared" si="131"/>
        <v/>
      </c>
    </row>
    <row r="157" spans="1:34">
      <c r="A157" s="138">
        <f t="shared" ref="A157" si="145">A147+1</f>
        <v>16</v>
      </c>
      <c r="B157" s="48">
        <f>'Experience Data'!C158</f>
        <v>0</v>
      </c>
      <c r="C157" s="21">
        <f>'Experience Data'!D158</f>
        <v>0</v>
      </c>
      <c r="D157" s="21">
        <f>'Experience Data'!B158</f>
        <v>2006</v>
      </c>
      <c r="E157" s="21" t="str">
        <f t="shared" si="115"/>
        <v>No</v>
      </c>
      <c r="F157" s="49">
        <f>'Experience Data'!I158</f>
        <v>0</v>
      </c>
      <c r="G157" s="49">
        <f>'Experience Data'!J158</f>
        <v>0</v>
      </c>
      <c r="H157" s="50"/>
      <c r="I157" s="50"/>
      <c r="J157" s="23"/>
      <c r="K157" s="49">
        <f>'Experience Data'!G158</f>
        <v>0</v>
      </c>
      <c r="L157" s="49" t="str">
        <f t="shared" si="122"/>
        <v/>
      </c>
      <c r="M157" s="49" t="str">
        <f t="shared" si="123"/>
        <v/>
      </c>
      <c r="N157" s="49" t="str">
        <f t="shared" si="124"/>
        <v/>
      </c>
      <c r="O157" s="51" t="str">
        <f t="shared" si="125"/>
        <v/>
      </c>
      <c r="P157" s="51">
        <v>0.3</v>
      </c>
      <c r="Q157" s="50">
        <v>0.41</v>
      </c>
      <c r="R157" s="52" t="str">
        <f t="shared" si="126"/>
        <v/>
      </c>
      <c r="S157" s="50"/>
      <c r="T157" s="52" t="str">
        <f t="shared" si="127"/>
        <v/>
      </c>
      <c r="U157" s="93" t="str">
        <f>IF(S166="","",O157*S166+IF(Q157="",P157,Q157))</f>
        <v/>
      </c>
      <c r="V157" s="53">
        <v>1</v>
      </c>
      <c r="W157" s="79">
        <f>IF('Experience Data'!AS158="","",'Experience Data'!AS158)</f>
        <v>1</v>
      </c>
      <c r="X157" s="24">
        <f>IF(W158="",V157-V158,W157-W158)</f>
        <v>0</v>
      </c>
      <c r="Y157" s="90">
        <v>15</v>
      </c>
      <c r="Z157" s="79" t="str">
        <f>IF('Experience Data'!AT158="","",'Experience Data'!AT158)</f>
        <v/>
      </c>
      <c r="AA157" s="90">
        <f t="shared" si="128"/>
        <v>15</v>
      </c>
      <c r="AB157" s="49">
        <f>IFERROR(IF(V157=100%,0.5,SUMPRODUCT(AA156:AA157*X156:X157)/SUM(X156:X157)-AA157-0.5),0.5)</f>
        <v>0.5</v>
      </c>
      <c r="AC157" s="49">
        <f t="shared" si="129"/>
        <v>0</v>
      </c>
      <c r="AD157" s="49">
        <f t="shared" si="130"/>
        <v>1</v>
      </c>
      <c r="AE157" s="24">
        <f>IFERROR((1+HLOOKUP($B157,'Yield Curve'!$C$5:$AK$94,AC157+2,FALSE))^(-AC157),1)</f>
        <v>1</v>
      </c>
      <c r="AF157" s="24">
        <f>IFERROR((1+HLOOKUP($B157,'Yield Curve'!$C$5:$AK$94,AD157+2,FALSE))^(-AD157),1)</f>
        <v>1</v>
      </c>
      <c r="AG157" s="24">
        <f>(1-AB157+AC157)*AE157+(AB157-AC157)*AF157</f>
        <v>1</v>
      </c>
      <c r="AH157" s="54" t="str">
        <f t="shared" si="131"/>
        <v/>
      </c>
    </row>
    <row r="158" spans="1:34">
      <c r="A158" s="139">
        <f t="shared" ref="A158" si="146">A157</f>
        <v>16</v>
      </c>
      <c r="B158" s="43">
        <f>'Experience Data'!C159</f>
        <v>0</v>
      </c>
      <c r="C158" s="10">
        <f>'Experience Data'!D159</f>
        <v>0</v>
      </c>
      <c r="D158" s="10">
        <f>'Experience Data'!B159</f>
        <v>2007</v>
      </c>
      <c r="E158" s="10" t="str">
        <f t="shared" si="115"/>
        <v>No</v>
      </c>
      <c r="F158" s="40">
        <f>'Experience Data'!I159</f>
        <v>0</v>
      </c>
      <c r="G158" s="40">
        <f>'Experience Data'!J159</f>
        <v>0</v>
      </c>
      <c r="H158" s="11"/>
      <c r="I158" s="11"/>
      <c r="J158" s="35"/>
      <c r="K158" s="40">
        <f>'Experience Data'!G159</f>
        <v>0</v>
      </c>
      <c r="L158" s="40" t="str">
        <f t="shared" si="122"/>
        <v/>
      </c>
      <c r="M158" s="40" t="str">
        <f t="shared" si="123"/>
        <v/>
      </c>
      <c r="N158" s="40" t="str">
        <f t="shared" si="124"/>
        <v/>
      </c>
      <c r="O158" s="9" t="str">
        <f t="shared" si="125"/>
        <v/>
      </c>
      <c r="P158" s="9">
        <v>0.3</v>
      </c>
      <c r="Q158" s="11">
        <v>0.41</v>
      </c>
      <c r="R158" s="37" t="str">
        <f t="shared" si="126"/>
        <v/>
      </c>
      <c r="S158" s="11"/>
      <c r="T158" s="37" t="str">
        <f t="shared" si="127"/>
        <v/>
      </c>
      <c r="U158" s="94" t="str">
        <f>IF(S166="","",O158*S166+IF(Q158="",P158,Q158))</f>
        <v/>
      </c>
      <c r="V158" s="18">
        <f>IFERROR(L158/M158,100%)</f>
        <v>1</v>
      </c>
      <c r="W158" s="78" t="str">
        <f>IF('Experience Data'!AS159="","",'Experience Data'!AS159)</f>
        <v/>
      </c>
      <c r="X158" s="1">
        <f t="shared" ref="X158:X165" si="147">IF(W159="",V158-V159,W158-W159)</f>
        <v>0</v>
      </c>
      <c r="Y158" s="91">
        <v>8.5</v>
      </c>
      <c r="Z158" s="78" t="str">
        <f>IF('Experience Data'!AT159="","",'Experience Data'!AT159)</f>
        <v/>
      </c>
      <c r="AA158" s="91">
        <f t="shared" si="128"/>
        <v>8.5</v>
      </c>
      <c r="AB158" s="40">
        <f>IFERROR(IF(V158=100%,0.5,SUMPRODUCT(AA157:AA157*X157:X157)/SUM(X157:X157)-AA158-0.5),0.5)</f>
        <v>0.5</v>
      </c>
      <c r="AC158" s="40">
        <f t="shared" si="129"/>
        <v>0</v>
      </c>
      <c r="AD158" s="40">
        <f t="shared" si="130"/>
        <v>1</v>
      </c>
      <c r="AE158" s="1">
        <f>IFERROR((1+HLOOKUP($B158,'Yield Curve'!$C$5:$AK$94,AC158+2,FALSE))^(-AC158),1)</f>
        <v>1</v>
      </c>
      <c r="AF158" s="1">
        <f>IFERROR((1+HLOOKUP($B158,'Yield Curve'!$C$5:$AK$94,AD158+2,FALSE))^(-AD158),1)</f>
        <v>1</v>
      </c>
      <c r="AG158" s="1">
        <f t="shared" ref="AG158:AG166" si="148">(1-AB158+AC158)*AE158+(AB158-AC158)*AF158</f>
        <v>1</v>
      </c>
      <c r="AH158" s="41" t="str">
        <f t="shared" si="131"/>
        <v/>
      </c>
    </row>
    <row r="159" spans="1:34">
      <c r="A159" s="139">
        <f t="shared" si="144"/>
        <v>16</v>
      </c>
      <c r="B159" s="43">
        <f>'Experience Data'!C160</f>
        <v>0</v>
      </c>
      <c r="C159" s="10">
        <f>'Experience Data'!D160</f>
        <v>0</v>
      </c>
      <c r="D159" s="10">
        <f>'Experience Data'!B160</f>
        <v>2008</v>
      </c>
      <c r="E159" s="10" t="str">
        <f t="shared" si="115"/>
        <v>No</v>
      </c>
      <c r="F159" s="40">
        <f>'Experience Data'!I160</f>
        <v>0</v>
      </c>
      <c r="G159" s="40">
        <f>'Experience Data'!J160</f>
        <v>0</v>
      </c>
      <c r="H159" s="11"/>
      <c r="I159" s="11"/>
      <c r="J159" s="35"/>
      <c r="K159" s="40">
        <f>'Experience Data'!G160</f>
        <v>0</v>
      </c>
      <c r="L159" s="40" t="str">
        <f t="shared" si="122"/>
        <v/>
      </c>
      <c r="M159" s="40" t="str">
        <f t="shared" si="123"/>
        <v/>
      </c>
      <c r="N159" s="40" t="str">
        <f t="shared" si="124"/>
        <v/>
      </c>
      <c r="O159" s="9" t="str">
        <f t="shared" si="125"/>
        <v/>
      </c>
      <c r="P159" s="9">
        <v>0.3</v>
      </c>
      <c r="Q159" s="11">
        <v>0.41</v>
      </c>
      <c r="R159" s="37" t="str">
        <f t="shared" si="126"/>
        <v/>
      </c>
      <c r="S159" s="11"/>
      <c r="T159" s="37" t="str">
        <f t="shared" si="127"/>
        <v/>
      </c>
      <c r="U159" s="94" t="str">
        <f>IF(S166="","",O159*S166+IF(Q159="",P159,Q159))</f>
        <v/>
      </c>
      <c r="V159" s="18">
        <f t="shared" ref="V159:V166" si="149">IFERROR(L159/M159,100%)</f>
        <v>1</v>
      </c>
      <c r="W159" s="78" t="str">
        <f>IF('Experience Data'!AS160="","",'Experience Data'!AS160)</f>
        <v/>
      </c>
      <c r="X159" s="1">
        <f t="shared" si="147"/>
        <v>0</v>
      </c>
      <c r="Y159" s="91">
        <f t="shared" ref="Y159:Y166" si="150">Y158-1</f>
        <v>7.5</v>
      </c>
      <c r="Z159" s="78" t="str">
        <f>IF('Experience Data'!AT160="","",'Experience Data'!AT160)</f>
        <v/>
      </c>
      <c r="AA159" s="91">
        <f t="shared" si="128"/>
        <v>7.5</v>
      </c>
      <c r="AB159" s="40">
        <f>IFERROR(IF(V159=100%,0.5,SUMPRODUCT(AA157:AA158*X157:X158)/SUM(X157:X158)-AA159-0.5),0.5)</f>
        <v>0.5</v>
      </c>
      <c r="AC159" s="40">
        <f t="shared" si="129"/>
        <v>0</v>
      </c>
      <c r="AD159" s="40">
        <f t="shared" si="130"/>
        <v>1</v>
      </c>
      <c r="AE159" s="1">
        <f>IFERROR((1+HLOOKUP($B159,'Yield Curve'!$C$5:$AK$94,AC159+2,FALSE))^(-AC159),1)</f>
        <v>1</v>
      </c>
      <c r="AF159" s="1">
        <f>IFERROR((1+HLOOKUP($B159,'Yield Curve'!$C$5:$AK$94,AD159+2,FALSE))^(-AD159),1)</f>
        <v>1</v>
      </c>
      <c r="AG159" s="1">
        <f t="shared" si="148"/>
        <v>1</v>
      </c>
      <c r="AH159" s="41" t="str">
        <f t="shared" si="131"/>
        <v/>
      </c>
    </row>
    <row r="160" spans="1:34">
      <c r="A160" s="139">
        <f t="shared" si="144"/>
        <v>16</v>
      </c>
      <c r="B160" s="43">
        <f>'Experience Data'!C161</f>
        <v>0</v>
      </c>
      <c r="C160" s="10">
        <f>'Experience Data'!D161</f>
        <v>0</v>
      </c>
      <c r="D160" s="10">
        <f>'Experience Data'!B161</f>
        <v>2009</v>
      </c>
      <c r="E160" s="10" t="str">
        <f t="shared" si="115"/>
        <v>No</v>
      </c>
      <c r="F160" s="40">
        <f>'Experience Data'!I161</f>
        <v>0</v>
      </c>
      <c r="G160" s="40">
        <f>'Experience Data'!J161</f>
        <v>0</v>
      </c>
      <c r="H160" s="11"/>
      <c r="I160" s="11"/>
      <c r="J160" s="35"/>
      <c r="K160" s="40">
        <f>'Experience Data'!G161</f>
        <v>0</v>
      </c>
      <c r="L160" s="40" t="str">
        <f t="shared" si="122"/>
        <v/>
      </c>
      <c r="M160" s="40" t="str">
        <f t="shared" si="123"/>
        <v/>
      </c>
      <c r="N160" s="40" t="str">
        <f t="shared" si="124"/>
        <v/>
      </c>
      <c r="O160" s="9" t="str">
        <f t="shared" si="125"/>
        <v/>
      </c>
      <c r="P160" s="9">
        <v>0.3</v>
      </c>
      <c r="Q160" s="11">
        <v>0.41</v>
      </c>
      <c r="R160" s="37" t="str">
        <f t="shared" si="126"/>
        <v/>
      </c>
      <c r="S160" s="11"/>
      <c r="T160" s="37" t="str">
        <f t="shared" si="127"/>
        <v/>
      </c>
      <c r="U160" s="94" t="str">
        <f>IF(S166="","",O160*S166+IF(Q160="",P160,Q160))</f>
        <v/>
      </c>
      <c r="V160" s="18">
        <f t="shared" si="149"/>
        <v>1</v>
      </c>
      <c r="W160" s="78" t="str">
        <f>IF('Experience Data'!AS161="","",'Experience Data'!AS161)</f>
        <v/>
      </c>
      <c r="X160" s="1">
        <f t="shared" si="147"/>
        <v>0</v>
      </c>
      <c r="Y160" s="91">
        <f t="shared" si="150"/>
        <v>6.5</v>
      </c>
      <c r="Z160" s="78" t="str">
        <f>IF('Experience Data'!AT161="","",'Experience Data'!AT161)</f>
        <v/>
      </c>
      <c r="AA160" s="91">
        <f t="shared" si="128"/>
        <v>6.5</v>
      </c>
      <c r="AB160" s="40">
        <f>IFERROR(IF(V160=100%,0.5,SUMPRODUCT(AA157:AA159*X157:X159)/SUM(X157:X159)-AA160-0.5),0.5)</f>
        <v>0.5</v>
      </c>
      <c r="AC160" s="40">
        <f t="shared" si="129"/>
        <v>0</v>
      </c>
      <c r="AD160" s="40">
        <f t="shared" si="130"/>
        <v>1</v>
      </c>
      <c r="AE160" s="1">
        <f>IFERROR((1+HLOOKUP($B160,'Yield Curve'!$C$5:$AK$94,AC160+2,FALSE))^(-AC160),1)</f>
        <v>1</v>
      </c>
      <c r="AF160" s="1">
        <f>IFERROR((1+HLOOKUP($B160,'Yield Curve'!$C$5:$AK$94,AD160+2,FALSE))^(-AD160),1)</f>
        <v>1</v>
      </c>
      <c r="AG160" s="1">
        <f t="shared" si="148"/>
        <v>1</v>
      </c>
      <c r="AH160" s="41" t="str">
        <f t="shared" si="131"/>
        <v/>
      </c>
    </row>
    <row r="161" spans="1:34">
      <c r="A161" s="139">
        <f t="shared" si="144"/>
        <v>16</v>
      </c>
      <c r="B161" s="43">
        <f>'Experience Data'!C162</f>
        <v>0</v>
      </c>
      <c r="C161" s="10">
        <f>'Experience Data'!D162</f>
        <v>0</v>
      </c>
      <c r="D161" s="10">
        <f>'Experience Data'!B162</f>
        <v>2010</v>
      </c>
      <c r="E161" s="10" t="str">
        <f t="shared" si="115"/>
        <v>No</v>
      </c>
      <c r="F161" s="40">
        <f>'Experience Data'!I162</f>
        <v>0</v>
      </c>
      <c r="G161" s="40">
        <f>'Experience Data'!J162</f>
        <v>0</v>
      </c>
      <c r="H161" s="11"/>
      <c r="I161" s="11"/>
      <c r="J161" s="35"/>
      <c r="K161" s="40">
        <f>'Experience Data'!G162</f>
        <v>0</v>
      </c>
      <c r="L161" s="40" t="str">
        <f t="shared" si="122"/>
        <v/>
      </c>
      <c r="M161" s="40" t="str">
        <f t="shared" si="123"/>
        <v/>
      </c>
      <c r="N161" s="40" t="str">
        <f t="shared" si="124"/>
        <v/>
      </c>
      <c r="O161" s="9" t="str">
        <f t="shared" si="125"/>
        <v/>
      </c>
      <c r="P161" s="9">
        <v>0.3</v>
      </c>
      <c r="Q161" s="11">
        <v>0.41</v>
      </c>
      <c r="R161" s="37" t="str">
        <f t="shared" si="126"/>
        <v/>
      </c>
      <c r="S161" s="11"/>
      <c r="T161" s="37" t="str">
        <f t="shared" si="127"/>
        <v/>
      </c>
      <c r="U161" s="94" t="str">
        <f>IF(S166="","",O161*S166+IF(Q161="",P161,Q161))</f>
        <v/>
      </c>
      <c r="V161" s="18">
        <f t="shared" si="149"/>
        <v>1</v>
      </c>
      <c r="W161" s="78" t="str">
        <f>IF('Experience Data'!AS162="","",'Experience Data'!AS162)</f>
        <v/>
      </c>
      <c r="X161" s="1">
        <f t="shared" si="147"/>
        <v>0</v>
      </c>
      <c r="Y161" s="91">
        <f t="shared" si="150"/>
        <v>5.5</v>
      </c>
      <c r="Z161" s="78" t="str">
        <f>IF('Experience Data'!AT162="","",'Experience Data'!AT162)</f>
        <v/>
      </c>
      <c r="AA161" s="91">
        <f t="shared" si="128"/>
        <v>5.5</v>
      </c>
      <c r="AB161" s="40">
        <f>IFERROR(IF(V161=100%,0.5,SUMPRODUCT(AA157:AA160*X157:X160)/SUM(X157:X160)-AA161-0.5),0.5)</f>
        <v>0.5</v>
      </c>
      <c r="AC161" s="40">
        <f t="shared" si="129"/>
        <v>0</v>
      </c>
      <c r="AD161" s="40">
        <f t="shared" si="130"/>
        <v>1</v>
      </c>
      <c r="AE161" s="1">
        <f>IFERROR((1+HLOOKUP($B161,'Yield Curve'!$C$5:$AK$94,AC161+2,FALSE))^(-AC161),1)</f>
        <v>1</v>
      </c>
      <c r="AF161" s="1">
        <f>IFERROR((1+HLOOKUP($B161,'Yield Curve'!$C$5:$AK$94,AD161+2,FALSE))^(-AD161),1)</f>
        <v>1</v>
      </c>
      <c r="AG161" s="1">
        <f t="shared" si="148"/>
        <v>1</v>
      </c>
      <c r="AH161" s="41" t="str">
        <f t="shared" si="131"/>
        <v/>
      </c>
    </row>
    <row r="162" spans="1:34">
      <c r="A162" s="139">
        <f t="shared" si="144"/>
        <v>16</v>
      </c>
      <c r="B162" s="43">
        <f>'Experience Data'!C163</f>
        <v>0</v>
      </c>
      <c r="C162" s="10">
        <f>'Experience Data'!D163</f>
        <v>0</v>
      </c>
      <c r="D162" s="10">
        <f>'Experience Data'!B163</f>
        <v>2011</v>
      </c>
      <c r="E162" s="10" t="str">
        <f t="shared" si="115"/>
        <v>No</v>
      </c>
      <c r="F162" s="40">
        <f>'Experience Data'!I163</f>
        <v>0</v>
      </c>
      <c r="G162" s="40">
        <f>'Experience Data'!J163</f>
        <v>0</v>
      </c>
      <c r="H162" s="11"/>
      <c r="I162" s="11"/>
      <c r="J162" s="35"/>
      <c r="K162" s="40">
        <f>'Experience Data'!G163</f>
        <v>0</v>
      </c>
      <c r="L162" s="40" t="str">
        <f t="shared" si="122"/>
        <v/>
      </c>
      <c r="M162" s="40" t="str">
        <f t="shared" si="123"/>
        <v/>
      </c>
      <c r="N162" s="40" t="str">
        <f t="shared" si="124"/>
        <v/>
      </c>
      <c r="O162" s="9" t="str">
        <f t="shared" si="125"/>
        <v/>
      </c>
      <c r="P162" s="9">
        <v>0.3</v>
      </c>
      <c r="Q162" s="11">
        <v>0.41</v>
      </c>
      <c r="R162" s="37" t="str">
        <f t="shared" si="126"/>
        <v/>
      </c>
      <c r="S162" s="11"/>
      <c r="T162" s="37" t="str">
        <f t="shared" si="127"/>
        <v/>
      </c>
      <c r="U162" s="94" t="str">
        <f>IF(S166="","",O162*S166+IF(Q162="",P162,Q162))</f>
        <v/>
      </c>
      <c r="V162" s="18">
        <f t="shared" si="149"/>
        <v>1</v>
      </c>
      <c r="W162" s="78" t="str">
        <f>IF('Experience Data'!AS163="","",'Experience Data'!AS163)</f>
        <v/>
      </c>
      <c r="X162" s="1">
        <f t="shared" si="147"/>
        <v>0</v>
      </c>
      <c r="Y162" s="91">
        <f t="shared" si="150"/>
        <v>4.5</v>
      </c>
      <c r="Z162" s="78" t="str">
        <f>IF('Experience Data'!AT163="","",'Experience Data'!AT163)</f>
        <v/>
      </c>
      <c r="AA162" s="91">
        <f t="shared" si="128"/>
        <v>4.5</v>
      </c>
      <c r="AB162" s="40">
        <f>IFERROR(IF(V162=100%,0.5,SUMPRODUCT(AA157:AA161*X157:X161)/SUM(X157:X161)-AA162-0.5),0.5)</f>
        <v>0.5</v>
      </c>
      <c r="AC162" s="40">
        <f t="shared" si="129"/>
        <v>0</v>
      </c>
      <c r="AD162" s="40">
        <f t="shared" si="130"/>
        <v>1</v>
      </c>
      <c r="AE162" s="1">
        <f>IFERROR((1+HLOOKUP($B162,'Yield Curve'!$C$5:$AK$94,AC162+2,FALSE))^(-AC162),1)</f>
        <v>1</v>
      </c>
      <c r="AF162" s="1">
        <f>IFERROR((1+HLOOKUP($B162,'Yield Curve'!$C$5:$AK$94,AD162+2,FALSE))^(-AD162),1)</f>
        <v>1</v>
      </c>
      <c r="AG162" s="1">
        <f t="shared" si="148"/>
        <v>1</v>
      </c>
      <c r="AH162" s="41" t="str">
        <f t="shared" si="131"/>
        <v/>
      </c>
    </row>
    <row r="163" spans="1:34">
      <c r="A163" s="139">
        <f t="shared" si="144"/>
        <v>16</v>
      </c>
      <c r="B163" s="43">
        <f>'Experience Data'!C164</f>
        <v>0</v>
      </c>
      <c r="C163" s="10">
        <f>'Experience Data'!D164</f>
        <v>0</v>
      </c>
      <c r="D163" s="10">
        <f>'Experience Data'!B164</f>
        <v>2012</v>
      </c>
      <c r="E163" s="10" t="str">
        <f t="shared" si="115"/>
        <v>No</v>
      </c>
      <c r="F163" s="40">
        <f>'Experience Data'!I164</f>
        <v>0</v>
      </c>
      <c r="G163" s="40">
        <f>'Experience Data'!J164</f>
        <v>0</v>
      </c>
      <c r="H163" s="11"/>
      <c r="I163" s="11"/>
      <c r="J163" s="35"/>
      <c r="K163" s="40">
        <f>'Experience Data'!G164</f>
        <v>0</v>
      </c>
      <c r="L163" s="40" t="str">
        <f t="shared" si="122"/>
        <v/>
      </c>
      <c r="M163" s="40" t="str">
        <f t="shared" si="123"/>
        <v/>
      </c>
      <c r="N163" s="40" t="str">
        <f t="shared" si="124"/>
        <v/>
      </c>
      <c r="O163" s="9" t="str">
        <f t="shared" si="125"/>
        <v/>
      </c>
      <c r="P163" s="9">
        <v>0.3</v>
      </c>
      <c r="Q163" s="11">
        <v>0.41</v>
      </c>
      <c r="R163" s="37" t="str">
        <f t="shared" si="126"/>
        <v/>
      </c>
      <c r="S163" s="11"/>
      <c r="T163" s="37" t="str">
        <f t="shared" si="127"/>
        <v/>
      </c>
      <c r="U163" s="94" t="str">
        <f>IF(S166="","",O163*S166+IF(Q163="",P163,Q163))</f>
        <v/>
      </c>
      <c r="V163" s="18">
        <f t="shared" si="149"/>
        <v>1</v>
      </c>
      <c r="W163" s="78" t="str">
        <f>IF('Experience Data'!AS164="","",'Experience Data'!AS164)</f>
        <v/>
      </c>
      <c r="X163" s="1">
        <f t="shared" si="147"/>
        <v>0</v>
      </c>
      <c r="Y163" s="91">
        <f t="shared" si="150"/>
        <v>3.5</v>
      </c>
      <c r="Z163" s="78" t="str">
        <f>IF('Experience Data'!AT164="","",'Experience Data'!AT164)</f>
        <v/>
      </c>
      <c r="AA163" s="91">
        <f t="shared" si="128"/>
        <v>3.5</v>
      </c>
      <c r="AB163" s="40">
        <f>IFERROR(IF(V163=100%,0.5,SUMPRODUCT(AA157:AA162*X157:X162)/SUM(X157:X162)-AA163-0.5),0.5)</f>
        <v>0.5</v>
      </c>
      <c r="AC163" s="40">
        <f t="shared" si="129"/>
        <v>0</v>
      </c>
      <c r="AD163" s="40">
        <f t="shared" si="130"/>
        <v>1</v>
      </c>
      <c r="AE163" s="1">
        <f>IFERROR((1+HLOOKUP($B163,'Yield Curve'!$C$5:$AK$94,AC163+2,FALSE))^(-AC163),1)</f>
        <v>1</v>
      </c>
      <c r="AF163" s="1">
        <f>IFERROR((1+HLOOKUP($B163,'Yield Curve'!$C$5:$AK$94,AD163+2,FALSE))^(-AD163),1)</f>
        <v>1</v>
      </c>
      <c r="AG163" s="1">
        <f t="shared" si="148"/>
        <v>1</v>
      </c>
      <c r="AH163" s="41" t="str">
        <f t="shared" si="131"/>
        <v/>
      </c>
    </row>
    <row r="164" spans="1:34">
      <c r="A164" s="139">
        <f t="shared" si="144"/>
        <v>16</v>
      </c>
      <c r="B164" s="43">
        <f>'Experience Data'!C165</f>
        <v>0</v>
      </c>
      <c r="C164" s="10">
        <f>'Experience Data'!D165</f>
        <v>0</v>
      </c>
      <c r="D164" s="10">
        <f>'Experience Data'!B165</f>
        <v>2013</v>
      </c>
      <c r="E164" s="10" t="str">
        <f t="shared" si="115"/>
        <v>No</v>
      </c>
      <c r="F164" s="40">
        <f>'Experience Data'!I165</f>
        <v>0</v>
      </c>
      <c r="G164" s="40">
        <f>'Experience Data'!J165</f>
        <v>0</v>
      </c>
      <c r="H164" s="11"/>
      <c r="I164" s="11"/>
      <c r="J164" s="35"/>
      <c r="K164" s="40">
        <f>'Experience Data'!G165</f>
        <v>0</v>
      </c>
      <c r="L164" s="40" t="str">
        <f t="shared" si="122"/>
        <v/>
      </c>
      <c r="M164" s="40" t="str">
        <f t="shared" si="123"/>
        <v/>
      </c>
      <c r="N164" s="40" t="str">
        <f t="shared" si="124"/>
        <v/>
      </c>
      <c r="O164" s="9" t="str">
        <f t="shared" si="125"/>
        <v/>
      </c>
      <c r="P164" s="9">
        <v>0.3</v>
      </c>
      <c r="Q164" s="11">
        <v>0.41</v>
      </c>
      <c r="R164" s="37" t="str">
        <f t="shared" si="126"/>
        <v/>
      </c>
      <c r="S164" s="11"/>
      <c r="T164" s="37" t="str">
        <f t="shared" si="127"/>
        <v/>
      </c>
      <c r="U164" s="94" t="str">
        <f>IF(S166="","",O164*S166+IF(Q164="",P164,Q164))</f>
        <v/>
      </c>
      <c r="V164" s="18">
        <f t="shared" si="149"/>
        <v>1</v>
      </c>
      <c r="W164" s="78" t="str">
        <f>IF('Experience Data'!AS165="","",'Experience Data'!AS165)</f>
        <v/>
      </c>
      <c r="X164" s="1">
        <f t="shared" si="147"/>
        <v>0</v>
      </c>
      <c r="Y164" s="91">
        <f t="shared" si="150"/>
        <v>2.5</v>
      </c>
      <c r="Z164" s="78" t="str">
        <f>IF('Experience Data'!AT165="","",'Experience Data'!AT165)</f>
        <v/>
      </c>
      <c r="AA164" s="91">
        <f t="shared" si="128"/>
        <v>2.5</v>
      </c>
      <c r="AB164" s="40">
        <f>IFERROR(IF(V164=100%,0.5,SUMPRODUCT(AA157:AA163*X157:X163)/SUM(X157:X163)-AA164-0.5),0.5)</f>
        <v>0.5</v>
      </c>
      <c r="AC164" s="40">
        <f t="shared" si="129"/>
        <v>0</v>
      </c>
      <c r="AD164" s="40">
        <f t="shared" si="130"/>
        <v>1</v>
      </c>
      <c r="AE164" s="1">
        <f>IFERROR((1+HLOOKUP($B164,'Yield Curve'!$C$5:$AK$94,AC164+2,FALSE))^(-AC164),1)</f>
        <v>1</v>
      </c>
      <c r="AF164" s="1">
        <f>IFERROR((1+HLOOKUP($B164,'Yield Curve'!$C$5:$AK$94,AD164+2,FALSE))^(-AD164),1)</f>
        <v>1</v>
      </c>
      <c r="AG164" s="1">
        <f t="shared" si="148"/>
        <v>1</v>
      </c>
      <c r="AH164" s="41" t="str">
        <f t="shared" si="131"/>
        <v/>
      </c>
    </row>
    <row r="165" spans="1:34">
      <c r="A165" s="139">
        <f t="shared" si="144"/>
        <v>16</v>
      </c>
      <c r="B165" s="43">
        <f>'Experience Data'!C166</f>
        <v>0</v>
      </c>
      <c r="C165" s="10">
        <f>'Experience Data'!D166</f>
        <v>0</v>
      </c>
      <c r="D165" s="10">
        <f>'Experience Data'!B166</f>
        <v>2014</v>
      </c>
      <c r="E165" s="10" t="str">
        <f t="shared" si="115"/>
        <v>No</v>
      </c>
      <c r="F165" s="40">
        <f>'Experience Data'!I166</f>
        <v>0</v>
      </c>
      <c r="G165" s="40">
        <f>'Experience Data'!J166</f>
        <v>0</v>
      </c>
      <c r="H165" s="11"/>
      <c r="I165" s="11"/>
      <c r="J165" s="35"/>
      <c r="K165" s="40">
        <f>'Experience Data'!G166</f>
        <v>0</v>
      </c>
      <c r="L165" s="40" t="str">
        <f t="shared" si="122"/>
        <v/>
      </c>
      <c r="M165" s="40" t="str">
        <f t="shared" si="123"/>
        <v/>
      </c>
      <c r="N165" s="40" t="str">
        <f t="shared" si="124"/>
        <v/>
      </c>
      <c r="O165" s="9" t="str">
        <f t="shared" si="125"/>
        <v/>
      </c>
      <c r="P165" s="9">
        <v>0.3</v>
      </c>
      <c r="Q165" s="11">
        <v>0.41</v>
      </c>
      <c r="R165" s="37" t="str">
        <f t="shared" si="126"/>
        <v/>
      </c>
      <c r="S165" s="11"/>
      <c r="T165" s="37" t="str">
        <f t="shared" si="127"/>
        <v/>
      </c>
      <c r="U165" s="94" t="str">
        <f>IF(S166="","",O165*S166+IF(Q165="",P165,Q165))</f>
        <v/>
      </c>
      <c r="V165" s="18">
        <f t="shared" si="149"/>
        <v>1</v>
      </c>
      <c r="W165" s="78" t="str">
        <f>IF('Experience Data'!AS166="","",'Experience Data'!AS166)</f>
        <v/>
      </c>
      <c r="X165" s="1">
        <f t="shared" si="147"/>
        <v>0</v>
      </c>
      <c r="Y165" s="91">
        <f t="shared" si="150"/>
        <v>1.5</v>
      </c>
      <c r="Z165" s="78" t="str">
        <f>IF('Experience Data'!AT166="","",'Experience Data'!AT166)</f>
        <v/>
      </c>
      <c r="AA165" s="91">
        <f t="shared" si="128"/>
        <v>1.5</v>
      </c>
      <c r="AB165" s="40">
        <f>IFERROR(IF(V165=100%,0.5,SUMPRODUCT(AA157:AA164*X157:X164)/SUM(X157:X164)-AA165-0.5),0.5)</f>
        <v>0.5</v>
      </c>
      <c r="AC165" s="40">
        <f t="shared" si="129"/>
        <v>0</v>
      </c>
      <c r="AD165" s="40">
        <f t="shared" si="130"/>
        <v>1</v>
      </c>
      <c r="AE165" s="1">
        <f>IFERROR((1+HLOOKUP($B165,'Yield Curve'!$C$5:$AK$94,AC165+2,FALSE))^(-AC165),1)</f>
        <v>1</v>
      </c>
      <c r="AF165" s="1">
        <f>IFERROR((1+HLOOKUP($B165,'Yield Curve'!$C$5:$AK$94,AD165+2,FALSE))^(-AD165),1)</f>
        <v>1</v>
      </c>
      <c r="AG165" s="1">
        <f t="shared" si="148"/>
        <v>1</v>
      </c>
      <c r="AH165" s="41" t="str">
        <f t="shared" si="131"/>
        <v/>
      </c>
    </row>
    <row r="166" spans="1:34">
      <c r="A166" s="140">
        <f t="shared" si="144"/>
        <v>16</v>
      </c>
      <c r="B166" s="44">
        <f>'Experience Data'!C167</f>
        <v>0</v>
      </c>
      <c r="C166" s="16">
        <f>'Experience Data'!D167</f>
        <v>0</v>
      </c>
      <c r="D166" s="16">
        <f>'Experience Data'!B167</f>
        <v>2015</v>
      </c>
      <c r="E166" s="16" t="str">
        <f t="shared" si="115"/>
        <v>No</v>
      </c>
      <c r="F166" s="45">
        <f>'Experience Data'!I167</f>
        <v>0</v>
      </c>
      <c r="G166" s="45">
        <f>'Experience Data'!J167</f>
        <v>0</v>
      </c>
      <c r="H166" s="20"/>
      <c r="I166" s="20"/>
      <c r="J166" s="36"/>
      <c r="K166" s="45">
        <f>'Experience Data'!G167</f>
        <v>0</v>
      </c>
      <c r="L166" s="45" t="str">
        <f t="shared" si="122"/>
        <v/>
      </c>
      <c r="M166" s="45" t="str">
        <f t="shared" si="123"/>
        <v/>
      </c>
      <c r="N166" s="45" t="str">
        <f t="shared" si="124"/>
        <v/>
      </c>
      <c r="O166" s="46" t="str">
        <f t="shared" si="125"/>
        <v/>
      </c>
      <c r="P166" s="46">
        <v>0.3</v>
      </c>
      <c r="Q166" s="20">
        <v>0.41</v>
      </c>
      <c r="R166" s="47" t="str">
        <f t="shared" si="126"/>
        <v/>
      </c>
      <c r="S166" s="20"/>
      <c r="T166" s="47" t="str">
        <f t="shared" si="127"/>
        <v/>
      </c>
      <c r="U166" s="95" t="str">
        <f>IF(S166="","",O166*S166+IF(Q166="",P166,Q166))</f>
        <v/>
      </c>
      <c r="V166" s="19">
        <f t="shared" si="149"/>
        <v>1</v>
      </c>
      <c r="W166" s="80" t="str">
        <f>IF('Experience Data'!AS167="","",'Experience Data'!AS167)</f>
        <v/>
      </c>
      <c r="X166" s="98">
        <f>IF(W166="",V166,W166)</f>
        <v>1</v>
      </c>
      <c r="Y166" s="92">
        <f t="shared" si="150"/>
        <v>0.5</v>
      </c>
      <c r="Z166" s="80" t="str">
        <f>IF('Experience Data'!AT167="","",'Experience Data'!AT167)</f>
        <v/>
      </c>
      <c r="AA166" s="92">
        <f t="shared" si="128"/>
        <v>0.5</v>
      </c>
      <c r="AB166" s="45">
        <f>IFERROR(IF(V166=100%,0.5,SUMPRODUCT(AA157:AA165*X157:X165)/SUM(X157:X165)-AA166-0.5),0.5)</f>
        <v>0.5</v>
      </c>
      <c r="AC166" s="45">
        <f t="shared" si="129"/>
        <v>0</v>
      </c>
      <c r="AD166" s="45">
        <f t="shared" si="130"/>
        <v>1</v>
      </c>
      <c r="AE166" s="17">
        <f>IFERROR((1+HLOOKUP($B166,'Yield Curve'!$C$5:$AK$94,AC166+2,FALSE))^(-AC166),1)</f>
        <v>1</v>
      </c>
      <c r="AF166" s="17">
        <f>IFERROR((1+HLOOKUP($B166,'Yield Curve'!$C$5:$AK$94,AD166+2,FALSE))^(-AD166),1)</f>
        <v>1</v>
      </c>
      <c r="AG166" s="17">
        <f t="shared" si="148"/>
        <v>1</v>
      </c>
      <c r="AH166" s="42" t="str">
        <f t="shared" si="131"/>
        <v/>
      </c>
    </row>
    <row r="167" spans="1:34">
      <c r="A167" s="138">
        <f t="shared" ref="A167" si="151">A157+1</f>
        <v>17</v>
      </c>
      <c r="B167" s="48">
        <f>'Experience Data'!C168</f>
        <v>0</v>
      </c>
      <c r="C167" s="21">
        <f>'Experience Data'!D168</f>
        <v>0</v>
      </c>
      <c r="D167" s="21">
        <f>'Experience Data'!B168</f>
        <v>2006</v>
      </c>
      <c r="E167" s="21" t="str">
        <f t="shared" si="115"/>
        <v>No</v>
      </c>
      <c r="F167" s="49">
        <f>'Experience Data'!I168</f>
        <v>0</v>
      </c>
      <c r="G167" s="49">
        <f>'Experience Data'!J168</f>
        <v>0</v>
      </c>
      <c r="H167" s="50"/>
      <c r="I167" s="50"/>
      <c r="J167" s="23"/>
      <c r="K167" s="49">
        <f>'Experience Data'!G168</f>
        <v>0</v>
      </c>
      <c r="L167" s="49" t="str">
        <f t="shared" si="122"/>
        <v/>
      </c>
      <c r="M167" s="49" t="str">
        <f t="shared" si="123"/>
        <v/>
      </c>
      <c r="N167" s="49" t="str">
        <f t="shared" si="124"/>
        <v/>
      </c>
      <c r="O167" s="51" t="str">
        <f t="shared" si="125"/>
        <v/>
      </c>
      <c r="P167" s="51">
        <v>0.3</v>
      </c>
      <c r="Q167" s="50">
        <v>0.41</v>
      </c>
      <c r="R167" s="52" t="str">
        <f t="shared" si="126"/>
        <v/>
      </c>
      <c r="S167" s="50"/>
      <c r="T167" s="52" t="str">
        <f t="shared" si="127"/>
        <v/>
      </c>
      <c r="U167" s="93" t="str">
        <f>IF(S176="","",O167*S176+IF(Q167="",P167,Q167))</f>
        <v/>
      </c>
      <c r="V167" s="53">
        <v>1</v>
      </c>
      <c r="W167" s="79">
        <f>IF('Experience Data'!AS168="","",'Experience Data'!AS168)</f>
        <v>1</v>
      </c>
      <c r="X167" s="24">
        <f>IF(W168="",V167-V168,W167-W168)</f>
        <v>0</v>
      </c>
      <c r="Y167" s="90">
        <v>15</v>
      </c>
      <c r="Z167" s="79" t="str">
        <f>IF('Experience Data'!AT168="","",'Experience Data'!AT168)</f>
        <v/>
      </c>
      <c r="AA167" s="90">
        <f t="shared" si="128"/>
        <v>15</v>
      </c>
      <c r="AB167" s="49">
        <f>IFERROR(IF(V167=100%,0.5,SUMPRODUCT(AA166:AA167*X166:X167)/SUM(X166:X167)-AA167-0.5),0.5)</f>
        <v>0.5</v>
      </c>
      <c r="AC167" s="49">
        <f t="shared" si="129"/>
        <v>0</v>
      </c>
      <c r="AD167" s="49">
        <f t="shared" si="130"/>
        <v>1</v>
      </c>
      <c r="AE167" s="24">
        <f>IFERROR((1+HLOOKUP($B167,'Yield Curve'!$C$5:$AK$94,AC167+2,FALSE))^(-AC167),1)</f>
        <v>1</v>
      </c>
      <c r="AF167" s="24">
        <f>IFERROR((1+HLOOKUP($B167,'Yield Curve'!$C$5:$AK$94,AD167+2,FALSE))^(-AD167),1)</f>
        <v>1</v>
      </c>
      <c r="AG167" s="24">
        <f>(1-AB167+AC167)*AE167+(AB167-AC167)*AF167</f>
        <v>1</v>
      </c>
      <c r="AH167" s="54" t="str">
        <f t="shared" si="131"/>
        <v/>
      </c>
    </row>
    <row r="168" spans="1:34">
      <c r="A168" s="139">
        <f t="shared" ref="A168" si="152">A167</f>
        <v>17</v>
      </c>
      <c r="B168" s="43">
        <f>'Experience Data'!C169</f>
        <v>0</v>
      </c>
      <c r="C168" s="10">
        <f>'Experience Data'!D169</f>
        <v>0</v>
      </c>
      <c r="D168" s="10">
        <f>'Experience Data'!B169</f>
        <v>2007</v>
      </c>
      <c r="E168" s="10" t="str">
        <f t="shared" si="115"/>
        <v>No</v>
      </c>
      <c r="F168" s="40">
        <f>'Experience Data'!I169</f>
        <v>0</v>
      </c>
      <c r="G168" s="40">
        <f>'Experience Data'!J169</f>
        <v>0</v>
      </c>
      <c r="H168" s="11"/>
      <c r="I168" s="11"/>
      <c r="J168" s="35"/>
      <c r="K168" s="40">
        <f>'Experience Data'!G169</f>
        <v>0</v>
      </c>
      <c r="L168" s="40" t="str">
        <f t="shared" si="122"/>
        <v/>
      </c>
      <c r="M168" s="40" t="str">
        <f t="shared" si="123"/>
        <v/>
      </c>
      <c r="N168" s="40" t="str">
        <f t="shared" si="124"/>
        <v/>
      </c>
      <c r="O168" s="9" t="str">
        <f t="shared" si="125"/>
        <v/>
      </c>
      <c r="P168" s="9">
        <v>0.3</v>
      </c>
      <c r="Q168" s="11">
        <v>0.41</v>
      </c>
      <c r="R168" s="37" t="str">
        <f t="shared" si="126"/>
        <v/>
      </c>
      <c r="S168" s="11"/>
      <c r="T168" s="37" t="str">
        <f t="shared" si="127"/>
        <v/>
      </c>
      <c r="U168" s="94" t="str">
        <f>IF(S176="","",O168*S176+IF(Q168="",P168,Q168))</f>
        <v/>
      </c>
      <c r="V168" s="18">
        <f>IFERROR(L168/M168,100%)</f>
        <v>1</v>
      </c>
      <c r="W168" s="78" t="str">
        <f>IF('Experience Data'!AS169="","",'Experience Data'!AS169)</f>
        <v/>
      </c>
      <c r="X168" s="1">
        <f t="shared" ref="X168:X175" si="153">IF(W169="",V168-V169,W168-W169)</f>
        <v>0</v>
      </c>
      <c r="Y168" s="91">
        <v>8.5</v>
      </c>
      <c r="Z168" s="78" t="str">
        <f>IF('Experience Data'!AT169="","",'Experience Data'!AT169)</f>
        <v/>
      </c>
      <c r="AA168" s="91">
        <f t="shared" si="128"/>
        <v>8.5</v>
      </c>
      <c r="AB168" s="40">
        <f>IFERROR(IF(V168=100%,0.5,SUMPRODUCT(AA167:AA167*X167:X167)/SUM(X167:X167)-AA168-0.5),0.5)</f>
        <v>0.5</v>
      </c>
      <c r="AC168" s="40">
        <f t="shared" si="129"/>
        <v>0</v>
      </c>
      <c r="AD168" s="40">
        <f t="shared" si="130"/>
        <v>1</v>
      </c>
      <c r="AE168" s="1">
        <f>IFERROR((1+HLOOKUP($B168,'Yield Curve'!$C$5:$AK$94,AC168+2,FALSE))^(-AC168),1)</f>
        <v>1</v>
      </c>
      <c r="AF168" s="1">
        <f>IFERROR((1+HLOOKUP($B168,'Yield Curve'!$C$5:$AK$94,AD168+2,FALSE))^(-AD168),1)</f>
        <v>1</v>
      </c>
      <c r="AG168" s="1">
        <f t="shared" ref="AG168:AG176" si="154">(1-AB168+AC168)*AE168+(AB168-AC168)*AF168</f>
        <v>1</v>
      </c>
      <c r="AH168" s="41" t="str">
        <f t="shared" si="131"/>
        <v/>
      </c>
    </row>
    <row r="169" spans="1:34">
      <c r="A169" s="139">
        <f t="shared" si="144"/>
        <v>17</v>
      </c>
      <c r="B169" s="43">
        <f>'Experience Data'!C170</f>
        <v>0</v>
      </c>
      <c r="C169" s="10">
        <f>'Experience Data'!D170</f>
        <v>0</v>
      </c>
      <c r="D169" s="10">
        <f>'Experience Data'!B170</f>
        <v>2008</v>
      </c>
      <c r="E169" s="10" t="str">
        <f t="shared" si="115"/>
        <v>No</v>
      </c>
      <c r="F169" s="40">
        <f>'Experience Data'!I170</f>
        <v>0</v>
      </c>
      <c r="G169" s="40">
        <f>'Experience Data'!J170</f>
        <v>0</v>
      </c>
      <c r="H169" s="11"/>
      <c r="I169" s="11"/>
      <c r="J169" s="35"/>
      <c r="K169" s="40">
        <f>'Experience Data'!G170</f>
        <v>0</v>
      </c>
      <c r="L169" s="40" t="str">
        <f t="shared" si="122"/>
        <v/>
      </c>
      <c r="M169" s="40" t="str">
        <f t="shared" si="123"/>
        <v/>
      </c>
      <c r="N169" s="40" t="str">
        <f t="shared" si="124"/>
        <v/>
      </c>
      <c r="O169" s="9" t="str">
        <f t="shared" si="125"/>
        <v/>
      </c>
      <c r="P169" s="9">
        <v>0.3</v>
      </c>
      <c r="Q169" s="11">
        <v>0.41</v>
      </c>
      <c r="R169" s="37" t="str">
        <f t="shared" si="126"/>
        <v/>
      </c>
      <c r="S169" s="11"/>
      <c r="T169" s="37" t="str">
        <f t="shared" si="127"/>
        <v/>
      </c>
      <c r="U169" s="94" t="str">
        <f>IF(S176="","",O169*S176+IF(Q169="",P169,Q169))</f>
        <v/>
      </c>
      <c r="V169" s="18">
        <f t="shared" ref="V169:V176" si="155">IFERROR(L169/M169,100%)</f>
        <v>1</v>
      </c>
      <c r="W169" s="78" t="str">
        <f>IF('Experience Data'!AS170="","",'Experience Data'!AS170)</f>
        <v/>
      </c>
      <c r="X169" s="1">
        <f t="shared" si="153"/>
        <v>0</v>
      </c>
      <c r="Y169" s="91">
        <f t="shared" ref="Y169:Y176" si="156">Y168-1</f>
        <v>7.5</v>
      </c>
      <c r="Z169" s="78" t="str">
        <f>IF('Experience Data'!AT170="","",'Experience Data'!AT170)</f>
        <v/>
      </c>
      <c r="AA169" s="91">
        <f t="shared" si="128"/>
        <v>7.5</v>
      </c>
      <c r="AB169" s="40">
        <f>IFERROR(IF(V169=100%,0.5,SUMPRODUCT(AA167:AA168*X167:X168)/SUM(X167:X168)-AA169-0.5),0.5)</f>
        <v>0.5</v>
      </c>
      <c r="AC169" s="40">
        <f t="shared" si="129"/>
        <v>0</v>
      </c>
      <c r="AD169" s="40">
        <f t="shared" si="130"/>
        <v>1</v>
      </c>
      <c r="AE169" s="1">
        <f>IFERROR((1+HLOOKUP($B169,'Yield Curve'!$C$5:$AK$94,AC169+2,FALSE))^(-AC169),1)</f>
        <v>1</v>
      </c>
      <c r="AF169" s="1">
        <f>IFERROR((1+HLOOKUP($B169,'Yield Curve'!$C$5:$AK$94,AD169+2,FALSE))^(-AD169),1)</f>
        <v>1</v>
      </c>
      <c r="AG169" s="1">
        <f t="shared" si="154"/>
        <v>1</v>
      </c>
      <c r="AH169" s="41" t="str">
        <f t="shared" si="131"/>
        <v/>
      </c>
    </row>
    <row r="170" spans="1:34">
      <c r="A170" s="139">
        <f t="shared" si="144"/>
        <v>17</v>
      </c>
      <c r="B170" s="43">
        <f>'Experience Data'!C171</f>
        <v>0</v>
      </c>
      <c r="C170" s="10">
        <f>'Experience Data'!D171</f>
        <v>0</v>
      </c>
      <c r="D170" s="10">
        <f>'Experience Data'!B171</f>
        <v>2009</v>
      </c>
      <c r="E170" s="10" t="str">
        <f t="shared" si="115"/>
        <v>No</v>
      </c>
      <c r="F170" s="40">
        <f>'Experience Data'!I171</f>
        <v>0</v>
      </c>
      <c r="G170" s="40">
        <f>'Experience Data'!J171</f>
        <v>0</v>
      </c>
      <c r="H170" s="11"/>
      <c r="I170" s="11"/>
      <c r="J170" s="35"/>
      <c r="K170" s="40">
        <f>'Experience Data'!G171</f>
        <v>0</v>
      </c>
      <c r="L170" s="40" t="str">
        <f t="shared" si="122"/>
        <v/>
      </c>
      <c r="M170" s="40" t="str">
        <f t="shared" si="123"/>
        <v/>
      </c>
      <c r="N170" s="40" t="str">
        <f t="shared" si="124"/>
        <v/>
      </c>
      <c r="O170" s="9" t="str">
        <f t="shared" si="125"/>
        <v/>
      </c>
      <c r="P170" s="9">
        <v>0.3</v>
      </c>
      <c r="Q170" s="11">
        <v>0.41</v>
      </c>
      <c r="R170" s="37" t="str">
        <f t="shared" si="126"/>
        <v/>
      </c>
      <c r="S170" s="11"/>
      <c r="T170" s="37" t="str">
        <f t="shared" si="127"/>
        <v/>
      </c>
      <c r="U170" s="94" t="str">
        <f>IF(S176="","",O170*S176+IF(Q170="",P170,Q170))</f>
        <v/>
      </c>
      <c r="V170" s="18">
        <f t="shared" si="155"/>
        <v>1</v>
      </c>
      <c r="W170" s="78" t="str">
        <f>IF('Experience Data'!AS171="","",'Experience Data'!AS171)</f>
        <v/>
      </c>
      <c r="X170" s="1">
        <f t="shared" si="153"/>
        <v>0</v>
      </c>
      <c r="Y170" s="91">
        <f t="shared" si="156"/>
        <v>6.5</v>
      </c>
      <c r="Z170" s="78" t="str">
        <f>IF('Experience Data'!AT171="","",'Experience Data'!AT171)</f>
        <v/>
      </c>
      <c r="AA170" s="91">
        <f t="shared" si="128"/>
        <v>6.5</v>
      </c>
      <c r="AB170" s="40">
        <f>IFERROR(IF(V170=100%,0.5,SUMPRODUCT(AA167:AA169*X167:X169)/SUM(X167:X169)-AA170-0.5),0.5)</f>
        <v>0.5</v>
      </c>
      <c r="AC170" s="40">
        <f t="shared" si="129"/>
        <v>0</v>
      </c>
      <c r="AD170" s="40">
        <f t="shared" si="130"/>
        <v>1</v>
      </c>
      <c r="AE170" s="1">
        <f>IFERROR((1+HLOOKUP($B170,'Yield Curve'!$C$5:$AK$94,AC170+2,FALSE))^(-AC170),1)</f>
        <v>1</v>
      </c>
      <c r="AF170" s="1">
        <f>IFERROR((1+HLOOKUP($B170,'Yield Curve'!$C$5:$AK$94,AD170+2,FALSE))^(-AD170),1)</f>
        <v>1</v>
      </c>
      <c r="AG170" s="1">
        <f t="shared" si="154"/>
        <v>1</v>
      </c>
      <c r="AH170" s="41" t="str">
        <f t="shared" si="131"/>
        <v/>
      </c>
    </row>
    <row r="171" spans="1:34">
      <c r="A171" s="139">
        <f t="shared" si="144"/>
        <v>17</v>
      </c>
      <c r="B171" s="43">
        <f>'Experience Data'!C172</f>
        <v>0</v>
      </c>
      <c r="C171" s="10">
        <f>'Experience Data'!D172</f>
        <v>0</v>
      </c>
      <c r="D171" s="10">
        <f>'Experience Data'!B172</f>
        <v>2010</v>
      </c>
      <c r="E171" s="10" t="str">
        <f t="shared" si="115"/>
        <v>No</v>
      </c>
      <c r="F171" s="40">
        <f>'Experience Data'!I172</f>
        <v>0</v>
      </c>
      <c r="G171" s="40">
        <f>'Experience Data'!J172</f>
        <v>0</v>
      </c>
      <c r="H171" s="11"/>
      <c r="I171" s="11"/>
      <c r="J171" s="35"/>
      <c r="K171" s="40">
        <f>'Experience Data'!G172</f>
        <v>0</v>
      </c>
      <c r="L171" s="40" t="str">
        <f t="shared" si="122"/>
        <v/>
      </c>
      <c r="M171" s="40" t="str">
        <f t="shared" si="123"/>
        <v/>
      </c>
      <c r="N171" s="40" t="str">
        <f t="shared" si="124"/>
        <v/>
      </c>
      <c r="O171" s="9" t="str">
        <f t="shared" si="125"/>
        <v/>
      </c>
      <c r="P171" s="9">
        <v>0.3</v>
      </c>
      <c r="Q171" s="11">
        <v>0.41</v>
      </c>
      <c r="R171" s="37" t="str">
        <f t="shared" si="126"/>
        <v/>
      </c>
      <c r="S171" s="11"/>
      <c r="T171" s="37" t="str">
        <f t="shared" si="127"/>
        <v/>
      </c>
      <c r="U171" s="94" t="str">
        <f>IF(S176="","",O171*S176+IF(Q171="",P171,Q171))</f>
        <v/>
      </c>
      <c r="V171" s="18">
        <f t="shared" si="155"/>
        <v>1</v>
      </c>
      <c r="W171" s="78" t="str">
        <f>IF('Experience Data'!AS172="","",'Experience Data'!AS172)</f>
        <v/>
      </c>
      <c r="X171" s="1">
        <f t="shared" si="153"/>
        <v>0</v>
      </c>
      <c r="Y171" s="91">
        <f t="shared" si="156"/>
        <v>5.5</v>
      </c>
      <c r="Z171" s="78" t="str">
        <f>IF('Experience Data'!AT172="","",'Experience Data'!AT172)</f>
        <v/>
      </c>
      <c r="AA171" s="91">
        <f t="shared" si="128"/>
        <v>5.5</v>
      </c>
      <c r="AB171" s="40">
        <f>IFERROR(IF(V171=100%,0.5,SUMPRODUCT(AA167:AA170*X167:X170)/SUM(X167:X170)-AA171-0.5),0.5)</f>
        <v>0.5</v>
      </c>
      <c r="AC171" s="40">
        <f t="shared" si="129"/>
        <v>0</v>
      </c>
      <c r="AD171" s="40">
        <f t="shared" si="130"/>
        <v>1</v>
      </c>
      <c r="AE171" s="1">
        <f>IFERROR((1+HLOOKUP($B171,'Yield Curve'!$C$5:$AK$94,AC171+2,FALSE))^(-AC171),1)</f>
        <v>1</v>
      </c>
      <c r="AF171" s="1">
        <f>IFERROR((1+HLOOKUP($B171,'Yield Curve'!$C$5:$AK$94,AD171+2,FALSE))^(-AD171),1)</f>
        <v>1</v>
      </c>
      <c r="AG171" s="1">
        <f t="shared" si="154"/>
        <v>1</v>
      </c>
      <c r="AH171" s="41" t="str">
        <f t="shared" si="131"/>
        <v/>
      </c>
    </row>
    <row r="172" spans="1:34">
      <c r="A172" s="139">
        <f t="shared" si="144"/>
        <v>17</v>
      </c>
      <c r="B172" s="43">
        <f>'Experience Data'!C173</f>
        <v>0</v>
      </c>
      <c r="C172" s="10">
        <f>'Experience Data'!D173</f>
        <v>0</v>
      </c>
      <c r="D172" s="10">
        <f>'Experience Data'!B173</f>
        <v>2011</v>
      </c>
      <c r="E172" s="10" t="str">
        <f t="shared" si="115"/>
        <v>No</v>
      </c>
      <c r="F172" s="40">
        <f>'Experience Data'!I173</f>
        <v>0</v>
      </c>
      <c r="G172" s="40">
        <f>'Experience Data'!J173</f>
        <v>0</v>
      </c>
      <c r="H172" s="11"/>
      <c r="I172" s="11"/>
      <c r="J172" s="35"/>
      <c r="K172" s="40">
        <f>'Experience Data'!G173</f>
        <v>0</v>
      </c>
      <c r="L172" s="40" t="str">
        <f t="shared" si="122"/>
        <v/>
      </c>
      <c r="M172" s="40" t="str">
        <f t="shared" si="123"/>
        <v/>
      </c>
      <c r="N172" s="40" t="str">
        <f t="shared" si="124"/>
        <v/>
      </c>
      <c r="O172" s="9" t="str">
        <f t="shared" si="125"/>
        <v/>
      </c>
      <c r="P172" s="9">
        <v>0.3</v>
      </c>
      <c r="Q172" s="11">
        <v>0.41</v>
      </c>
      <c r="R172" s="37" t="str">
        <f t="shared" si="126"/>
        <v/>
      </c>
      <c r="S172" s="11"/>
      <c r="T172" s="37" t="str">
        <f t="shared" si="127"/>
        <v/>
      </c>
      <c r="U172" s="94" t="str">
        <f>IF(S176="","",O172*S176+IF(Q172="",P172,Q172))</f>
        <v/>
      </c>
      <c r="V172" s="18">
        <f t="shared" si="155"/>
        <v>1</v>
      </c>
      <c r="W172" s="78" t="str">
        <f>IF('Experience Data'!AS173="","",'Experience Data'!AS173)</f>
        <v/>
      </c>
      <c r="X172" s="1">
        <f t="shared" si="153"/>
        <v>0</v>
      </c>
      <c r="Y172" s="91">
        <f t="shared" si="156"/>
        <v>4.5</v>
      </c>
      <c r="Z172" s="78" t="str">
        <f>IF('Experience Data'!AT173="","",'Experience Data'!AT173)</f>
        <v/>
      </c>
      <c r="AA172" s="91">
        <f t="shared" si="128"/>
        <v>4.5</v>
      </c>
      <c r="AB172" s="40">
        <f>IFERROR(IF(V172=100%,0.5,SUMPRODUCT(AA167:AA171*X167:X171)/SUM(X167:X171)-AA172-0.5),0.5)</f>
        <v>0.5</v>
      </c>
      <c r="AC172" s="40">
        <f t="shared" si="129"/>
        <v>0</v>
      </c>
      <c r="AD172" s="40">
        <f t="shared" si="130"/>
        <v>1</v>
      </c>
      <c r="AE172" s="1">
        <f>IFERROR((1+HLOOKUP($B172,'Yield Curve'!$C$5:$AK$94,AC172+2,FALSE))^(-AC172),1)</f>
        <v>1</v>
      </c>
      <c r="AF172" s="1">
        <f>IFERROR((1+HLOOKUP($B172,'Yield Curve'!$C$5:$AK$94,AD172+2,FALSE))^(-AD172),1)</f>
        <v>1</v>
      </c>
      <c r="AG172" s="1">
        <f t="shared" si="154"/>
        <v>1</v>
      </c>
      <c r="AH172" s="41" t="str">
        <f t="shared" si="131"/>
        <v/>
      </c>
    </row>
    <row r="173" spans="1:34">
      <c r="A173" s="139">
        <f t="shared" si="144"/>
        <v>17</v>
      </c>
      <c r="B173" s="43">
        <f>'Experience Data'!C174</f>
        <v>0</v>
      </c>
      <c r="C173" s="10">
        <f>'Experience Data'!D174</f>
        <v>0</v>
      </c>
      <c r="D173" s="10">
        <f>'Experience Data'!B174</f>
        <v>2012</v>
      </c>
      <c r="E173" s="10" t="str">
        <f t="shared" si="115"/>
        <v>No</v>
      </c>
      <c r="F173" s="40">
        <f>'Experience Data'!I174</f>
        <v>0</v>
      </c>
      <c r="G173" s="40">
        <f>'Experience Data'!J174</f>
        <v>0</v>
      </c>
      <c r="H173" s="11"/>
      <c r="I173" s="11"/>
      <c r="J173" s="35"/>
      <c r="K173" s="40">
        <f>'Experience Data'!G174</f>
        <v>0</v>
      </c>
      <c r="L173" s="40" t="str">
        <f t="shared" si="122"/>
        <v/>
      </c>
      <c r="M173" s="40" t="str">
        <f t="shared" si="123"/>
        <v/>
      </c>
      <c r="N173" s="40" t="str">
        <f t="shared" si="124"/>
        <v/>
      </c>
      <c r="O173" s="9" t="str">
        <f t="shared" si="125"/>
        <v/>
      </c>
      <c r="P173" s="9">
        <v>0.3</v>
      </c>
      <c r="Q173" s="11">
        <v>0.41</v>
      </c>
      <c r="R173" s="37" t="str">
        <f t="shared" si="126"/>
        <v/>
      </c>
      <c r="S173" s="11"/>
      <c r="T173" s="37" t="str">
        <f t="shared" si="127"/>
        <v/>
      </c>
      <c r="U173" s="94" t="str">
        <f>IF(S176="","",O173*S176+IF(Q173="",P173,Q173))</f>
        <v/>
      </c>
      <c r="V173" s="18">
        <f t="shared" si="155"/>
        <v>1</v>
      </c>
      <c r="W173" s="78" t="str">
        <f>IF('Experience Data'!AS174="","",'Experience Data'!AS174)</f>
        <v/>
      </c>
      <c r="X173" s="1">
        <f t="shared" si="153"/>
        <v>0</v>
      </c>
      <c r="Y173" s="91">
        <f t="shared" si="156"/>
        <v>3.5</v>
      </c>
      <c r="Z173" s="78" t="str">
        <f>IF('Experience Data'!AT174="","",'Experience Data'!AT174)</f>
        <v/>
      </c>
      <c r="AA173" s="91">
        <f t="shared" si="128"/>
        <v>3.5</v>
      </c>
      <c r="AB173" s="40">
        <f>IFERROR(IF(V173=100%,0.5,SUMPRODUCT(AA167:AA172*X167:X172)/SUM(X167:X172)-AA173-0.5),0.5)</f>
        <v>0.5</v>
      </c>
      <c r="AC173" s="40">
        <f t="shared" si="129"/>
        <v>0</v>
      </c>
      <c r="AD173" s="40">
        <f t="shared" si="130"/>
        <v>1</v>
      </c>
      <c r="AE173" s="1">
        <f>IFERROR((1+HLOOKUP($B173,'Yield Curve'!$C$5:$AK$94,AC173+2,FALSE))^(-AC173),1)</f>
        <v>1</v>
      </c>
      <c r="AF173" s="1">
        <f>IFERROR((1+HLOOKUP($B173,'Yield Curve'!$C$5:$AK$94,AD173+2,FALSE))^(-AD173),1)</f>
        <v>1</v>
      </c>
      <c r="AG173" s="1">
        <f t="shared" si="154"/>
        <v>1</v>
      </c>
      <c r="AH173" s="41" t="str">
        <f t="shared" si="131"/>
        <v/>
      </c>
    </row>
    <row r="174" spans="1:34">
      <c r="A174" s="139">
        <f t="shared" si="144"/>
        <v>17</v>
      </c>
      <c r="B174" s="43">
        <f>'Experience Data'!C175</f>
        <v>0</v>
      </c>
      <c r="C174" s="10">
        <f>'Experience Data'!D175</f>
        <v>0</v>
      </c>
      <c r="D174" s="10">
        <f>'Experience Data'!B175</f>
        <v>2013</v>
      </c>
      <c r="E174" s="10" t="str">
        <f t="shared" si="115"/>
        <v>No</v>
      </c>
      <c r="F174" s="40">
        <f>'Experience Data'!I175</f>
        <v>0</v>
      </c>
      <c r="G174" s="40">
        <f>'Experience Data'!J175</f>
        <v>0</v>
      </c>
      <c r="H174" s="11"/>
      <c r="I174" s="11"/>
      <c r="J174" s="35"/>
      <c r="K174" s="40">
        <f>'Experience Data'!G175</f>
        <v>0</v>
      </c>
      <c r="L174" s="40" t="str">
        <f t="shared" si="122"/>
        <v/>
      </c>
      <c r="M174" s="40" t="str">
        <f t="shared" si="123"/>
        <v/>
      </c>
      <c r="N174" s="40" t="str">
        <f t="shared" si="124"/>
        <v/>
      </c>
      <c r="O174" s="9" t="str">
        <f t="shared" si="125"/>
        <v/>
      </c>
      <c r="P174" s="9">
        <v>0.3</v>
      </c>
      <c r="Q174" s="11">
        <v>0.41</v>
      </c>
      <c r="R174" s="37" t="str">
        <f t="shared" si="126"/>
        <v/>
      </c>
      <c r="S174" s="11"/>
      <c r="T174" s="37" t="str">
        <f t="shared" si="127"/>
        <v/>
      </c>
      <c r="U174" s="94" t="str">
        <f>IF(S176="","",O174*S176+IF(Q174="",P174,Q174))</f>
        <v/>
      </c>
      <c r="V174" s="18">
        <f t="shared" si="155"/>
        <v>1</v>
      </c>
      <c r="W174" s="78" t="str">
        <f>IF('Experience Data'!AS175="","",'Experience Data'!AS175)</f>
        <v/>
      </c>
      <c r="X174" s="1">
        <f t="shared" si="153"/>
        <v>0</v>
      </c>
      <c r="Y174" s="91">
        <f t="shared" si="156"/>
        <v>2.5</v>
      </c>
      <c r="Z174" s="78" t="str">
        <f>IF('Experience Data'!AT175="","",'Experience Data'!AT175)</f>
        <v/>
      </c>
      <c r="AA174" s="91">
        <f t="shared" si="128"/>
        <v>2.5</v>
      </c>
      <c r="AB174" s="40">
        <f>IFERROR(IF(V174=100%,0.5,SUMPRODUCT(AA167:AA173*X167:X173)/SUM(X167:X173)-AA174-0.5),0.5)</f>
        <v>0.5</v>
      </c>
      <c r="AC174" s="40">
        <f t="shared" si="129"/>
        <v>0</v>
      </c>
      <c r="AD174" s="40">
        <f t="shared" si="130"/>
        <v>1</v>
      </c>
      <c r="AE174" s="1">
        <f>IFERROR((1+HLOOKUP($B174,'Yield Curve'!$C$5:$AK$94,AC174+2,FALSE))^(-AC174),1)</f>
        <v>1</v>
      </c>
      <c r="AF174" s="1">
        <f>IFERROR((1+HLOOKUP($B174,'Yield Curve'!$C$5:$AK$94,AD174+2,FALSE))^(-AD174),1)</f>
        <v>1</v>
      </c>
      <c r="AG174" s="1">
        <f t="shared" si="154"/>
        <v>1</v>
      </c>
      <c r="AH174" s="41" t="str">
        <f t="shared" si="131"/>
        <v/>
      </c>
    </row>
    <row r="175" spans="1:34">
      <c r="A175" s="139">
        <f t="shared" si="144"/>
        <v>17</v>
      </c>
      <c r="B175" s="43">
        <f>'Experience Data'!C176</f>
        <v>0</v>
      </c>
      <c r="C175" s="10">
        <f>'Experience Data'!D176</f>
        <v>0</v>
      </c>
      <c r="D175" s="10">
        <f>'Experience Data'!B176</f>
        <v>2014</v>
      </c>
      <c r="E175" s="10" t="str">
        <f t="shared" si="115"/>
        <v>No</v>
      </c>
      <c r="F175" s="40">
        <f>'Experience Data'!I176</f>
        <v>0</v>
      </c>
      <c r="G175" s="40">
        <f>'Experience Data'!J176</f>
        <v>0</v>
      </c>
      <c r="H175" s="11"/>
      <c r="I175" s="11"/>
      <c r="J175" s="35"/>
      <c r="K175" s="40">
        <f>'Experience Data'!G176</f>
        <v>0</v>
      </c>
      <c r="L175" s="40" t="str">
        <f t="shared" si="122"/>
        <v/>
      </c>
      <c r="M175" s="40" t="str">
        <f t="shared" si="123"/>
        <v/>
      </c>
      <c r="N175" s="40" t="str">
        <f t="shared" si="124"/>
        <v/>
      </c>
      <c r="O175" s="9" t="str">
        <f t="shared" si="125"/>
        <v/>
      </c>
      <c r="P175" s="9">
        <v>0.3</v>
      </c>
      <c r="Q175" s="11">
        <v>0.41</v>
      </c>
      <c r="R175" s="37" t="str">
        <f t="shared" si="126"/>
        <v/>
      </c>
      <c r="S175" s="11"/>
      <c r="T175" s="37" t="str">
        <f t="shared" si="127"/>
        <v/>
      </c>
      <c r="U175" s="94" t="str">
        <f>IF(S176="","",O175*S176+IF(Q175="",P175,Q175))</f>
        <v/>
      </c>
      <c r="V175" s="18">
        <f t="shared" si="155"/>
        <v>1</v>
      </c>
      <c r="W175" s="78" t="str">
        <f>IF('Experience Data'!AS176="","",'Experience Data'!AS176)</f>
        <v/>
      </c>
      <c r="X175" s="1">
        <f t="shared" si="153"/>
        <v>0</v>
      </c>
      <c r="Y175" s="91">
        <f t="shared" si="156"/>
        <v>1.5</v>
      </c>
      <c r="Z175" s="78" t="str">
        <f>IF('Experience Data'!AT176="","",'Experience Data'!AT176)</f>
        <v/>
      </c>
      <c r="AA175" s="91">
        <f t="shared" si="128"/>
        <v>1.5</v>
      </c>
      <c r="AB175" s="40">
        <f>IFERROR(IF(V175=100%,0.5,SUMPRODUCT(AA167:AA174*X167:X174)/SUM(X167:X174)-AA175-0.5),0.5)</f>
        <v>0.5</v>
      </c>
      <c r="AC175" s="40">
        <f t="shared" si="129"/>
        <v>0</v>
      </c>
      <c r="AD175" s="40">
        <f t="shared" si="130"/>
        <v>1</v>
      </c>
      <c r="AE175" s="1">
        <f>IFERROR((1+HLOOKUP($B175,'Yield Curve'!$C$5:$AK$94,AC175+2,FALSE))^(-AC175),1)</f>
        <v>1</v>
      </c>
      <c r="AF175" s="1">
        <f>IFERROR((1+HLOOKUP($B175,'Yield Curve'!$C$5:$AK$94,AD175+2,FALSE))^(-AD175),1)</f>
        <v>1</v>
      </c>
      <c r="AG175" s="1">
        <f t="shared" si="154"/>
        <v>1</v>
      </c>
      <c r="AH175" s="41" t="str">
        <f t="shared" si="131"/>
        <v/>
      </c>
    </row>
    <row r="176" spans="1:34">
      <c r="A176" s="140">
        <f t="shared" si="144"/>
        <v>17</v>
      </c>
      <c r="B176" s="44">
        <f>'Experience Data'!C177</f>
        <v>0</v>
      </c>
      <c r="C176" s="16">
        <f>'Experience Data'!D177</f>
        <v>0</v>
      </c>
      <c r="D176" s="16">
        <f>'Experience Data'!B177</f>
        <v>2015</v>
      </c>
      <c r="E176" s="16" t="str">
        <f t="shared" si="115"/>
        <v>No</v>
      </c>
      <c r="F176" s="45">
        <f>'Experience Data'!I177</f>
        <v>0</v>
      </c>
      <c r="G176" s="45">
        <f>'Experience Data'!J177</f>
        <v>0</v>
      </c>
      <c r="H176" s="20"/>
      <c r="I176" s="20"/>
      <c r="J176" s="36"/>
      <c r="K176" s="45">
        <f>'Experience Data'!G177</f>
        <v>0</v>
      </c>
      <c r="L176" s="45" t="str">
        <f t="shared" si="122"/>
        <v/>
      </c>
      <c r="M176" s="45" t="str">
        <f t="shared" si="123"/>
        <v/>
      </c>
      <c r="N176" s="45" t="str">
        <f t="shared" si="124"/>
        <v/>
      </c>
      <c r="O176" s="46" t="str">
        <f t="shared" si="125"/>
        <v/>
      </c>
      <c r="P176" s="46">
        <v>0.3</v>
      </c>
      <c r="Q176" s="20">
        <v>0.41</v>
      </c>
      <c r="R176" s="47" t="str">
        <f t="shared" si="126"/>
        <v/>
      </c>
      <c r="S176" s="20"/>
      <c r="T176" s="47" t="str">
        <f t="shared" si="127"/>
        <v/>
      </c>
      <c r="U176" s="95" t="str">
        <f>IF(S176="","",O176*S176+IF(Q176="",P176,Q176))</f>
        <v/>
      </c>
      <c r="V176" s="19">
        <f t="shared" si="155"/>
        <v>1</v>
      </c>
      <c r="W176" s="80" t="str">
        <f>IF('Experience Data'!AS177="","",'Experience Data'!AS177)</f>
        <v/>
      </c>
      <c r="X176" s="98">
        <f>IF(W176="",V176,W176)</f>
        <v>1</v>
      </c>
      <c r="Y176" s="92">
        <f t="shared" si="156"/>
        <v>0.5</v>
      </c>
      <c r="Z176" s="80" t="str">
        <f>IF('Experience Data'!AT177="","",'Experience Data'!AT177)</f>
        <v/>
      </c>
      <c r="AA176" s="92">
        <f t="shared" si="128"/>
        <v>0.5</v>
      </c>
      <c r="AB176" s="45">
        <f>IFERROR(IF(V176=100%,0.5,SUMPRODUCT(AA167:AA175*X167:X175)/SUM(X167:X175)-AA176-0.5),0.5)</f>
        <v>0.5</v>
      </c>
      <c r="AC176" s="45">
        <f t="shared" si="129"/>
        <v>0</v>
      </c>
      <c r="AD176" s="45">
        <f t="shared" si="130"/>
        <v>1</v>
      </c>
      <c r="AE176" s="17">
        <f>IFERROR((1+HLOOKUP($B176,'Yield Curve'!$C$5:$AK$94,AC176+2,FALSE))^(-AC176),1)</f>
        <v>1</v>
      </c>
      <c r="AF176" s="17">
        <f>IFERROR((1+HLOOKUP($B176,'Yield Curve'!$C$5:$AK$94,AD176+2,FALSE))^(-AD176),1)</f>
        <v>1</v>
      </c>
      <c r="AG176" s="17">
        <f t="shared" si="154"/>
        <v>1</v>
      </c>
      <c r="AH176" s="42" t="str">
        <f t="shared" si="131"/>
        <v/>
      </c>
    </row>
    <row r="177" spans="1:34">
      <c r="A177" s="138">
        <f t="shared" ref="A177" si="157">A167+1</f>
        <v>18</v>
      </c>
      <c r="B177" s="48">
        <f>'Experience Data'!C178</f>
        <v>0</v>
      </c>
      <c r="C177" s="21">
        <f>'Experience Data'!D178</f>
        <v>0</v>
      </c>
      <c r="D177" s="21">
        <f>'Experience Data'!B178</f>
        <v>2006</v>
      </c>
      <c r="E177" s="21" t="str">
        <f t="shared" si="115"/>
        <v>No</v>
      </c>
      <c r="F177" s="49">
        <f>'Experience Data'!I178</f>
        <v>0</v>
      </c>
      <c r="G177" s="49">
        <f>'Experience Data'!J178</f>
        <v>0</v>
      </c>
      <c r="H177" s="50"/>
      <c r="I177" s="50"/>
      <c r="J177" s="23"/>
      <c r="K177" s="49">
        <f>'Experience Data'!G178</f>
        <v>0</v>
      </c>
      <c r="L177" s="49" t="str">
        <f t="shared" si="122"/>
        <v/>
      </c>
      <c r="M177" s="49" t="str">
        <f t="shared" si="123"/>
        <v/>
      </c>
      <c r="N177" s="49" t="str">
        <f t="shared" si="124"/>
        <v/>
      </c>
      <c r="O177" s="51" t="str">
        <f t="shared" si="125"/>
        <v/>
      </c>
      <c r="P177" s="51">
        <v>0.3</v>
      </c>
      <c r="Q177" s="50">
        <v>0.41</v>
      </c>
      <c r="R177" s="52" t="str">
        <f t="shared" si="126"/>
        <v/>
      </c>
      <c r="S177" s="50"/>
      <c r="T177" s="52" t="str">
        <f t="shared" si="127"/>
        <v/>
      </c>
      <c r="U177" s="93" t="str">
        <f>IF(S186="","",O177*S186+IF(Q177="",P177,Q177))</f>
        <v/>
      </c>
      <c r="V177" s="53">
        <v>1</v>
      </c>
      <c r="W177" s="79">
        <f>IF('Experience Data'!AS178="","",'Experience Data'!AS178)</f>
        <v>1</v>
      </c>
      <c r="X177" s="24">
        <f>IF(W178="",V177-V178,W177-W178)</f>
        <v>0</v>
      </c>
      <c r="Y177" s="90">
        <v>15</v>
      </c>
      <c r="Z177" s="79" t="str">
        <f>IF('Experience Data'!AT178="","",'Experience Data'!AT178)</f>
        <v/>
      </c>
      <c r="AA177" s="90">
        <f t="shared" si="128"/>
        <v>15</v>
      </c>
      <c r="AB177" s="49">
        <f>IFERROR(IF(V177=100%,0.5,SUMPRODUCT(AA176:AA177*X176:X177)/SUM(X176:X177)-AA177-0.5),0.5)</f>
        <v>0.5</v>
      </c>
      <c r="AC177" s="49">
        <f t="shared" si="129"/>
        <v>0</v>
      </c>
      <c r="AD177" s="49">
        <f t="shared" si="130"/>
        <v>1</v>
      </c>
      <c r="AE177" s="24">
        <f>IFERROR((1+HLOOKUP($B177,'Yield Curve'!$C$5:$AK$94,AC177+2,FALSE))^(-AC177),1)</f>
        <v>1</v>
      </c>
      <c r="AF177" s="24">
        <f>IFERROR((1+HLOOKUP($B177,'Yield Curve'!$C$5:$AK$94,AD177+2,FALSE))^(-AD177),1)</f>
        <v>1</v>
      </c>
      <c r="AG177" s="24">
        <f>(1-AB177+AC177)*AE177+(AB177-AC177)*AF177</f>
        <v>1</v>
      </c>
      <c r="AH177" s="54" t="str">
        <f t="shared" si="131"/>
        <v/>
      </c>
    </row>
    <row r="178" spans="1:34">
      <c r="A178" s="139">
        <f t="shared" ref="A178" si="158">A177</f>
        <v>18</v>
      </c>
      <c r="B178" s="43">
        <f>'Experience Data'!C179</f>
        <v>0</v>
      </c>
      <c r="C178" s="10">
        <f>'Experience Data'!D179</f>
        <v>0</v>
      </c>
      <c r="D178" s="10">
        <f>'Experience Data'!B179</f>
        <v>2007</v>
      </c>
      <c r="E178" s="10" t="str">
        <f t="shared" si="115"/>
        <v>No</v>
      </c>
      <c r="F178" s="40">
        <f>'Experience Data'!I179</f>
        <v>0</v>
      </c>
      <c r="G178" s="40">
        <f>'Experience Data'!J179</f>
        <v>0</v>
      </c>
      <c r="H178" s="11"/>
      <c r="I178" s="11"/>
      <c r="J178" s="35"/>
      <c r="K178" s="40">
        <f>'Experience Data'!G179</f>
        <v>0</v>
      </c>
      <c r="L178" s="40" t="str">
        <f t="shared" si="122"/>
        <v/>
      </c>
      <c r="M178" s="40" t="str">
        <f t="shared" si="123"/>
        <v/>
      </c>
      <c r="N178" s="40" t="str">
        <f t="shared" si="124"/>
        <v/>
      </c>
      <c r="O178" s="9" t="str">
        <f t="shared" si="125"/>
        <v/>
      </c>
      <c r="P178" s="9">
        <v>0.3</v>
      </c>
      <c r="Q178" s="11">
        <v>0.41</v>
      </c>
      <c r="R178" s="37" t="str">
        <f t="shared" si="126"/>
        <v/>
      </c>
      <c r="S178" s="11"/>
      <c r="T178" s="37" t="str">
        <f t="shared" si="127"/>
        <v/>
      </c>
      <c r="U178" s="94" t="str">
        <f>IF(S186="","",O178*S186+IF(Q178="",P178,Q178))</f>
        <v/>
      </c>
      <c r="V178" s="18">
        <f>IFERROR(L178/M178,100%)</f>
        <v>1</v>
      </c>
      <c r="W178" s="78" t="str">
        <f>IF('Experience Data'!AS179="","",'Experience Data'!AS179)</f>
        <v/>
      </c>
      <c r="X178" s="1">
        <f t="shared" ref="X178:X185" si="159">IF(W179="",V178-V179,W178-W179)</f>
        <v>0</v>
      </c>
      <c r="Y178" s="91">
        <v>8.5</v>
      </c>
      <c r="Z178" s="78" t="str">
        <f>IF('Experience Data'!AT179="","",'Experience Data'!AT179)</f>
        <v/>
      </c>
      <c r="AA178" s="91">
        <f t="shared" si="128"/>
        <v>8.5</v>
      </c>
      <c r="AB178" s="40">
        <f>IFERROR(IF(V178=100%,0.5,SUMPRODUCT(AA177:AA177*X177:X177)/SUM(X177:X177)-AA178-0.5),0.5)</f>
        <v>0.5</v>
      </c>
      <c r="AC178" s="40">
        <f t="shared" si="129"/>
        <v>0</v>
      </c>
      <c r="AD178" s="40">
        <f t="shared" si="130"/>
        <v>1</v>
      </c>
      <c r="AE178" s="1">
        <f>IFERROR((1+HLOOKUP($B178,'Yield Curve'!$C$5:$AK$94,AC178+2,FALSE))^(-AC178),1)</f>
        <v>1</v>
      </c>
      <c r="AF178" s="1">
        <f>IFERROR((1+HLOOKUP($B178,'Yield Curve'!$C$5:$AK$94,AD178+2,FALSE))^(-AD178),1)</f>
        <v>1</v>
      </c>
      <c r="AG178" s="1">
        <f t="shared" ref="AG178:AG186" si="160">(1-AB178+AC178)*AE178+(AB178-AC178)*AF178</f>
        <v>1</v>
      </c>
      <c r="AH178" s="41" t="str">
        <f t="shared" si="131"/>
        <v/>
      </c>
    </row>
    <row r="179" spans="1:34">
      <c r="A179" s="139">
        <f t="shared" si="144"/>
        <v>18</v>
      </c>
      <c r="B179" s="43">
        <f>'Experience Data'!C180</f>
        <v>0</v>
      </c>
      <c r="C179" s="10">
        <f>'Experience Data'!D180</f>
        <v>0</v>
      </c>
      <c r="D179" s="10">
        <f>'Experience Data'!B180</f>
        <v>2008</v>
      </c>
      <c r="E179" s="10" t="str">
        <f t="shared" si="115"/>
        <v>No</v>
      </c>
      <c r="F179" s="40">
        <f>'Experience Data'!I180</f>
        <v>0</v>
      </c>
      <c r="G179" s="40">
        <f>'Experience Data'!J180</f>
        <v>0</v>
      </c>
      <c r="H179" s="11"/>
      <c r="I179" s="11"/>
      <c r="J179" s="35"/>
      <c r="K179" s="40">
        <f>'Experience Data'!G180</f>
        <v>0</v>
      </c>
      <c r="L179" s="40" t="str">
        <f t="shared" si="122"/>
        <v/>
      </c>
      <c r="M179" s="40" t="str">
        <f t="shared" si="123"/>
        <v/>
      </c>
      <c r="N179" s="40" t="str">
        <f t="shared" si="124"/>
        <v/>
      </c>
      <c r="O179" s="9" t="str">
        <f t="shared" si="125"/>
        <v/>
      </c>
      <c r="P179" s="9">
        <v>0.3</v>
      </c>
      <c r="Q179" s="11">
        <v>0.41</v>
      </c>
      <c r="R179" s="37" t="str">
        <f t="shared" si="126"/>
        <v/>
      </c>
      <c r="S179" s="11"/>
      <c r="T179" s="37" t="str">
        <f t="shared" si="127"/>
        <v/>
      </c>
      <c r="U179" s="94" t="str">
        <f>IF(S186="","",O179*S186+IF(Q179="",P179,Q179))</f>
        <v/>
      </c>
      <c r="V179" s="18">
        <f t="shared" ref="V179:V186" si="161">IFERROR(L179/M179,100%)</f>
        <v>1</v>
      </c>
      <c r="W179" s="78" t="str">
        <f>IF('Experience Data'!AS180="","",'Experience Data'!AS180)</f>
        <v/>
      </c>
      <c r="X179" s="1">
        <f t="shared" si="159"/>
        <v>0</v>
      </c>
      <c r="Y179" s="91">
        <f t="shared" ref="Y179:Y186" si="162">Y178-1</f>
        <v>7.5</v>
      </c>
      <c r="Z179" s="78" t="str">
        <f>IF('Experience Data'!AT180="","",'Experience Data'!AT180)</f>
        <v/>
      </c>
      <c r="AA179" s="91">
        <f t="shared" si="128"/>
        <v>7.5</v>
      </c>
      <c r="AB179" s="40">
        <f>IFERROR(IF(V179=100%,0.5,SUMPRODUCT(AA177:AA178*X177:X178)/SUM(X177:X178)-AA179-0.5),0.5)</f>
        <v>0.5</v>
      </c>
      <c r="AC179" s="40">
        <f t="shared" si="129"/>
        <v>0</v>
      </c>
      <c r="AD179" s="40">
        <f t="shared" si="130"/>
        <v>1</v>
      </c>
      <c r="AE179" s="1">
        <f>IFERROR((1+HLOOKUP($B179,'Yield Curve'!$C$5:$AK$94,AC179+2,FALSE))^(-AC179),1)</f>
        <v>1</v>
      </c>
      <c r="AF179" s="1">
        <f>IFERROR((1+HLOOKUP($B179,'Yield Curve'!$C$5:$AK$94,AD179+2,FALSE))^(-AD179),1)</f>
        <v>1</v>
      </c>
      <c r="AG179" s="1">
        <f t="shared" si="160"/>
        <v>1</v>
      </c>
      <c r="AH179" s="41" t="str">
        <f t="shared" si="131"/>
        <v/>
      </c>
    </row>
    <row r="180" spans="1:34">
      <c r="A180" s="139">
        <f t="shared" si="144"/>
        <v>18</v>
      </c>
      <c r="B180" s="43">
        <f>'Experience Data'!C181</f>
        <v>0</v>
      </c>
      <c r="C180" s="10">
        <f>'Experience Data'!D181</f>
        <v>0</v>
      </c>
      <c r="D180" s="10">
        <f>'Experience Data'!B181</f>
        <v>2009</v>
      </c>
      <c r="E180" s="10" t="str">
        <f t="shared" si="115"/>
        <v>No</v>
      </c>
      <c r="F180" s="40">
        <f>'Experience Data'!I181</f>
        <v>0</v>
      </c>
      <c r="G180" s="40">
        <f>'Experience Data'!J181</f>
        <v>0</v>
      </c>
      <c r="H180" s="11"/>
      <c r="I180" s="11"/>
      <c r="J180" s="35"/>
      <c r="K180" s="40">
        <f>'Experience Data'!G181</f>
        <v>0</v>
      </c>
      <c r="L180" s="40" t="str">
        <f t="shared" si="122"/>
        <v/>
      </c>
      <c r="M180" s="40" t="str">
        <f t="shared" si="123"/>
        <v/>
      </c>
      <c r="N180" s="40" t="str">
        <f t="shared" si="124"/>
        <v/>
      </c>
      <c r="O180" s="9" t="str">
        <f t="shared" si="125"/>
        <v/>
      </c>
      <c r="P180" s="9">
        <v>0.3</v>
      </c>
      <c r="Q180" s="11">
        <v>0.41</v>
      </c>
      <c r="R180" s="37" t="str">
        <f t="shared" si="126"/>
        <v/>
      </c>
      <c r="S180" s="11"/>
      <c r="T180" s="37" t="str">
        <f t="shared" si="127"/>
        <v/>
      </c>
      <c r="U180" s="94" t="str">
        <f>IF(S186="","",O180*S186+IF(Q180="",P180,Q180))</f>
        <v/>
      </c>
      <c r="V180" s="18">
        <f t="shared" si="161"/>
        <v>1</v>
      </c>
      <c r="W180" s="78" t="str">
        <f>IF('Experience Data'!AS181="","",'Experience Data'!AS181)</f>
        <v/>
      </c>
      <c r="X180" s="1">
        <f t="shared" si="159"/>
        <v>0</v>
      </c>
      <c r="Y180" s="91">
        <f t="shared" si="162"/>
        <v>6.5</v>
      </c>
      <c r="Z180" s="78" t="str">
        <f>IF('Experience Data'!AT181="","",'Experience Data'!AT181)</f>
        <v/>
      </c>
      <c r="AA180" s="91">
        <f t="shared" si="128"/>
        <v>6.5</v>
      </c>
      <c r="AB180" s="40">
        <f>IFERROR(IF(V180=100%,0.5,SUMPRODUCT(AA177:AA179*X177:X179)/SUM(X177:X179)-AA180-0.5),0.5)</f>
        <v>0.5</v>
      </c>
      <c r="AC180" s="40">
        <f t="shared" si="129"/>
        <v>0</v>
      </c>
      <c r="AD180" s="40">
        <f t="shared" si="130"/>
        <v>1</v>
      </c>
      <c r="AE180" s="1">
        <f>IFERROR((1+HLOOKUP($B180,'Yield Curve'!$C$5:$AK$94,AC180+2,FALSE))^(-AC180),1)</f>
        <v>1</v>
      </c>
      <c r="AF180" s="1">
        <f>IFERROR((1+HLOOKUP($B180,'Yield Curve'!$C$5:$AK$94,AD180+2,FALSE))^(-AD180),1)</f>
        <v>1</v>
      </c>
      <c r="AG180" s="1">
        <f t="shared" si="160"/>
        <v>1</v>
      </c>
      <c r="AH180" s="41" t="str">
        <f t="shared" si="131"/>
        <v/>
      </c>
    </row>
    <row r="181" spans="1:34">
      <c r="A181" s="139">
        <f t="shared" si="144"/>
        <v>18</v>
      </c>
      <c r="B181" s="43">
        <f>'Experience Data'!C182</f>
        <v>0</v>
      </c>
      <c r="C181" s="10">
        <f>'Experience Data'!D182</f>
        <v>0</v>
      </c>
      <c r="D181" s="10">
        <f>'Experience Data'!B182</f>
        <v>2010</v>
      </c>
      <c r="E181" s="10" t="str">
        <f t="shared" si="115"/>
        <v>No</v>
      </c>
      <c r="F181" s="40">
        <f>'Experience Data'!I182</f>
        <v>0</v>
      </c>
      <c r="G181" s="40">
        <f>'Experience Data'!J182</f>
        <v>0</v>
      </c>
      <c r="H181" s="11"/>
      <c r="I181" s="11"/>
      <c r="J181" s="35"/>
      <c r="K181" s="40">
        <f>'Experience Data'!G182</f>
        <v>0</v>
      </c>
      <c r="L181" s="40" t="str">
        <f t="shared" si="122"/>
        <v/>
      </c>
      <c r="M181" s="40" t="str">
        <f t="shared" si="123"/>
        <v/>
      </c>
      <c r="N181" s="40" t="str">
        <f t="shared" si="124"/>
        <v/>
      </c>
      <c r="O181" s="9" t="str">
        <f t="shared" si="125"/>
        <v/>
      </c>
      <c r="P181" s="9">
        <v>0.3</v>
      </c>
      <c r="Q181" s="11">
        <v>0.41</v>
      </c>
      <c r="R181" s="37" t="str">
        <f t="shared" si="126"/>
        <v/>
      </c>
      <c r="S181" s="11"/>
      <c r="T181" s="37" t="str">
        <f t="shared" si="127"/>
        <v/>
      </c>
      <c r="U181" s="94" t="str">
        <f>IF(S186="","",O181*S186+IF(Q181="",P181,Q181))</f>
        <v/>
      </c>
      <c r="V181" s="18">
        <f t="shared" si="161"/>
        <v>1</v>
      </c>
      <c r="W181" s="78" t="str">
        <f>IF('Experience Data'!AS182="","",'Experience Data'!AS182)</f>
        <v/>
      </c>
      <c r="X181" s="1">
        <f t="shared" si="159"/>
        <v>0</v>
      </c>
      <c r="Y181" s="91">
        <f t="shared" si="162"/>
        <v>5.5</v>
      </c>
      <c r="Z181" s="78" t="str">
        <f>IF('Experience Data'!AT182="","",'Experience Data'!AT182)</f>
        <v/>
      </c>
      <c r="AA181" s="91">
        <f t="shared" si="128"/>
        <v>5.5</v>
      </c>
      <c r="AB181" s="40">
        <f>IFERROR(IF(V181=100%,0.5,SUMPRODUCT(AA177:AA180*X177:X180)/SUM(X177:X180)-AA181-0.5),0.5)</f>
        <v>0.5</v>
      </c>
      <c r="AC181" s="40">
        <f t="shared" si="129"/>
        <v>0</v>
      </c>
      <c r="AD181" s="40">
        <f t="shared" si="130"/>
        <v>1</v>
      </c>
      <c r="AE181" s="1">
        <f>IFERROR((1+HLOOKUP($B181,'Yield Curve'!$C$5:$AK$94,AC181+2,FALSE))^(-AC181),1)</f>
        <v>1</v>
      </c>
      <c r="AF181" s="1">
        <f>IFERROR((1+HLOOKUP($B181,'Yield Curve'!$C$5:$AK$94,AD181+2,FALSE))^(-AD181),1)</f>
        <v>1</v>
      </c>
      <c r="AG181" s="1">
        <f t="shared" si="160"/>
        <v>1</v>
      </c>
      <c r="AH181" s="41" t="str">
        <f t="shared" si="131"/>
        <v/>
      </c>
    </row>
    <row r="182" spans="1:34">
      <c r="A182" s="139">
        <f t="shared" si="144"/>
        <v>18</v>
      </c>
      <c r="B182" s="43">
        <f>'Experience Data'!C183</f>
        <v>0</v>
      </c>
      <c r="C182" s="10">
        <f>'Experience Data'!D183</f>
        <v>0</v>
      </c>
      <c r="D182" s="10">
        <f>'Experience Data'!B183</f>
        <v>2011</v>
      </c>
      <c r="E182" s="10" t="str">
        <f t="shared" si="115"/>
        <v>No</v>
      </c>
      <c r="F182" s="40">
        <f>'Experience Data'!I183</f>
        <v>0</v>
      </c>
      <c r="G182" s="40">
        <f>'Experience Data'!J183</f>
        <v>0</v>
      </c>
      <c r="H182" s="11"/>
      <c r="I182" s="11"/>
      <c r="J182" s="35"/>
      <c r="K182" s="40">
        <f>'Experience Data'!G183</f>
        <v>0</v>
      </c>
      <c r="L182" s="40" t="str">
        <f t="shared" si="122"/>
        <v/>
      </c>
      <c r="M182" s="40" t="str">
        <f t="shared" si="123"/>
        <v/>
      </c>
      <c r="N182" s="40" t="str">
        <f t="shared" si="124"/>
        <v/>
      </c>
      <c r="O182" s="9" t="str">
        <f t="shared" si="125"/>
        <v/>
      </c>
      <c r="P182" s="9">
        <v>0.3</v>
      </c>
      <c r="Q182" s="11">
        <v>0.41</v>
      </c>
      <c r="R182" s="37" t="str">
        <f t="shared" si="126"/>
        <v/>
      </c>
      <c r="S182" s="11"/>
      <c r="T182" s="37" t="str">
        <f t="shared" si="127"/>
        <v/>
      </c>
      <c r="U182" s="94" t="str">
        <f>IF(S186="","",O182*S186+IF(Q182="",P182,Q182))</f>
        <v/>
      </c>
      <c r="V182" s="18">
        <f t="shared" si="161"/>
        <v>1</v>
      </c>
      <c r="W182" s="78" t="str">
        <f>IF('Experience Data'!AS183="","",'Experience Data'!AS183)</f>
        <v/>
      </c>
      <c r="X182" s="1">
        <f t="shared" si="159"/>
        <v>0</v>
      </c>
      <c r="Y182" s="91">
        <f t="shared" si="162"/>
        <v>4.5</v>
      </c>
      <c r="Z182" s="78" t="str">
        <f>IF('Experience Data'!AT183="","",'Experience Data'!AT183)</f>
        <v/>
      </c>
      <c r="AA182" s="91">
        <f t="shared" si="128"/>
        <v>4.5</v>
      </c>
      <c r="AB182" s="40">
        <f>IFERROR(IF(V182=100%,0.5,SUMPRODUCT(AA177:AA181*X177:X181)/SUM(X177:X181)-AA182-0.5),0.5)</f>
        <v>0.5</v>
      </c>
      <c r="AC182" s="40">
        <f t="shared" si="129"/>
        <v>0</v>
      </c>
      <c r="AD182" s="40">
        <f t="shared" si="130"/>
        <v>1</v>
      </c>
      <c r="AE182" s="1">
        <f>IFERROR((1+HLOOKUP($B182,'Yield Curve'!$C$5:$AK$94,AC182+2,FALSE))^(-AC182),1)</f>
        <v>1</v>
      </c>
      <c r="AF182" s="1">
        <f>IFERROR((1+HLOOKUP($B182,'Yield Curve'!$C$5:$AK$94,AD182+2,FALSE))^(-AD182),1)</f>
        <v>1</v>
      </c>
      <c r="AG182" s="1">
        <f t="shared" si="160"/>
        <v>1</v>
      </c>
      <c r="AH182" s="41" t="str">
        <f t="shared" si="131"/>
        <v/>
      </c>
    </row>
    <row r="183" spans="1:34">
      <c r="A183" s="139">
        <f t="shared" si="144"/>
        <v>18</v>
      </c>
      <c r="B183" s="43">
        <f>'Experience Data'!C184</f>
        <v>0</v>
      </c>
      <c r="C183" s="10">
        <f>'Experience Data'!D184</f>
        <v>0</v>
      </c>
      <c r="D183" s="10">
        <f>'Experience Data'!B184</f>
        <v>2012</v>
      </c>
      <c r="E183" s="10" t="str">
        <f t="shared" si="115"/>
        <v>No</v>
      </c>
      <c r="F183" s="40">
        <f>'Experience Data'!I184</f>
        <v>0</v>
      </c>
      <c r="G183" s="40">
        <f>'Experience Data'!J184</f>
        <v>0</v>
      </c>
      <c r="H183" s="11"/>
      <c r="I183" s="11"/>
      <c r="J183" s="35"/>
      <c r="K183" s="40">
        <f>'Experience Data'!G184</f>
        <v>0</v>
      </c>
      <c r="L183" s="40" t="str">
        <f t="shared" si="122"/>
        <v/>
      </c>
      <c r="M183" s="40" t="str">
        <f t="shared" si="123"/>
        <v/>
      </c>
      <c r="N183" s="40" t="str">
        <f t="shared" si="124"/>
        <v/>
      </c>
      <c r="O183" s="9" t="str">
        <f t="shared" si="125"/>
        <v/>
      </c>
      <c r="P183" s="9">
        <v>0.3</v>
      </c>
      <c r="Q183" s="11">
        <v>0.41</v>
      </c>
      <c r="R183" s="37" t="str">
        <f t="shared" si="126"/>
        <v/>
      </c>
      <c r="S183" s="11"/>
      <c r="T183" s="37" t="str">
        <f t="shared" si="127"/>
        <v/>
      </c>
      <c r="U183" s="94" t="str">
        <f>IF(S186="","",O183*S186+IF(Q183="",P183,Q183))</f>
        <v/>
      </c>
      <c r="V183" s="18">
        <f t="shared" si="161"/>
        <v>1</v>
      </c>
      <c r="W183" s="78" t="str">
        <f>IF('Experience Data'!AS184="","",'Experience Data'!AS184)</f>
        <v/>
      </c>
      <c r="X183" s="1">
        <f t="shared" si="159"/>
        <v>0</v>
      </c>
      <c r="Y183" s="91">
        <f t="shared" si="162"/>
        <v>3.5</v>
      </c>
      <c r="Z183" s="78" t="str">
        <f>IF('Experience Data'!AT184="","",'Experience Data'!AT184)</f>
        <v/>
      </c>
      <c r="AA183" s="91">
        <f t="shared" si="128"/>
        <v>3.5</v>
      </c>
      <c r="AB183" s="40">
        <f>IFERROR(IF(V183=100%,0.5,SUMPRODUCT(AA177:AA182*X177:X182)/SUM(X177:X182)-AA183-0.5),0.5)</f>
        <v>0.5</v>
      </c>
      <c r="AC183" s="40">
        <f t="shared" si="129"/>
        <v>0</v>
      </c>
      <c r="AD183" s="40">
        <f t="shared" si="130"/>
        <v>1</v>
      </c>
      <c r="AE183" s="1">
        <f>IFERROR((1+HLOOKUP($B183,'Yield Curve'!$C$5:$AK$94,AC183+2,FALSE))^(-AC183),1)</f>
        <v>1</v>
      </c>
      <c r="AF183" s="1">
        <f>IFERROR((1+HLOOKUP($B183,'Yield Curve'!$C$5:$AK$94,AD183+2,FALSE))^(-AD183),1)</f>
        <v>1</v>
      </c>
      <c r="AG183" s="1">
        <f t="shared" si="160"/>
        <v>1</v>
      </c>
      <c r="AH183" s="41" t="str">
        <f t="shared" si="131"/>
        <v/>
      </c>
    </row>
    <row r="184" spans="1:34">
      <c r="A184" s="139">
        <f t="shared" si="144"/>
        <v>18</v>
      </c>
      <c r="B184" s="43">
        <f>'Experience Data'!C185</f>
        <v>0</v>
      </c>
      <c r="C184" s="10">
        <f>'Experience Data'!D185</f>
        <v>0</v>
      </c>
      <c r="D184" s="10">
        <f>'Experience Data'!B185</f>
        <v>2013</v>
      </c>
      <c r="E184" s="10" t="str">
        <f t="shared" si="115"/>
        <v>No</v>
      </c>
      <c r="F184" s="40">
        <f>'Experience Data'!I185</f>
        <v>0</v>
      </c>
      <c r="G184" s="40">
        <f>'Experience Data'!J185</f>
        <v>0</v>
      </c>
      <c r="H184" s="11"/>
      <c r="I184" s="11"/>
      <c r="J184" s="35"/>
      <c r="K184" s="40">
        <f>'Experience Data'!G185</f>
        <v>0</v>
      </c>
      <c r="L184" s="40" t="str">
        <f t="shared" si="122"/>
        <v/>
      </c>
      <c r="M184" s="40" t="str">
        <f t="shared" si="123"/>
        <v/>
      </c>
      <c r="N184" s="40" t="str">
        <f t="shared" si="124"/>
        <v/>
      </c>
      <c r="O184" s="9" t="str">
        <f t="shared" si="125"/>
        <v/>
      </c>
      <c r="P184" s="9">
        <v>0.3</v>
      </c>
      <c r="Q184" s="11">
        <v>0.41</v>
      </c>
      <c r="R184" s="37" t="str">
        <f t="shared" si="126"/>
        <v/>
      </c>
      <c r="S184" s="11"/>
      <c r="T184" s="37" t="str">
        <f t="shared" si="127"/>
        <v/>
      </c>
      <c r="U184" s="94" t="str">
        <f>IF(S186="","",O184*S186+IF(Q184="",P184,Q184))</f>
        <v/>
      </c>
      <c r="V184" s="18">
        <f t="shared" si="161"/>
        <v>1</v>
      </c>
      <c r="W184" s="78" t="str">
        <f>IF('Experience Data'!AS185="","",'Experience Data'!AS185)</f>
        <v/>
      </c>
      <c r="X184" s="1">
        <f t="shared" si="159"/>
        <v>0</v>
      </c>
      <c r="Y184" s="91">
        <f t="shared" si="162"/>
        <v>2.5</v>
      </c>
      <c r="Z184" s="78" t="str">
        <f>IF('Experience Data'!AT185="","",'Experience Data'!AT185)</f>
        <v/>
      </c>
      <c r="AA184" s="91">
        <f t="shared" si="128"/>
        <v>2.5</v>
      </c>
      <c r="AB184" s="40">
        <f>IFERROR(IF(V184=100%,0.5,SUMPRODUCT(AA177:AA183*X177:X183)/SUM(X177:X183)-AA184-0.5),0.5)</f>
        <v>0.5</v>
      </c>
      <c r="AC184" s="40">
        <f t="shared" si="129"/>
        <v>0</v>
      </c>
      <c r="AD184" s="40">
        <f t="shared" si="130"/>
        <v>1</v>
      </c>
      <c r="AE184" s="1">
        <f>IFERROR((1+HLOOKUP($B184,'Yield Curve'!$C$5:$AK$94,AC184+2,FALSE))^(-AC184),1)</f>
        <v>1</v>
      </c>
      <c r="AF184" s="1">
        <f>IFERROR((1+HLOOKUP($B184,'Yield Curve'!$C$5:$AK$94,AD184+2,FALSE))^(-AD184),1)</f>
        <v>1</v>
      </c>
      <c r="AG184" s="1">
        <f t="shared" si="160"/>
        <v>1</v>
      </c>
      <c r="AH184" s="41" t="str">
        <f t="shared" si="131"/>
        <v/>
      </c>
    </row>
    <row r="185" spans="1:34">
      <c r="A185" s="139">
        <f t="shared" si="144"/>
        <v>18</v>
      </c>
      <c r="B185" s="43">
        <f>'Experience Data'!C186</f>
        <v>0</v>
      </c>
      <c r="C185" s="10">
        <f>'Experience Data'!D186</f>
        <v>0</v>
      </c>
      <c r="D185" s="10">
        <f>'Experience Data'!B186</f>
        <v>2014</v>
      </c>
      <c r="E185" s="10" t="str">
        <f t="shared" ref="E185:E206" si="163">IF(AND(ISNUMBER(F185),ISNUMBER(G185),LEN(C185)&gt;1),"Yes","No")</f>
        <v>No</v>
      </c>
      <c r="F185" s="40">
        <f>'Experience Data'!I186</f>
        <v>0</v>
      </c>
      <c r="G185" s="40">
        <f>'Experience Data'!J186</f>
        <v>0</v>
      </c>
      <c r="H185" s="11"/>
      <c r="I185" s="11"/>
      <c r="J185" s="35"/>
      <c r="K185" s="40">
        <f>'Experience Data'!G186</f>
        <v>0</v>
      </c>
      <c r="L185" s="40" t="str">
        <f t="shared" si="122"/>
        <v/>
      </c>
      <c r="M185" s="40" t="str">
        <f t="shared" si="123"/>
        <v/>
      </c>
      <c r="N185" s="40" t="str">
        <f t="shared" si="124"/>
        <v/>
      </c>
      <c r="O185" s="9" t="str">
        <f t="shared" si="125"/>
        <v/>
      </c>
      <c r="P185" s="9">
        <v>0.3</v>
      </c>
      <c r="Q185" s="11">
        <v>0.41</v>
      </c>
      <c r="R185" s="37" t="str">
        <f t="shared" si="126"/>
        <v/>
      </c>
      <c r="S185" s="11"/>
      <c r="T185" s="37" t="str">
        <f t="shared" si="127"/>
        <v/>
      </c>
      <c r="U185" s="94" t="str">
        <f>IF(S186="","",O185*S186+IF(Q185="",P185,Q185))</f>
        <v/>
      </c>
      <c r="V185" s="18">
        <f t="shared" si="161"/>
        <v>1</v>
      </c>
      <c r="W185" s="78" t="str">
        <f>IF('Experience Data'!AS186="","",'Experience Data'!AS186)</f>
        <v/>
      </c>
      <c r="X185" s="1">
        <f t="shared" si="159"/>
        <v>0</v>
      </c>
      <c r="Y185" s="91">
        <f t="shared" si="162"/>
        <v>1.5</v>
      </c>
      <c r="Z185" s="78" t="str">
        <f>IF('Experience Data'!AT186="","",'Experience Data'!AT186)</f>
        <v/>
      </c>
      <c r="AA185" s="91">
        <f t="shared" si="128"/>
        <v>1.5</v>
      </c>
      <c r="AB185" s="40">
        <f>IFERROR(IF(V185=100%,0.5,SUMPRODUCT(AA177:AA184*X177:X184)/SUM(X177:X184)-AA185-0.5),0.5)</f>
        <v>0.5</v>
      </c>
      <c r="AC185" s="40">
        <f t="shared" si="129"/>
        <v>0</v>
      </c>
      <c r="AD185" s="40">
        <f t="shared" si="130"/>
        <v>1</v>
      </c>
      <c r="AE185" s="1">
        <f>IFERROR((1+HLOOKUP($B185,'Yield Curve'!$C$5:$AK$94,AC185+2,FALSE))^(-AC185),1)</f>
        <v>1</v>
      </c>
      <c r="AF185" s="1">
        <f>IFERROR((1+HLOOKUP($B185,'Yield Curve'!$C$5:$AK$94,AD185+2,FALSE))^(-AD185),1)</f>
        <v>1</v>
      </c>
      <c r="AG185" s="1">
        <f t="shared" si="160"/>
        <v>1</v>
      </c>
      <c r="AH185" s="41" t="str">
        <f t="shared" si="131"/>
        <v/>
      </c>
    </row>
    <row r="186" spans="1:34">
      <c r="A186" s="140">
        <f t="shared" si="144"/>
        <v>18</v>
      </c>
      <c r="B186" s="44">
        <f>'Experience Data'!C187</f>
        <v>0</v>
      </c>
      <c r="C186" s="16">
        <f>'Experience Data'!D187</f>
        <v>0</v>
      </c>
      <c r="D186" s="16">
        <f>'Experience Data'!B187</f>
        <v>2015</v>
      </c>
      <c r="E186" s="16" t="str">
        <f t="shared" si="163"/>
        <v>No</v>
      </c>
      <c r="F186" s="45">
        <f>'Experience Data'!I187</f>
        <v>0</v>
      </c>
      <c r="G186" s="45">
        <f>'Experience Data'!J187</f>
        <v>0</v>
      </c>
      <c r="H186" s="20"/>
      <c r="I186" s="20"/>
      <c r="J186" s="36"/>
      <c r="K186" s="45">
        <f>'Experience Data'!G187</f>
        <v>0</v>
      </c>
      <c r="L186" s="45" t="str">
        <f t="shared" si="122"/>
        <v/>
      </c>
      <c r="M186" s="45" t="str">
        <f t="shared" si="123"/>
        <v/>
      </c>
      <c r="N186" s="45" t="str">
        <f t="shared" si="124"/>
        <v/>
      </c>
      <c r="O186" s="46" t="str">
        <f t="shared" si="125"/>
        <v/>
      </c>
      <c r="P186" s="46">
        <v>0.3</v>
      </c>
      <c r="Q186" s="20">
        <v>0.41</v>
      </c>
      <c r="R186" s="47" t="str">
        <f t="shared" si="126"/>
        <v/>
      </c>
      <c r="S186" s="20"/>
      <c r="T186" s="47" t="str">
        <f t="shared" si="127"/>
        <v/>
      </c>
      <c r="U186" s="95" t="str">
        <f>IF(S186="","",O186*S186+IF(Q186="",P186,Q186))</f>
        <v/>
      </c>
      <c r="V186" s="19">
        <f t="shared" si="161"/>
        <v>1</v>
      </c>
      <c r="W186" s="80" t="str">
        <f>IF('Experience Data'!AS187="","",'Experience Data'!AS187)</f>
        <v/>
      </c>
      <c r="X186" s="98">
        <f>IF(W186="",V186,W186)</f>
        <v>1</v>
      </c>
      <c r="Y186" s="92">
        <f t="shared" si="162"/>
        <v>0.5</v>
      </c>
      <c r="Z186" s="80" t="str">
        <f>IF('Experience Data'!AT187="","",'Experience Data'!AT187)</f>
        <v/>
      </c>
      <c r="AA186" s="92">
        <f t="shared" si="128"/>
        <v>0.5</v>
      </c>
      <c r="AB186" s="45">
        <f>IFERROR(IF(V186=100%,0.5,SUMPRODUCT(AA177:AA185*X177:X185)/SUM(X177:X185)-AA186-0.5),0.5)</f>
        <v>0.5</v>
      </c>
      <c r="AC186" s="45">
        <f t="shared" si="129"/>
        <v>0</v>
      </c>
      <c r="AD186" s="45">
        <f t="shared" si="130"/>
        <v>1</v>
      </c>
      <c r="AE186" s="17">
        <f>IFERROR((1+HLOOKUP($B186,'Yield Curve'!$C$5:$AK$94,AC186+2,FALSE))^(-AC186),1)</f>
        <v>1</v>
      </c>
      <c r="AF186" s="17">
        <f>IFERROR((1+HLOOKUP($B186,'Yield Curve'!$C$5:$AK$94,AD186+2,FALSE))^(-AD186),1)</f>
        <v>1</v>
      </c>
      <c r="AG186" s="17">
        <f t="shared" si="160"/>
        <v>1</v>
      </c>
      <c r="AH186" s="42" t="str">
        <f t="shared" si="131"/>
        <v/>
      </c>
    </row>
    <row r="187" spans="1:34">
      <c r="A187" s="138">
        <f t="shared" ref="A187" si="164">A177+1</f>
        <v>19</v>
      </c>
      <c r="B187" s="48">
        <f>'Experience Data'!C188</f>
        <v>0</v>
      </c>
      <c r="C187" s="21">
        <f>'Experience Data'!D188</f>
        <v>0</v>
      </c>
      <c r="D187" s="21">
        <f>'Experience Data'!B188</f>
        <v>2006</v>
      </c>
      <c r="E187" s="21" t="str">
        <f t="shared" si="163"/>
        <v>No</v>
      </c>
      <c r="F187" s="49">
        <f>'Experience Data'!I188</f>
        <v>0</v>
      </c>
      <c r="G187" s="49">
        <f>'Experience Data'!J188</f>
        <v>0</v>
      </c>
      <c r="H187" s="50"/>
      <c r="I187" s="50"/>
      <c r="J187" s="23"/>
      <c r="K187" s="49">
        <f>'Experience Data'!G188</f>
        <v>0</v>
      </c>
      <c r="L187" s="49" t="str">
        <f t="shared" si="122"/>
        <v/>
      </c>
      <c r="M187" s="49" t="str">
        <f t="shared" si="123"/>
        <v/>
      </c>
      <c r="N187" s="49" t="str">
        <f t="shared" si="124"/>
        <v/>
      </c>
      <c r="O187" s="51" t="str">
        <f t="shared" si="125"/>
        <v/>
      </c>
      <c r="P187" s="51">
        <v>0.3</v>
      </c>
      <c r="Q187" s="50">
        <v>0.41</v>
      </c>
      <c r="R187" s="52" t="str">
        <f t="shared" si="126"/>
        <v/>
      </c>
      <c r="S187" s="50"/>
      <c r="T187" s="52" t="str">
        <f t="shared" si="127"/>
        <v/>
      </c>
      <c r="U187" s="93" t="str">
        <f>IF(S196="","",O187*S196+IF(Q187="",P187,Q187))</f>
        <v/>
      </c>
      <c r="V187" s="53">
        <v>1</v>
      </c>
      <c r="W187" s="79">
        <f>IF('Experience Data'!AS188="","",'Experience Data'!AS188)</f>
        <v>1</v>
      </c>
      <c r="X187" s="24">
        <f>IF(W188="",V187-V188,W187-W188)</f>
        <v>0</v>
      </c>
      <c r="Y187" s="90">
        <v>15</v>
      </c>
      <c r="Z187" s="79" t="str">
        <f>IF('Experience Data'!AT188="","",'Experience Data'!AT188)</f>
        <v/>
      </c>
      <c r="AA187" s="90">
        <f t="shared" si="128"/>
        <v>15</v>
      </c>
      <c r="AB187" s="49">
        <f>IFERROR(IF(V187=100%,0.5,SUMPRODUCT(AA186:AA187*X186:X187)/SUM(X186:X187)-AA187-0.5),0.5)</f>
        <v>0.5</v>
      </c>
      <c r="AC187" s="49">
        <f t="shared" si="129"/>
        <v>0</v>
      </c>
      <c r="AD187" s="49">
        <f t="shared" si="130"/>
        <v>1</v>
      </c>
      <c r="AE187" s="24">
        <f>IFERROR((1+HLOOKUP($B187,'Yield Curve'!$C$5:$AK$94,AC187+2,FALSE))^(-AC187),1)</f>
        <v>1</v>
      </c>
      <c r="AF187" s="24">
        <f>IFERROR((1+HLOOKUP($B187,'Yield Curve'!$C$5:$AK$94,AD187+2,FALSE))^(-AD187),1)</f>
        <v>1</v>
      </c>
      <c r="AG187" s="24">
        <f>(1-AB187+AC187)*AE187+(AB187-AC187)*AF187</f>
        <v>1</v>
      </c>
      <c r="AH187" s="54" t="str">
        <f t="shared" si="131"/>
        <v/>
      </c>
    </row>
    <row r="188" spans="1:34">
      <c r="A188" s="139">
        <f t="shared" ref="A188" si="165">A187</f>
        <v>19</v>
      </c>
      <c r="B188" s="43">
        <f>'Experience Data'!C189</f>
        <v>0</v>
      </c>
      <c r="C188" s="10">
        <f>'Experience Data'!D189</f>
        <v>0</v>
      </c>
      <c r="D188" s="10">
        <f>'Experience Data'!B189</f>
        <v>2007</v>
      </c>
      <c r="E188" s="10" t="str">
        <f t="shared" si="163"/>
        <v>No</v>
      </c>
      <c r="F188" s="40">
        <f>'Experience Data'!I189</f>
        <v>0</v>
      </c>
      <c r="G188" s="40">
        <f>'Experience Data'!J189</f>
        <v>0</v>
      </c>
      <c r="H188" s="11"/>
      <c r="I188" s="11"/>
      <c r="J188" s="35"/>
      <c r="K188" s="40">
        <f>'Experience Data'!G189</f>
        <v>0</v>
      </c>
      <c r="L188" s="40" t="str">
        <f t="shared" si="122"/>
        <v/>
      </c>
      <c r="M188" s="40" t="str">
        <f t="shared" si="123"/>
        <v/>
      </c>
      <c r="N188" s="40" t="str">
        <f t="shared" si="124"/>
        <v/>
      </c>
      <c r="O188" s="9" t="str">
        <f t="shared" si="125"/>
        <v/>
      </c>
      <c r="P188" s="9">
        <v>0.3</v>
      </c>
      <c r="Q188" s="11">
        <v>0.41</v>
      </c>
      <c r="R188" s="37" t="str">
        <f t="shared" si="126"/>
        <v/>
      </c>
      <c r="S188" s="11"/>
      <c r="T188" s="37" t="str">
        <f t="shared" si="127"/>
        <v/>
      </c>
      <c r="U188" s="94" t="str">
        <f>IF(S196="","",O188*S196+IF(Q188="",P188,Q188))</f>
        <v/>
      </c>
      <c r="V188" s="18">
        <f>IFERROR(L188/M188,100%)</f>
        <v>1</v>
      </c>
      <c r="W188" s="78" t="str">
        <f>IF('Experience Data'!AS189="","",'Experience Data'!AS189)</f>
        <v/>
      </c>
      <c r="X188" s="1">
        <f t="shared" ref="X188:X195" si="166">IF(W189="",V188-V189,W188-W189)</f>
        <v>0</v>
      </c>
      <c r="Y188" s="91">
        <v>8.5</v>
      </c>
      <c r="Z188" s="78" t="str">
        <f>IF('Experience Data'!AT189="","",'Experience Data'!AT189)</f>
        <v/>
      </c>
      <c r="AA188" s="91">
        <f t="shared" si="128"/>
        <v>8.5</v>
      </c>
      <c r="AB188" s="40">
        <f>IFERROR(IF(V188=100%,0.5,SUMPRODUCT(AA187:AA187*X187:X187)/SUM(X187:X187)-AA188-0.5),0.5)</f>
        <v>0.5</v>
      </c>
      <c r="AC188" s="40">
        <f t="shared" si="129"/>
        <v>0</v>
      </c>
      <c r="AD188" s="40">
        <f t="shared" si="130"/>
        <v>1</v>
      </c>
      <c r="AE188" s="1">
        <f>IFERROR((1+HLOOKUP($B188,'Yield Curve'!$C$5:$AK$94,AC188+2,FALSE))^(-AC188),1)</f>
        <v>1</v>
      </c>
      <c r="AF188" s="1">
        <f>IFERROR((1+HLOOKUP($B188,'Yield Curve'!$C$5:$AK$94,AD188+2,FALSE))^(-AD188),1)</f>
        <v>1</v>
      </c>
      <c r="AG188" s="1">
        <f t="shared" ref="AG188:AG196" si="167">(1-AB188+AC188)*AE188+(AB188-AC188)*AF188</f>
        <v>1</v>
      </c>
      <c r="AH188" s="41" t="str">
        <f t="shared" si="131"/>
        <v/>
      </c>
    </row>
    <row r="189" spans="1:34">
      <c r="A189" s="139">
        <f t="shared" si="144"/>
        <v>19</v>
      </c>
      <c r="B189" s="43">
        <f>'Experience Data'!C190</f>
        <v>0</v>
      </c>
      <c r="C189" s="10">
        <f>'Experience Data'!D190</f>
        <v>0</v>
      </c>
      <c r="D189" s="10">
        <f>'Experience Data'!B190</f>
        <v>2008</v>
      </c>
      <c r="E189" s="10" t="str">
        <f t="shared" si="163"/>
        <v>No</v>
      </c>
      <c r="F189" s="40">
        <f>'Experience Data'!I190</f>
        <v>0</v>
      </c>
      <c r="G189" s="40">
        <f>'Experience Data'!J190</f>
        <v>0</v>
      </c>
      <c r="H189" s="11"/>
      <c r="I189" s="11"/>
      <c r="J189" s="35"/>
      <c r="K189" s="40">
        <f>'Experience Data'!G190</f>
        <v>0</v>
      </c>
      <c r="L189" s="40" t="str">
        <f t="shared" si="122"/>
        <v/>
      </c>
      <c r="M189" s="40" t="str">
        <f t="shared" si="123"/>
        <v/>
      </c>
      <c r="N189" s="40" t="str">
        <f t="shared" si="124"/>
        <v/>
      </c>
      <c r="O189" s="9" t="str">
        <f t="shared" si="125"/>
        <v/>
      </c>
      <c r="P189" s="9">
        <v>0.3</v>
      </c>
      <c r="Q189" s="11">
        <v>0.41</v>
      </c>
      <c r="R189" s="37" t="str">
        <f t="shared" si="126"/>
        <v/>
      </c>
      <c r="S189" s="11"/>
      <c r="T189" s="37" t="str">
        <f t="shared" si="127"/>
        <v/>
      </c>
      <c r="U189" s="94" t="str">
        <f>IF(S196="","",O189*S196+IF(Q189="",P189,Q189))</f>
        <v/>
      </c>
      <c r="V189" s="18">
        <f t="shared" ref="V189:V196" si="168">IFERROR(L189/M189,100%)</f>
        <v>1</v>
      </c>
      <c r="W189" s="78" t="str">
        <f>IF('Experience Data'!AS190="","",'Experience Data'!AS190)</f>
        <v/>
      </c>
      <c r="X189" s="1">
        <f t="shared" si="166"/>
        <v>0</v>
      </c>
      <c r="Y189" s="91">
        <f t="shared" ref="Y189:Y196" si="169">Y188-1</f>
        <v>7.5</v>
      </c>
      <c r="Z189" s="78" t="str">
        <f>IF('Experience Data'!AT190="","",'Experience Data'!AT190)</f>
        <v/>
      </c>
      <c r="AA189" s="91">
        <f t="shared" si="128"/>
        <v>7.5</v>
      </c>
      <c r="AB189" s="40">
        <f>IFERROR(IF(V189=100%,0.5,SUMPRODUCT(AA187:AA188*X187:X188)/SUM(X187:X188)-AA189-0.5),0.5)</f>
        <v>0.5</v>
      </c>
      <c r="AC189" s="40">
        <f t="shared" si="129"/>
        <v>0</v>
      </c>
      <c r="AD189" s="40">
        <f t="shared" si="130"/>
        <v>1</v>
      </c>
      <c r="AE189" s="1">
        <f>IFERROR((1+HLOOKUP($B189,'Yield Curve'!$C$5:$AK$94,AC189+2,FALSE))^(-AC189),1)</f>
        <v>1</v>
      </c>
      <c r="AF189" s="1">
        <f>IFERROR((1+HLOOKUP($B189,'Yield Curve'!$C$5:$AK$94,AD189+2,FALSE))^(-AD189),1)</f>
        <v>1</v>
      </c>
      <c r="AG189" s="1">
        <f t="shared" si="167"/>
        <v>1</v>
      </c>
      <c r="AH189" s="41" t="str">
        <f t="shared" si="131"/>
        <v/>
      </c>
    </row>
    <row r="190" spans="1:34">
      <c r="A190" s="139">
        <f t="shared" si="144"/>
        <v>19</v>
      </c>
      <c r="B190" s="43">
        <f>'Experience Data'!C191</f>
        <v>0</v>
      </c>
      <c r="C190" s="10">
        <f>'Experience Data'!D191</f>
        <v>0</v>
      </c>
      <c r="D190" s="10">
        <f>'Experience Data'!B191</f>
        <v>2009</v>
      </c>
      <c r="E190" s="10" t="str">
        <f t="shared" si="163"/>
        <v>No</v>
      </c>
      <c r="F190" s="40">
        <f>'Experience Data'!I191</f>
        <v>0</v>
      </c>
      <c r="G190" s="40">
        <f>'Experience Data'!J191</f>
        <v>0</v>
      </c>
      <c r="H190" s="11"/>
      <c r="I190" s="11"/>
      <c r="J190" s="35"/>
      <c r="K190" s="40">
        <f>'Experience Data'!G191</f>
        <v>0</v>
      </c>
      <c r="L190" s="40" t="str">
        <f t="shared" si="122"/>
        <v/>
      </c>
      <c r="M190" s="40" t="str">
        <f t="shared" si="123"/>
        <v/>
      </c>
      <c r="N190" s="40" t="str">
        <f t="shared" si="124"/>
        <v/>
      </c>
      <c r="O190" s="9" t="str">
        <f t="shared" si="125"/>
        <v/>
      </c>
      <c r="P190" s="9">
        <v>0.3</v>
      </c>
      <c r="Q190" s="11">
        <v>0.41</v>
      </c>
      <c r="R190" s="37" t="str">
        <f t="shared" si="126"/>
        <v/>
      </c>
      <c r="S190" s="11"/>
      <c r="T190" s="37" t="str">
        <f t="shared" si="127"/>
        <v/>
      </c>
      <c r="U190" s="94" t="str">
        <f>IF(S196="","",O190*S196+IF(Q190="",P190,Q190))</f>
        <v/>
      </c>
      <c r="V190" s="18">
        <f t="shared" si="168"/>
        <v>1</v>
      </c>
      <c r="W190" s="78" t="str">
        <f>IF('Experience Data'!AS191="","",'Experience Data'!AS191)</f>
        <v/>
      </c>
      <c r="X190" s="1">
        <f t="shared" si="166"/>
        <v>0</v>
      </c>
      <c r="Y190" s="91">
        <f t="shared" si="169"/>
        <v>6.5</v>
      </c>
      <c r="Z190" s="78" t="str">
        <f>IF('Experience Data'!AT191="","",'Experience Data'!AT191)</f>
        <v/>
      </c>
      <c r="AA190" s="91">
        <f t="shared" si="128"/>
        <v>6.5</v>
      </c>
      <c r="AB190" s="40">
        <f>IFERROR(IF(V190=100%,0.5,SUMPRODUCT(AA187:AA189*X187:X189)/SUM(X187:X189)-AA190-0.5),0.5)</f>
        <v>0.5</v>
      </c>
      <c r="AC190" s="40">
        <f t="shared" si="129"/>
        <v>0</v>
      </c>
      <c r="AD190" s="40">
        <f t="shared" si="130"/>
        <v>1</v>
      </c>
      <c r="AE190" s="1">
        <f>IFERROR((1+HLOOKUP($B190,'Yield Curve'!$C$5:$AK$94,AC190+2,FALSE))^(-AC190),1)</f>
        <v>1</v>
      </c>
      <c r="AF190" s="1">
        <f>IFERROR((1+HLOOKUP($B190,'Yield Curve'!$C$5:$AK$94,AD190+2,FALSE))^(-AD190),1)</f>
        <v>1</v>
      </c>
      <c r="AG190" s="1">
        <f t="shared" si="167"/>
        <v>1</v>
      </c>
      <c r="AH190" s="41" t="str">
        <f t="shared" si="131"/>
        <v/>
      </c>
    </row>
    <row r="191" spans="1:34">
      <c r="A191" s="139">
        <f t="shared" si="144"/>
        <v>19</v>
      </c>
      <c r="B191" s="43">
        <f>'Experience Data'!C192</f>
        <v>0</v>
      </c>
      <c r="C191" s="10">
        <f>'Experience Data'!D192</f>
        <v>0</v>
      </c>
      <c r="D191" s="10">
        <f>'Experience Data'!B192</f>
        <v>2010</v>
      </c>
      <c r="E191" s="10" t="str">
        <f t="shared" si="163"/>
        <v>No</v>
      </c>
      <c r="F191" s="40">
        <f>'Experience Data'!I192</f>
        <v>0</v>
      </c>
      <c r="G191" s="40">
        <f>'Experience Data'!J192</f>
        <v>0</v>
      </c>
      <c r="H191" s="11"/>
      <c r="I191" s="11"/>
      <c r="J191" s="35"/>
      <c r="K191" s="40">
        <f>'Experience Data'!G192</f>
        <v>0</v>
      </c>
      <c r="L191" s="40" t="str">
        <f t="shared" si="122"/>
        <v/>
      </c>
      <c r="M191" s="40" t="str">
        <f t="shared" si="123"/>
        <v/>
      </c>
      <c r="N191" s="40" t="str">
        <f t="shared" si="124"/>
        <v/>
      </c>
      <c r="O191" s="9" t="str">
        <f t="shared" si="125"/>
        <v/>
      </c>
      <c r="P191" s="9">
        <v>0.3</v>
      </c>
      <c r="Q191" s="11">
        <v>0.41</v>
      </c>
      <c r="R191" s="37" t="str">
        <f t="shared" si="126"/>
        <v/>
      </c>
      <c r="S191" s="11"/>
      <c r="T191" s="37" t="str">
        <f t="shared" si="127"/>
        <v/>
      </c>
      <c r="U191" s="94" t="str">
        <f>IF(S196="","",O191*S196+IF(Q191="",P191,Q191))</f>
        <v/>
      </c>
      <c r="V191" s="18">
        <f t="shared" si="168"/>
        <v>1</v>
      </c>
      <c r="W191" s="78" t="str">
        <f>IF('Experience Data'!AS192="","",'Experience Data'!AS192)</f>
        <v/>
      </c>
      <c r="X191" s="1">
        <f t="shared" si="166"/>
        <v>0</v>
      </c>
      <c r="Y191" s="91">
        <f t="shared" si="169"/>
        <v>5.5</v>
      </c>
      <c r="Z191" s="78" t="str">
        <f>IF('Experience Data'!AT192="","",'Experience Data'!AT192)</f>
        <v/>
      </c>
      <c r="AA191" s="91">
        <f t="shared" si="128"/>
        <v>5.5</v>
      </c>
      <c r="AB191" s="40">
        <f>IFERROR(IF(V191=100%,0.5,SUMPRODUCT(AA187:AA190*X187:X190)/SUM(X187:X190)-AA191-0.5),0.5)</f>
        <v>0.5</v>
      </c>
      <c r="AC191" s="40">
        <f t="shared" si="129"/>
        <v>0</v>
      </c>
      <c r="AD191" s="40">
        <f t="shared" si="130"/>
        <v>1</v>
      </c>
      <c r="AE191" s="1">
        <f>IFERROR((1+HLOOKUP($B191,'Yield Curve'!$C$5:$AK$94,AC191+2,FALSE))^(-AC191),1)</f>
        <v>1</v>
      </c>
      <c r="AF191" s="1">
        <f>IFERROR((1+HLOOKUP($B191,'Yield Curve'!$C$5:$AK$94,AD191+2,FALSE))^(-AD191),1)</f>
        <v>1</v>
      </c>
      <c r="AG191" s="1">
        <f t="shared" si="167"/>
        <v>1</v>
      </c>
      <c r="AH191" s="41" t="str">
        <f t="shared" si="131"/>
        <v/>
      </c>
    </row>
    <row r="192" spans="1:34">
      <c r="A192" s="139">
        <f t="shared" si="144"/>
        <v>19</v>
      </c>
      <c r="B192" s="43">
        <f>'Experience Data'!C193</f>
        <v>0</v>
      </c>
      <c r="C192" s="10">
        <f>'Experience Data'!D193</f>
        <v>0</v>
      </c>
      <c r="D192" s="10">
        <f>'Experience Data'!B193</f>
        <v>2011</v>
      </c>
      <c r="E192" s="10" t="str">
        <f t="shared" si="163"/>
        <v>No</v>
      </c>
      <c r="F192" s="40">
        <f>'Experience Data'!I193</f>
        <v>0</v>
      </c>
      <c r="G192" s="40">
        <f>'Experience Data'!J193</f>
        <v>0</v>
      </c>
      <c r="H192" s="11"/>
      <c r="I192" s="11"/>
      <c r="J192" s="35"/>
      <c r="K192" s="40">
        <f>'Experience Data'!G193</f>
        <v>0</v>
      </c>
      <c r="L192" s="40" t="str">
        <f t="shared" si="122"/>
        <v/>
      </c>
      <c r="M192" s="40" t="str">
        <f t="shared" si="123"/>
        <v/>
      </c>
      <c r="N192" s="40" t="str">
        <f t="shared" si="124"/>
        <v/>
      </c>
      <c r="O192" s="9" t="str">
        <f t="shared" si="125"/>
        <v/>
      </c>
      <c r="P192" s="9">
        <v>0.3</v>
      </c>
      <c r="Q192" s="11">
        <v>0.41</v>
      </c>
      <c r="R192" s="37" t="str">
        <f t="shared" si="126"/>
        <v/>
      </c>
      <c r="S192" s="11"/>
      <c r="T192" s="37" t="str">
        <f t="shared" si="127"/>
        <v/>
      </c>
      <c r="U192" s="94" t="str">
        <f>IF(S196="","",O192*S196+IF(Q192="",P192,Q192))</f>
        <v/>
      </c>
      <c r="V192" s="18">
        <f t="shared" si="168"/>
        <v>1</v>
      </c>
      <c r="W192" s="78" t="str">
        <f>IF('Experience Data'!AS193="","",'Experience Data'!AS193)</f>
        <v/>
      </c>
      <c r="X192" s="1">
        <f t="shared" si="166"/>
        <v>0</v>
      </c>
      <c r="Y192" s="91">
        <f t="shared" si="169"/>
        <v>4.5</v>
      </c>
      <c r="Z192" s="78" t="str">
        <f>IF('Experience Data'!AT193="","",'Experience Data'!AT193)</f>
        <v/>
      </c>
      <c r="AA192" s="91">
        <f t="shared" si="128"/>
        <v>4.5</v>
      </c>
      <c r="AB192" s="40">
        <f>IFERROR(IF(V192=100%,0.5,SUMPRODUCT(AA187:AA191*X187:X191)/SUM(X187:X191)-AA192-0.5),0.5)</f>
        <v>0.5</v>
      </c>
      <c r="AC192" s="40">
        <f t="shared" si="129"/>
        <v>0</v>
      </c>
      <c r="AD192" s="40">
        <f t="shared" si="130"/>
        <v>1</v>
      </c>
      <c r="AE192" s="1">
        <f>IFERROR((1+HLOOKUP($B192,'Yield Curve'!$C$5:$AK$94,AC192+2,FALSE))^(-AC192),1)</f>
        <v>1</v>
      </c>
      <c r="AF192" s="1">
        <f>IFERROR((1+HLOOKUP($B192,'Yield Curve'!$C$5:$AK$94,AD192+2,FALSE))^(-AD192),1)</f>
        <v>1</v>
      </c>
      <c r="AG192" s="1">
        <f t="shared" si="167"/>
        <v>1</v>
      </c>
      <c r="AH192" s="41" t="str">
        <f t="shared" si="131"/>
        <v/>
      </c>
    </row>
    <row r="193" spans="1:34">
      <c r="A193" s="139">
        <f t="shared" si="144"/>
        <v>19</v>
      </c>
      <c r="B193" s="43">
        <f>'Experience Data'!C194</f>
        <v>0</v>
      </c>
      <c r="C193" s="10">
        <f>'Experience Data'!D194</f>
        <v>0</v>
      </c>
      <c r="D193" s="10">
        <f>'Experience Data'!B194</f>
        <v>2012</v>
      </c>
      <c r="E193" s="10" t="str">
        <f t="shared" si="163"/>
        <v>No</v>
      </c>
      <c r="F193" s="40">
        <f>'Experience Data'!I194</f>
        <v>0</v>
      </c>
      <c r="G193" s="40">
        <f>'Experience Data'!J194</f>
        <v>0</v>
      </c>
      <c r="H193" s="11"/>
      <c r="I193" s="11"/>
      <c r="J193" s="35"/>
      <c r="K193" s="40">
        <f>'Experience Data'!G194</f>
        <v>0</v>
      </c>
      <c r="L193" s="40" t="str">
        <f t="shared" si="122"/>
        <v/>
      </c>
      <c r="M193" s="40" t="str">
        <f t="shared" si="123"/>
        <v/>
      </c>
      <c r="N193" s="40" t="str">
        <f t="shared" si="124"/>
        <v/>
      </c>
      <c r="O193" s="9" t="str">
        <f t="shared" si="125"/>
        <v/>
      </c>
      <c r="P193" s="9">
        <v>0.3</v>
      </c>
      <c r="Q193" s="11">
        <v>0.41</v>
      </c>
      <c r="R193" s="37" t="str">
        <f t="shared" si="126"/>
        <v/>
      </c>
      <c r="S193" s="11"/>
      <c r="T193" s="37" t="str">
        <f t="shared" si="127"/>
        <v/>
      </c>
      <c r="U193" s="94" t="str">
        <f>IF(S196="","",O193*S196+IF(Q193="",P193,Q193))</f>
        <v/>
      </c>
      <c r="V193" s="18">
        <f t="shared" si="168"/>
        <v>1</v>
      </c>
      <c r="W193" s="78" t="str">
        <f>IF('Experience Data'!AS194="","",'Experience Data'!AS194)</f>
        <v/>
      </c>
      <c r="X193" s="1">
        <f t="shared" si="166"/>
        <v>0</v>
      </c>
      <c r="Y193" s="91">
        <f t="shared" si="169"/>
        <v>3.5</v>
      </c>
      <c r="Z193" s="78" t="str">
        <f>IF('Experience Data'!AT194="","",'Experience Data'!AT194)</f>
        <v/>
      </c>
      <c r="AA193" s="91">
        <f t="shared" si="128"/>
        <v>3.5</v>
      </c>
      <c r="AB193" s="40">
        <f>IFERROR(IF(V193=100%,0.5,SUMPRODUCT(AA187:AA192*X187:X192)/SUM(X187:X192)-AA193-0.5),0.5)</f>
        <v>0.5</v>
      </c>
      <c r="AC193" s="40">
        <f t="shared" si="129"/>
        <v>0</v>
      </c>
      <c r="AD193" s="40">
        <f t="shared" si="130"/>
        <v>1</v>
      </c>
      <c r="AE193" s="1">
        <f>IFERROR((1+HLOOKUP($B193,'Yield Curve'!$C$5:$AK$94,AC193+2,FALSE))^(-AC193),1)</f>
        <v>1</v>
      </c>
      <c r="AF193" s="1">
        <f>IFERROR((1+HLOOKUP($B193,'Yield Curve'!$C$5:$AK$94,AD193+2,FALSE))^(-AD193),1)</f>
        <v>1</v>
      </c>
      <c r="AG193" s="1">
        <f t="shared" si="167"/>
        <v>1</v>
      </c>
      <c r="AH193" s="41" t="str">
        <f t="shared" si="131"/>
        <v/>
      </c>
    </row>
    <row r="194" spans="1:34">
      <c r="A194" s="139">
        <f t="shared" si="144"/>
        <v>19</v>
      </c>
      <c r="B194" s="43">
        <f>'Experience Data'!C195</f>
        <v>0</v>
      </c>
      <c r="C194" s="10">
        <f>'Experience Data'!D195</f>
        <v>0</v>
      </c>
      <c r="D194" s="10">
        <f>'Experience Data'!B195</f>
        <v>2013</v>
      </c>
      <c r="E194" s="10" t="str">
        <f t="shared" si="163"/>
        <v>No</v>
      </c>
      <c r="F194" s="40">
        <f>'Experience Data'!I195</f>
        <v>0</v>
      </c>
      <c r="G194" s="40">
        <f>'Experience Data'!J195</f>
        <v>0</v>
      </c>
      <c r="H194" s="11"/>
      <c r="I194" s="11"/>
      <c r="J194" s="35"/>
      <c r="K194" s="40">
        <f>'Experience Data'!G195</f>
        <v>0</v>
      </c>
      <c r="L194" s="40" t="str">
        <f t="shared" si="122"/>
        <v/>
      </c>
      <c r="M194" s="40" t="str">
        <f t="shared" si="123"/>
        <v/>
      </c>
      <c r="N194" s="40" t="str">
        <f t="shared" si="124"/>
        <v/>
      </c>
      <c r="O194" s="9" t="str">
        <f t="shared" si="125"/>
        <v/>
      </c>
      <c r="P194" s="9">
        <v>0.3</v>
      </c>
      <c r="Q194" s="11">
        <v>0.41</v>
      </c>
      <c r="R194" s="37" t="str">
        <f t="shared" si="126"/>
        <v/>
      </c>
      <c r="S194" s="11"/>
      <c r="T194" s="37" t="str">
        <f t="shared" si="127"/>
        <v/>
      </c>
      <c r="U194" s="94" t="str">
        <f>IF(S196="","",O194*S196+IF(Q194="",P194,Q194))</f>
        <v/>
      </c>
      <c r="V194" s="18">
        <f t="shared" si="168"/>
        <v>1</v>
      </c>
      <c r="W194" s="78" t="str">
        <f>IF('Experience Data'!AS195="","",'Experience Data'!AS195)</f>
        <v/>
      </c>
      <c r="X194" s="1">
        <f t="shared" si="166"/>
        <v>0</v>
      </c>
      <c r="Y194" s="91">
        <f t="shared" si="169"/>
        <v>2.5</v>
      </c>
      <c r="Z194" s="78" t="str">
        <f>IF('Experience Data'!AT195="","",'Experience Data'!AT195)</f>
        <v/>
      </c>
      <c r="AA194" s="91">
        <f t="shared" si="128"/>
        <v>2.5</v>
      </c>
      <c r="AB194" s="40">
        <f>IFERROR(IF(V194=100%,0.5,SUMPRODUCT(AA187:AA193*X187:X193)/SUM(X187:X193)-AA194-0.5),0.5)</f>
        <v>0.5</v>
      </c>
      <c r="AC194" s="40">
        <f t="shared" si="129"/>
        <v>0</v>
      </c>
      <c r="AD194" s="40">
        <f t="shared" si="130"/>
        <v>1</v>
      </c>
      <c r="AE194" s="1">
        <f>IFERROR((1+HLOOKUP($B194,'Yield Curve'!$C$5:$AK$94,AC194+2,FALSE))^(-AC194),1)</f>
        <v>1</v>
      </c>
      <c r="AF194" s="1">
        <f>IFERROR((1+HLOOKUP($B194,'Yield Curve'!$C$5:$AK$94,AD194+2,FALSE))^(-AD194),1)</f>
        <v>1</v>
      </c>
      <c r="AG194" s="1">
        <f t="shared" si="167"/>
        <v>1</v>
      </c>
      <c r="AH194" s="41" t="str">
        <f t="shared" si="131"/>
        <v/>
      </c>
    </row>
    <row r="195" spans="1:34">
      <c r="A195" s="139">
        <f t="shared" si="144"/>
        <v>19</v>
      </c>
      <c r="B195" s="43">
        <f>'Experience Data'!C196</f>
        <v>0</v>
      </c>
      <c r="C195" s="10">
        <f>'Experience Data'!D196</f>
        <v>0</v>
      </c>
      <c r="D195" s="10">
        <f>'Experience Data'!B196</f>
        <v>2014</v>
      </c>
      <c r="E195" s="10" t="str">
        <f t="shared" si="163"/>
        <v>No</v>
      </c>
      <c r="F195" s="40">
        <f>'Experience Data'!I196</f>
        <v>0</v>
      </c>
      <c r="G195" s="40">
        <f>'Experience Data'!J196</f>
        <v>0</v>
      </c>
      <c r="H195" s="11"/>
      <c r="I195" s="11"/>
      <c r="J195" s="35"/>
      <c r="K195" s="40">
        <f>'Experience Data'!G196</f>
        <v>0</v>
      </c>
      <c r="L195" s="40" t="str">
        <f t="shared" ref="L195:L206" si="170">IF(E195="No","",F195+IF(H195="",0,H195))</f>
        <v/>
      </c>
      <c r="M195" s="40" t="str">
        <f t="shared" ref="M195:M206" si="171">IF(E195="No","",G195+IF(I195="",0,I195)+L195-F195)</f>
        <v/>
      </c>
      <c r="N195" s="40" t="str">
        <f t="shared" ref="N195:N206" si="172">IF(E195="No","",M195-L195+J195)</f>
        <v/>
      </c>
      <c r="O195" s="9" t="str">
        <f t="shared" ref="O195:O206" si="173">IFERROR(M195/K195,"")</f>
        <v/>
      </c>
      <c r="P195" s="9">
        <v>0.3</v>
      </c>
      <c r="Q195" s="11">
        <v>0.41</v>
      </c>
      <c r="R195" s="37" t="str">
        <f t="shared" ref="R195:R206" si="174">IF(E195="No","",O195+IF(Q195="",P195,Q195))</f>
        <v/>
      </c>
      <c r="S195" s="11"/>
      <c r="T195" s="37" t="str">
        <f t="shared" ref="T195:T206" si="175">IF(ISNUMBER(S195),S195*N195,"")</f>
        <v/>
      </c>
      <c r="U195" s="94" t="str">
        <f>IF(S196="","",O195*S196+IF(Q195="",P195,Q195))</f>
        <v/>
      </c>
      <c r="V195" s="18">
        <f t="shared" si="168"/>
        <v>1</v>
      </c>
      <c r="W195" s="78" t="str">
        <f>IF('Experience Data'!AS196="","",'Experience Data'!AS196)</f>
        <v/>
      </c>
      <c r="X195" s="1">
        <f t="shared" si="166"/>
        <v>0</v>
      </c>
      <c r="Y195" s="91">
        <f t="shared" si="169"/>
        <v>1.5</v>
      </c>
      <c r="Z195" s="78" t="str">
        <f>IF('Experience Data'!AT196="","",'Experience Data'!AT196)</f>
        <v/>
      </c>
      <c r="AA195" s="91">
        <f t="shared" ref="AA195:AA206" si="176">IF(Z195="",Y195)</f>
        <v>1.5</v>
      </c>
      <c r="AB195" s="40">
        <f>IFERROR(IF(V195=100%,0.5,SUMPRODUCT(AA187:AA194*X187:X194)/SUM(X187:X194)-AA195-0.5),0.5)</f>
        <v>0.5</v>
      </c>
      <c r="AC195" s="40">
        <f t="shared" ref="AC195:AC206" si="177">ROUNDDOWN(AB195,0)</f>
        <v>0</v>
      </c>
      <c r="AD195" s="40">
        <f t="shared" ref="AD195:AD206" si="178">ROUNDUP(AB195,0)</f>
        <v>1</v>
      </c>
      <c r="AE195" s="1">
        <f>IFERROR((1+HLOOKUP($B195,'Yield Curve'!$C$5:$AK$94,AC195+2,FALSE))^(-AC195),1)</f>
        <v>1</v>
      </c>
      <c r="AF195" s="1">
        <f>IFERROR((1+HLOOKUP($B195,'Yield Curve'!$C$5:$AK$94,AD195+2,FALSE))^(-AD195),1)</f>
        <v>1</v>
      </c>
      <c r="AG195" s="1">
        <f t="shared" si="167"/>
        <v>1</v>
      </c>
      <c r="AH195" s="41" t="str">
        <f t="shared" ref="AH195:AH206" si="179">IF(E195="No","",AG195*N195)</f>
        <v/>
      </c>
    </row>
    <row r="196" spans="1:34">
      <c r="A196" s="140">
        <f t="shared" si="144"/>
        <v>19</v>
      </c>
      <c r="B196" s="44">
        <f>'Experience Data'!C197</f>
        <v>0</v>
      </c>
      <c r="C196" s="16">
        <f>'Experience Data'!D197</f>
        <v>0</v>
      </c>
      <c r="D196" s="16">
        <f>'Experience Data'!B197</f>
        <v>2015</v>
      </c>
      <c r="E196" s="16" t="str">
        <f t="shared" si="163"/>
        <v>No</v>
      </c>
      <c r="F196" s="45">
        <f>'Experience Data'!I197</f>
        <v>0</v>
      </c>
      <c r="G196" s="45">
        <f>'Experience Data'!J197</f>
        <v>0</v>
      </c>
      <c r="H196" s="20"/>
      <c r="I196" s="20"/>
      <c r="J196" s="36"/>
      <c r="K196" s="45">
        <f>'Experience Data'!G197</f>
        <v>0</v>
      </c>
      <c r="L196" s="45" t="str">
        <f t="shared" si="170"/>
        <v/>
      </c>
      <c r="M196" s="45" t="str">
        <f t="shared" si="171"/>
        <v/>
      </c>
      <c r="N196" s="45" t="str">
        <f t="shared" si="172"/>
        <v/>
      </c>
      <c r="O196" s="46" t="str">
        <f t="shared" si="173"/>
        <v/>
      </c>
      <c r="P196" s="46">
        <v>0.3</v>
      </c>
      <c r="Q196" s="20">
        <v>0.41</v>
      </c>
      <c r="R196" s="47" t="str">
        <f t="shared" si="174"/>
        <v/>
      </c>
      <c r="S196" s="20"/>
      <c r="T196" s="47" t="str">
        <f t="shared" si="175"/>
        <v/>
      </c>
      <c r="U196" s="95" t="str">
        <f>IF(S196="","",O196*S196+IF(Q196="",P196,Q196))</f>
        <v/>
      </c>
      <c r="V196" s="19">
        <f t="shared" si="168"/>
        <v>1</v>
      </c>
      <c r="W196" s="80" t="str">
        <f>IF('Experience Data'!AS197="","",'Experience Data'!AS197)</f>
        <v/>
      </c>
      <c r="X196" s="98">
        <f>IF(W196="",V196,W196)</f>
        <v>1</v>
      </c>
      <c r="Y196" s="92">
        <f t="shared" si="169"/>
        <v>0.5</v>
      </c>
      <c r="Z196" s="80" t="str">
        <f>IF('Experience Data'!AT197="","",'Experience Data'!AT197)</f>
        <v/>
      </c>
      <c r="AA196" s="92">
        <f t="shared" si="176"/>
        <v>0.5</v>
      </c>
      <c r="AB196" s="45">
        <f>IFERROR(IF(V196=100%,0.5,SUMPRODUCT(AA187:AA195*X187:X195)/SUM(X187:X195)-AA196-0.5),0.5)</f>
        <v>0.5</v>
      </c>
      <c r="AC196" s="45">
        <f t="shared" si="177"/>
        <v>0</v>
      </c>
      <c r="AD196" s="45">
        <f t="shared" si="178"/>
        <v>1</v>
      </c>
      <c r="AE196" s="17">
        <f>IFERROR((1+HLOOKUP($B196,'Yield Curve'!$C$5:$AK$94,AC196+2,FALSE))^(-AC196),1)</f>
        <v>1</v>
      </c>
      <c r="AF196" s="17">
        <f>IFERROR((1+HLOOKUP($B196,'Yield Curve'!$C$5:$AK$94,AD196+2,FALSE))^(-AD196),1)</f>
        <v>1</v>
      </c>
      <c r="AG196" s="17">
        <f t="shared" si="167"/>
        <v>1</v>
      </c>
      <c r="AH196" s="42" t="str">
        <f t="shared" si="179"/>
        <v/>
      </c>
    </row>
    <row r="197" spans="1:34">
      <c r="A197" s="138">
        <f t="shared" ref="A197" si="180">A187+1</f>
        <v>20</v>
      </c>
      <c r="B197" s="48">
        <f>'Experience Data'!C198</f>
        <v>0</v>
      </c>
      <c r="C197" s="21">
        <f>'Experience Data'!D198</f>
        <v>0</v>
      </c>
      <c r="D197" s="21">
        <f>'Experience Data'!B198</f>
        <v>2006</v>
      </c>
      <c r="E197" s="21" t="str">
        <f t="shared" si="163"/>
        <v>No</v>
      </c>
      <c r="F197" s="49">
        <f>'Experience Data'!I198</f>
        <v>0</v>
      </c>
      <c r="G197" s="49">
        <f>'Experience Data'!J198</f>
        <v>0</v>
      </c>
      <c r="H197" s="50"/>
      <c r="I197" s="50"/>
      <c r="J197" s="23"/>
      <c r="K197" s="49">
        <f>'Experience Data'!G198</f>
        <v>0</v>
      </c>
      <c r="L197" s="49" t="str">
        <f t="shared" si="170"/>
        <v/>
      </c>
      <c r="M197" s="49" t="str">
        <f t="shared" si="171"/>
        <v/>
      </c>
      <c r="N197" s="49" t="str">
        <f t="shared" si="172"/>
        <v/>
      </c>
      <c r="O197" s="51" t="str">
        <f t="shared" si="173"/>
        <v/>
      </c>
      <c r="P197" s="51">
        <v>0.3</v>
      </c>
      <c r="Q197" s="50">
        <v>0.41</v>
      </c>
      <c r="R197" s="52" t="str">
        <f t="shared" si="174"/>
        <v/>
      </c>
      <c r="S197" s="50"/>
      <c r="T197" s="52" t="str">
        <f t="shared" si="175"/>
        <v/>
      </c>
      <c r="U197" s="93" t="str">
        <f>IF(S206="","",O197*S206+IF(Q197="",P197,Q197))</f>
        <v/>
      </c>
      <c r="V197" s="53">
        <v>1</v>
      </c>
      <c r="W197" s="79">
        <f>IF('Experience Data'!AS198="","",'Experience Data'!AS198)</f>
        <v>1</v>
      </c>
      <c r="X197" s="24">
        <f>IF(W198="",V197-V198,W197-W198)</f>
        <v>0</v>
      </c>
      <c r="Y197" s="90">
        <v>15</v>
      </c>
      <c r="Z197" s="79" t="str">
        <f>IF('Experience Data'!AT198="","",'Experience Data'!AT198)</f>
        <v/>
      </c>
      <c r="AA197" s="90">
        <f t="shared" si="176"/>
        <v>15</v>
      </c>
      <c r="AB197" s="49">
        <f>IFERROR(IF(V197=100%,0.5,SUMPRODUCT(AA196:AA197*X196:X197)/SUM(X196:X197)-AA197-0.5),0.5)</f>
        <v>0.5</v>
      </c>
      <c r="AC197" s="49">
        <f t="shared" si="177"/>
        <v>0</v>
      </c>
      <c r="AD197" s="49">
        <f t="shared" si="178"/>
        <v>1</v>
      </c>
      <c r="AE197" s="24">
        <f>IFERROR((1+HLOOKUP($B197,'Yield Curve'!$C$5:$AK$94,AC197+2,FALSE))^(-AC197),1)</f>
        <v>1</v>
      </c>
      <c r="AF197" s="24">
        <f>IFERROR((1+HLOOKUP($B197,'Yield Curve'!$C$5:$AK$94,AD197+2,FALSE))^(-AD197),1)</f>
        <v>1</v>
      </c>
      <c r="AG197" s="24">
        <f>(1-AB197+AC197)*AE197+(AB197-AC197)*AF197</f>
        <v>1</v>
      </c>
      <c r="AH197" s="54" t="str">
        <f t="shared" si="179"/>
        <v/>
      </c>
    </row>
    <row r="198" spans="1:34">
      <c r="A198" s="139">
        <f t="shared" ref="A198" si="181">A197</f>
        <v>20</v>
      </c>
      <c r="B198" s="43">
        <f>'Experience Data'!C199</f>
        <v>0</v>
      </c>
      <c r="C198" s="10">
        <f>'Experience Data'!D199</f>
        <v>0</v>
      </c>
      <c r="D198" s="10">
        <f>'Experience Data'!B199</f>
        <v>2007</v>
      </c>
      <c r="E198" s="10" t="str">
        <f t="shared" si="163"/>
        <v>No</v>
      </c>
      <c r="F198" s="40">
        <f>'Experience Data'!I199</f>
        <v>0</v>
      </c>
      <c r="G198" s="40">
        <f>'Experience Data'!J199</f>
        <v>0</v>
      </c>
      <c r="H198" s="11"/>
      <c r="I198" s="11"/>
      <c r="J198" s="35"/>
      <c r="K198" s="40">
        <f>'Experience Data'!G199</f>
        <v>0</v>
      </c>
      <c r="L198" s="40" t="str">
        <f t="shared" si="170"/>
        <v/>
      </c>
      <c r="M198" s="40" t="str">
        <f t="shared" si="171"/>
        <v/>
      </c>
      <c r="N198" s="40" t="str">
        <f t="shared" si="172"/>
        <v/>
      </c>
      <c r="O198" s="9" t="str">
        <f t="shared" si="173"/>
        <v/>
      </c>
      <c r="P198" s="9">
        <v>0.3</v>
      </c>
      <c r="Q198" s="11">
        <v>0.41</v>
      </c>
      <c r="R198" s="37" t="str">
        <f t="shared" si="174"/>
        <v/>
      </c>
      <c r="S198" s="11"/>
      <c r="T198" s="37" t="str">
        <f t="shared" si="175"/>
        <v/>
      </c>
      <c r="U198" s="94" t="str">
        <f>IF(S206="","",O198*S206+IF(Q198="",P198,Q198))</f>
        <v/>
      </c>
      <c r="V198" s="18">
        <f>IFERROR(L198/M198,100%)</f>
        <v>1</v>
      </c>
      <c r="W198" s="78" t="str">
        <f>IF('Experience Data'!AS199="","",'Experience Data'!AS199)</f>
        <v/>
      </c>
      <c r="X198" s="1">
        <f t="shared" ref="X198:X205" si="182">IF(W199="",V198-V199,W198-W199)</f>
        <v>0</v>
      </c>
      <c r="Y198" s="91">
        <v>8.5</v>
      </c>
      <c r="Z198" s="78" t="str">
        <f>IF('Experience Data'!AT199="","",'Experience Data'!AT199)</f>
        <v/>
      </c>
      <c r="AA198" s="91">
        <f t="shared" si="176"/>
        <v>8.5</v>
      </c>
      <c r="AB198" s="40">
        <f>IFERROR(IF(V198=100%,0.5,SUMPRODUCT(AA197:AA197*X197:X197)/SUM(X197:X197)-AA198-0.5),0.5)</f>
        <v>0.5</v>
      </c>
      <c r="AC198" s="40">
        <f t="shared" si="177"/>
        <v>0</v>
      </c>
      <c r="AD198" s="40">
        <f t="shared" si="178"/>
        <v>1</v>
      </c>
      <c r="AE198" s="1">
        <f>IFERROR((1+HLOOKUP($B198,'Yield Curve'!$C$5:$AK$94,AC198+2,FALSE))^(-AC198),1)</f>
        <v>1</v>
      </c>
      <c r="AF198" s="1">
        <f>IFERROR((1+HLOOKUP($B198,'Yield Curve'!$C$5:$AK$94,AD198+2,FALSE))^(-AD198),1)</f>
        <v>1</v>
      </c>
      <c r="AG198" s="1">
        <f t="shared" ref="AG198:AG207" si="183">(1-AB198+AC198)*AE198+(AB198-AC198)*AF198</f>
        <v>1</v>
      </c>
      <c r="AH198" s="41" t="str">
        <f t="shared" si="179"/>
        <v/>
      </c>
    </row>
    <row r="199" spans="1:34">
      <c r="A199" s="139">
        <f t="shared" si="144"/>
        <v>20</v>
      </c>
      <c r="B199" s="43">
        <f>'Experience Data'!C200</f>
        <v>0</v>
      </c>
      <c r="C199" s="10">
        <f>'Experience Data'!D200</f>
        <v>0</v>
      </c>
      <c r="D199" s="10">
        <f>'Experience Data'!B200</f>
        <v>2008</v>
      </c>
      <c r="E199" s="10" t="str">
        <f t="shared" si="163"/>
        <v>No</v>
      </c>
      <c r="F199" s="40">
        <f>'Experience Data'!I200</f>
        <v>0</v>
      </c>
      <c r="G199" s="40">
        <f>'Experience Data'!J200</f>
        <v>0</v>
      </c>
      <c r="H199" s="11"/>
      <c r="I199" s="11"/>
      <c r="J199" s="35"/>
      <c r="K199" s="40">
        <f>'Experience Data'!G200</f>
        <v>0</v>
      </c>
      <c r="L199" s="40" t="str">
        <f t="shared" si="170"/>
        <v/>
      </c>
      <c r="M199" s="40" t="str">
        <f t="shared" si="171"/>
        <v/>
      </c>
      <c r="N199" s="40" t="str">
        <f t="shared" si="172"/>
        <v/>
      </c>
      <c r="O199" s="9" t="str">
        <f t="shared" si="173"/>
        <v/>
      </c>
      <c r="P199" s="9">
        <v>0.3</v>
      </c>
      <c r="Q199" s="11">
        <v>0.41</v>
      </c>
      <c r="R199" s="37" t="str">
        <f t="shared" si="174"/>
        <v/>
      </c>
      <c r="S199" s="11"/>
      <c r="T199" s="37" t="str">
        <f t="shared" si="175"/>
        <v/>
      </c>
      <c r="U199" s="94" t="str">
        <f>IF(S206="","",O199*S206+IF(Q199="",P199,Q199))</f>
        <v/>
      </c>
      <c r="V199" s="18">
        <f t="shared" ref="V199:V206" si="184">IFERROR(L199/M199,100%)</f>
        <v>1</v>
      </c>
      <c r="W199" s="78" t="str">
        <f>IF('Experience Data'!AS200="","",'Experience Data'!AS200)</f>
        <v/>
      </c>
      <c r="X199" s="1">
        <f t="shared" si="182"/>
        <v>0</v>
      </c>
      <c r="Y199" s="91">
        <f t="shared" ref="Y199:Y206" si="185">Y198-1</f>
        <v>7.5</v>
      </c>
      <c r="Z199" s="78" t="str">
        <f>IF('Experience Data'!AT200="","",'Experience Data'!AT200)</f>
        <v/>
      </c>
      <c r="AA199" s="91">
        <f t="shared" si="176"/>
        <v>7.5</v>
      </c>
      <c r="AB199" s="40">
        <f>IFERROR(IF(V199=100%,0.5,SUMPRODUCT(AA197:AA198*X197:X198)/SUM(X197:X198)-AA199-0.5),0.5)</f>
        <v>0.5</v>
      </c>
      <c r="AC199" s="40">
        <f t="shared" si="177"/>
        <v>0</v>
      </c>
      <c r="AD199" s="40">
        <f t="shared" si="178"/>
        <v>1</v>
      </c>
      <c r="AE199" s="1">
        <f>IFERROR((1+HLOOKUP($B199,'Yield Curve'!$C$5:$AK$94,AC199+2,FALSE))^(-AC199),1)</f>
        <v>1</v>
      </c>
      <c r="AF199" s="1">
        <f>IFERROR((1+HLOOKUP($B199,'Yield Curve'!$C$5:$AK$94,AD199+2,FALSE))^(-AD199),1)</f>
        <v>1</v>
      </c>
      <c r="AG199" s="1">
        <f t="shared" si="183"/>
        <v>1</v>
      </c>
      <c r="AH199" s="41" t="str">
        <f t="shared" si="179"/>
        <v/>
      </c>
    </row>
    <row r="200" spans="1:34">
      <c r="A200" s="139">
        <f t="shared" si="144"/>
        <v>20</v>
      </c>
      <c r="B200" s="43">
        <f>'Experience Data'!C201</f>
        <v>0</v>
      </c>
      <c r="C200" s="10">
        <f>'Experience Data'!D201</f>
        <v>0</v>
      </c>
      <c r="D200" s="10">
        <f>'Experience Data'!B201</f>
        <v>2009</v>
      </c>
      <c r="E200" s="10" t="str">
        <f t="shared" si="163"/>
        <v>No</v>
      </c>
      <c r="F200" s="40">
        <f>'Experience Data'!I201</f>
        <v>0</v>
      </c>
      <c r="G200" s="40">
        <f>'Experience Data'!J201</f>
        <v>0</v>
      </c>
      <c r="H200" s="11"/>
      <c r="I200" s="11"/>
      <c r="J200" s="35"/>
      <c r="K200" s="40">
        <f>'Experience Data'!G201</f>
        <v>0</v>
      </c>
      <c r="L200" s="40" t="str">
        <f t="shared" si="170"/>
        <v/>
      </c>
      <c r="M200" s="40" t="str">
        <f t="shared" si="171"/>
        <v/>
      </c>
      <c r="N200" s="40" t="str">
        <f t="shared" si="172"/>
        <v/>
      </c>
      <c r="O200" s="9" t="str">
        <f t="shared" si="173"/>
        <v/>
      </c>
      <c r="P200" s="9">
        <v>0.3</v>
      </c>
      <c r="Q200" s="11">
        <v>0.41</v>
      </c>
      <c r="R200" s="37" t="str">
        <f t="shared" si="174"/>
        <v/>
      </c>
      <c r="S200" s="11"/>
      <c r="T200" s="37" t="str">
        <f t="shared" si="175"/>
        <v/>
      </c>
      <c r="U200" s="94" t="str">
        <f>IF(S206="","",O200*S206+IF(Q200="",P200,Q200))</f>
        <v/>
      </c>
      <c r="V200" s="18">
        <f t="shared" si="184"/>
        <v>1</v>
      </c>
      <c r="W200" s="78" t="str">
        <f>IF('Experience Data'!AS201="","",'Experience Data'!AS201)</f>
        <v/>
      </c>
      <c r="X200" s="1">
        <f t="shared" si="182"/>
        <v>0</v>
      </c>
      <c r="Y200" s="91">
        <f t="shared" si="185"/>
        <v>6.5</v>
      </c>
      <c r="Z200" s="78" t="str">
        <f>IF('Experience Data'!AT201="","",'Experience Data'!AT201)</f>
        <v/>
      </c>
      <c r="AA200" s="91">
        <f t="shared" si="176"/>
        <v>6.5</v>
      </c>
      <c r="AB200" s="40">
        <f>IFERROR(IF(V200=100%,0.5,SUMPRODUCT(AA197:AA199*X197:X199)/SUM(X197:X199)-AA200-0.5),0.5)</f>
        <v>0.5</v>
      </c>
      <c r="AC200" s="40">
        <f t="shared" si="177"/>
        <v>0</v>
      </c>
      <c r="AD200" s="40">
        <f t="shared" si="178"/>
        <v>1</v>
      </c>
      <c r="AE200" s="1">
        <f>IFERROR((1+HLOOKUP($B200,'Yield Curve'!$C$5:$AK$94,AC200+2,FALSE))^(-AC200),1)</f>
        <v>1</v>
      </c>
      <c r="AF200" s="1">
        <f>IFERROR((1+HLOOKUP($B200,'Yield Curve'!$C$5:$AK$94,AD200+2,FALSE))^(-AD200),1)</f>
        <v>1</v>
      </c>
      <c r="AG200" s="1">
        <f t="shared" si="183"/>
        <v>1</v>
      </c>
      <c r="AH200" s="41" t="str">
        <f t="shared" si="179"/>
        <v/>
      </c>
    </row>
    <row r="201" spans="1:34">
      <c r="A201" s="139">
        <f t="shared" si="144"/>
        <v>20</v>
      </c>
      <c r="B201" s="43">
        <f>'Experience Data'!C202</f>
        <v>0</v>
      </c>
      <c r="C201" s="10">
        <f>'Experience Data'!D202</f>
        <v>0</v>
      </c>
      <c r="D201" s="10">
        <f>'Experience Data'!B202</f>
        <v>2010</v>
      </c>
      <c r="E201" s="10" t="str">
        <f t="shared" si="163"/>
        <v>No</v>
      </c>
      <c r="F201" s="40">
        <f>'Experience Data'!I202</f>
        <v>0</v>
      </c>
      <c r="G201" s="40">
        <f>'Experience Data'!J202</f>
        <v>0</v>
      </c>
      <c r="H201" s="11"/>
      <c r="I201" s="11"/>
      <c r="J201" s="35"/>
      <c r="K201" s="40">
        <f>'Experience Data'!G202</f>
        <v>0</v>
      </c>
      <c r="L201" s="40" t="str">
        <f t="shared" si="170"/>
        <v/>
      </c>
      <c r="M201" s="40" t="str">
        <f t="shared" si="171"/>
        <v/>
      </c>
      <c r="N201" s="40" t="str">
        <f t="shared" si="172"/>
        <v/>
      </c>
      <c r="O201" s="9" t="str">
        <f t="shared" si="173"/>
        <v/>
      </c>
      <c r="P201" s="9">
        <v>0.3</v>
      </c>
      <c r="Q201" s="11">
        <v>0.41</v>
      </c>
      <c r="R201" s="37" t="str">
        <f t="shared" si="174"/>
        <v/>
      </c>
      <c r="S201" s="11"/>
      <c r="T201" s="37" t="str">
        <f t="shared" si="175"/>
        <v/>
      </c>
      <c r="U201" s="94" t="str">
        <f>IF(S206="","",O201*S206+IF(Q201="",P201,Q201))</f>
        <v/>
      </c>
      <c r="V201" s="18">
        <f t="shared" si="184"/>
        <v>1</v>
      </c>
      <c r="W201" s="78" t="str">
        <f>IF('Experience Data'!AS202="","",'Experience Data'!AS202)</f>
        <v/>
      </c>
      <c r="X201" s="1">
        <f t="shared" si="182"/>
        <v>0</v>
      </c>
      <c r="Y201" s="91">
        <f t="shared" si="185"/>
        <v>5.5</v>
      </c>
      <c r="Z201" s="78" t="str">
        <f>IF('Experience Data'!AT202="","",'Experience Data'!AT202)</f>
        <v/>
      </c>
      <c r="AA201" s="91">
        <f t="shared" si="176"/>
        <v>5.5</v>
      </c>
      <c r="AB201" s="40">
        <f>IFERROR(IF(V201=100%,0.5,SUMPRODUCT(AA197:AA200*X197:X200)/SUM(X197:X200)-AA201-0.5),0.5)</f>
        <v>0.5</v>
      </c>
      <c r="AC201" s="40">
        <f t="shared" si="177"/>
        <v>0</v>
      </c>
      <c r="AD201" s="40">
        <f t="shared" si="178"/>
        <v>1</v>
      </c>
      <c r="AE201" s="1">
        <f>IFERROR((1+HLOOKUP($B201,'Yield Curve'!$C$5:$AK$94,AC201+2,FALSE))^(-AC201),1)</f>
        <v>1</v>
      </c>
      <c r="AF201" s="1">
        <f>IFERROR((1+HLOOKUP($B201,'Yield Curve'!$C$5:$AK$94,AD201+2,FALSE))^(-AD201),1)</f>
        <v>1</v>
      </c>
      <c r="AG201" s="1">
        <f t="shared" si="183"/>
        <v>1</v>
      </c>
      <c r="AH201" s="41" t="str">
        <f t="shared" si="179"/>
        <v/>
      </c>
    </row>
    <row r="202" spans="1:34">
      <c r="A202" s="139">
        <f t="shared" si="144"/>
        <v>20</v>
      </c>
      <c r="B202" s="43">
        <f>'Experience Data'!C203</f>
        <v>0</v>
      </c>
      <c r="C202" s="10">
        <f>'Experience Data'!D203</f>
        <v>0</v>
      </c>
      <c r="D202" s="10">
        <f>'Experience Data'!B203</f>
        <v>2011</v>
      </c>
      <c r="E202" s="10" t="str">
        <f t="shared" si="163"/>
        <v>No</v>
      </c>
      <c r="F202" s="40">
        <f>'Experience Data'!I203</f>
        <v>0</v>
      </c>
      <c r="G202" s="40">
        <f>'Experience Data'!J203</f>
        <v>0</v>
      </c>
      <c r="H202" s="11"/>
      <c r="I202" s="11"/>
      <c r="J202" s="35"/>
      <c r="K202" s="40">
        <f>'Experience Data'!G203</f>
        <v>0</v>
      </c>
      <c r="L202" s="40" t="str">
        <f t="shared" si="170"/>
        <v/>
      </c>
      <c r="M202" s="40" t="str">
        <f t="shared" si="171"/>
        <v/>
      </c>
      <c r="N202" s="40" t="str">
        <f t="shared" si="172"/>
        <v/>
      </c>
      <c r="O202" s="9" t="str">
        <f t="shared" si="173"/>
        <v/>
      </c>
      <c r="P202" s="9">
        <v>0.3</v>
      </c>
      <c r="Q202" s="11">
        <v>0.41</v>
      </c>
      <c r="R202" s="37" t="str">
        <f t="shared" si="174"/>
        <v/>
      </c>
      <c r="S202" s="11"/>
      <c r="T202" s="37" t="str">
        <f t="shared" si="175"/>
        <v/>
      </c>
      <c r="U202" s="94" t="str">
        <f>IF(S206="","",O202*S206+IF(Q202="",P202,Q202))</f>
        <v/>
      </c>
      <c r="V202" s="18">
        <f t="shared" si="184"/>
        <v>1</v>
      </c>
      <c r="W202" s="78" t="str">
        <f>IF('Experience Data'!AS203="","",'Experience Data'!AS203)</f>
        <v/>
      </c>
      <c r="X202" s="1">
        <f t="shared" si="182"/>
        <v>0</v>
      </c>
      <c r="Y202" s="91">
        <f t="shared" si="185"/>
        <v>4.5</v>
      </c>
      <c r="Z202" s="78" t="str">
        <f>IF('Experience Data'!AT203="","",'Experience Data'!AT203)</f>
        <v/>
      </c>
      <c r="AA202" s="91">
        <f t="shared" si="176"/>
        <v>4.5</v>
      </c>
      <c r="AB202" s="40">
        <f>IFERROR(IF(V202=100%,0.5,SUMPRODUCT(AA197:AA201*X197:X201)/SUM(X197:X201)-AA202-0.5),0.5)</f>
        <v>0.5</v>
      </c>
      <c r="AC202" s="40">
        <f t="shared" si="177"/>
        <v>0</v>
      </c>
      <c r="AD202" s="40">
        <f t="shared" si="178"/>
        <v>1</v>
      </c>
      <c r="AE202" s="1">
        <f>IFERROR((1+HLOOKUP($B202,'Yield Curve'!$C$5:$AK$94,AC202+2,FALSE))^(-AC202),1)</f>
        <v>1</v>
      </c>
      <c r="AF202" s="1">
        <f>IFERROR((1+HLOOKUP($B202,'Yield Curve'!$C$5:$AK$94,AD202+2,FALSE))^(-AD202),1)</f>
        <v>1</v>
      </c>
      <c r="AG202" s="1">
        <f t="shared" si="183"/>
        <v>1</v>
      </c>
      <c r="AH202" s="41" t="str">
        <f t="shared" si="179"/>
        <v/>
      </c>
    </row>
    <row r="203" spans="1:34">
      <c r="A203" s="139">
        <f t="shared" si="144"/>
        <v>20</v>
      </c>
      <c r="B203" s="43">
        <f>'Experience Data'!C204</f>
        <v>0</v>
      </c>
      <c r="C203" s="10">
        <f>'Experience Data'!D204</f>
        <v>0</v>
      </c>
      <c r="D203" s="10">
        <f>'Experience Data'!B204</f>
        <v>2012</v>
      </c>
      <c r="E203" s="10" t="str">
        <f t="shared" si="163"/>
        <v>No</v>
      </c>
      <c r="F203" s="40">
        <f>'Experience Data'!I204</f>
        <v>0</v>
      </c>
      <c r="G203" s="40">
        <f>'Experience Data'!J204</f>
        <v>0</v>
      </c>
      <c r="H203" s="11"/>
      <c r="I203" s="11"/>
      <c r="J203" s="35"/>
      <c r="K203" s="40">
        <f>'Experience Data'!G204</f>
        <v>0</v>
      </c>
      <c r="L203" s="40" t="str">
        <f t="shared" si="170"/>
        <v/>
      </c>
      <c r="M203" s="40" t="str">
        <f t="shared" si="171"/>
        <v/>
      </c>
      <c r="N203" s="40" t="str">
        <f t="shared" si="172"/>
        <v/>
      </c>
      <c r="O203" s="9" t="str">
        <f t="shared" si="173"/>
        <v/>
      </c>
      <c r="P203" s="9">
        <v>0.3</v>
      </c>
      <c r="Q203" s="11">
        <v>0.41</v>
      </c>
      <c r="R203" s="37" t="str">
        <f t="shared" si="174"/>
        <v/>
      </c>
      <c r="S203" s="11"/>
      <c r="T203" s="37" t="str">
        <f t="shared" si="175"/>
        <v/>
      </c>
      <c r="U203" s="94" t="str">
        <f>IF(S206="","",O203*S206+IF(Q203="",P203,Q203))</f>
        <v/>
      </c>
      <c r="V203" s="18">
        <f t="shared" si="184"/>
        <v>1</v>
      </c>
      <c r="W203" s="78" t="str">
        <f>IF('Experience Data'!AS204="","",'Experience Data'!AS204)</f>
        <v/>
      </c>
      <c r="X203" s="1">
        <f t="shared" si="182"/>
        <v>0</v>
      </c>
      <c r="Y203" s="91">
        <f t="shared" si="185"/>
        <v>3.5</v>
      </c>
      <c r="Z203" s="78" t="str">
        <f>IF('Experience Data'!AT204="","",'Experience Data'!AT204)</f>
        <v/>
      </c>
      <c r="AA203" s="91">
        <f t="shared" si="176"/>
        <v>3.5</v>
      </c>
      <c r="AB203" s="40">
        <f>IFERROR(IF(V203=100%,0.5,SUMPRODUCT(AA197:AA202*X197:X202)/SUM(X197:X202)-AA203-0.5),0.5)</f>
        <v>0.5</v>
      </c>
      <c r="AC203" s="40">
        <f t="shared" si="177"/>
        <v>0</v>
      </c>
      <c r="AD203" s="40">
        <f t="shared" si="178"/>
        <v>1</v>
      </c>
      <c r="AE203" s="1">
        <f>IFERROR((1+HLOOKUP($B203,'Yield Curve'!$C$5:$AK$94,AC203+2,FALSE))^(-AC203),1)</f>
        <v>1</v>
      </c>
      <c r="AF203" s="1">
        <f>IFERROR((1+HLOOKUP($B203,'Yield Curve'!$C$5:$AK$94,AD203+2,FALSE))^(-AD203),1)</f>
        <v>1</v>
      </c>
      <c r="AG203" s="1">
        <f t="shared" si="183"/>
        <v>1</v>
      </c>
      <c r="AH203" s="41" t="str">
        <f t="shared" si="179"/>
        <v/>
      </c>
    </row>
    <row r="204" spans="1:34">
      <c r="A204" s="139">
        <f t="shared" si="144"/>
        <v>20</v>
      </c>
      <c r="B204" s="43">
        <f>'Experience Data'!C205</f>
        <v>0</v>
      </c>
      <c r="C204" s="10">
        <f>'Experience Data'!D205</f>
        <v>0</v>
      </c>
      <c r="D204" s="10">
        <f>'Experience Data'!B205</f>
        <v>2013</v>
      </c>
      <c r="E204" s="10" t="str">
        <f t="shared" si="163"/>
        <v>No</v>
      </c>
      <c r="F204" s="40">
        <f>'Experience Data'!I205</f>
        <v>0</v>
      </c>
      <c r="G204" s="40">
        <f>'Experience Data'!J205</f>
        <v>0</v>
      </c>
      <c r="H204" s="11"/>
      <c r="I204" s="11"/>
      <c r="J204" s="35"/>
      <c r="K204" s="40">
        <f>'Experience Data'!G205</f>
        <v>0</v>
      </c>
      <c r="L204" s="40" t="str">
        <f t="shared" si="170"/>
        <v/>
      </c>
      <c r="M204" s="40" t="str">
        <f t="shared" si="171"/>
        <v/>
      </c>
      <c r="N204" s="40" t="str">
        <f t="shared" si="172"/>
        <v/>
      </c>
      <c r="O204" s="9" t="str">
        <f t="shared" si="173"/>
        <v/>
      </c>
      <c r="P204" s="9">
        <v>0.3</v>
      </c>
      <c r="Q204" s="11">
        <v>0.41</v>
      </c>
      <c r="R204" s="37" t="str">
        <f t="shared" si="174"/>
        <v/>
      </c>
      <c r="S204" s="11"/>
      <c r="T204" s="37" t="str">
        <f t="shared" si="175"/>
        <v/>
      </c>
      <c r="U204" s="94" t="str">
        <f>IF(S206="","",O204*S206+IF(Q204="",P204,Q204))</f>
        <v/>
      </c>
      <c r="V204" s="18">
        <f t="shared" si="184"/>
        <v>1</v>
      </c>
      <c r="W204" s="78" t="str">
        <f>IF('Experience Data'!AS205="","",'Experience Data'!AS205)</f>
        <v/>
      </c>
      <c r="X204" s="1">
        <f t="shared" si="182"/>
        <v>0</v>
      </c>
      <c r="Y204" s="91">
        <f t="shared" si="185"/>
        <v>2.5</v>
      </c>
      <c r="Z204" s="78" t="str">
        <f>IF('Experience Data'!AT205="","",'Experience Data'!AT205)</f>
        <v/>
      </c>
      <c r="AA204" s="91">
        <f t="shared" si="176"/>
        <v>2.5</v>
      </c>
      <c r="AB204" s="40">
        <f>IFERROR(IF(V204=100%,0.5,SUMPRODUCT(AA197:AA203*X197:X203)/SUM(X197:X203)-AA204-0.5),0.5)</f>
        <v>0.5</v>
      </c>
      <c r="AC204" s="40">
        <f t="shared" si="177"/>
        <v>0</v>
      </c>
      <c r="AD204" s="40">
        <f t="shared" si="178"/>
        <v>1</v>
      </c>
      <c r="AE204" s="1">
        <f>IFERROR((1+HLOOKUP($B204,'Yield Curve'!$C$5:$AK$94,AC204+2,FALSE))^(-AC204),1)</f>
        <v>1</v>
      </c>
      <c r="AF204" s="1">
        <f>IFERROR((1+HLOOKUP($B204,'Yield Curve'!$C$5:$AK$94,AD204+2,FALSE))^(-AD204),1)</f>
        <v>1</v>
      </c>
      <c r="AG204" s="1">
        <f t="shared" si="183"/>
        <v>1</v>
      </c>
      <c r="AH204" s="41" t="str">
        <f t="shared" si="179"/>
        <v/>
      </c>
    </row>
    <row r="205" spans="1:34">
      <c r="A205" s="139">
        <f t="shared" si="144"/>
        <v>20</v>
      </c>
      <c r="B205" s="43">
        <f>'Experience Data'!C206</f>
        <v>0</v>
      </c>
      <c r="C205" s="10">
        <f>'Experience Data'!D206</f>
        <v>0</v>
      </c>
      <c r="D205" s="10">
        <f>'Experience Data'!B206</f>
        <v>2014</v>
      </c>
      <c r="E205" s="10" t="str">
        <f t="shared" si="163"/>
        <v>No</v>
      </c>
      <c r="F205" s="40">
        <f>'Experience Data'!I206</f>
        <v>0</v>
      </c>
      <c r="G205" s="40">
        <f>'Experience Data'!J206</f>
        <v>0</v>
      </c>
      <c r="H205" s="11"/>
      <c r="I205" s="11"/>
      <c r="J205" s="35"/>
      <c r="K205" s="40">
        <f>'Experience Data'!G206</f>
        <v>0</v>
      </c>
      <c r="L205" s="40" t="str">
        <f t="shared" si="170"/>
        <v/>
      </c>
      <c r="M205" s="40" t="str">
        <f t="shared" si="171"/>
        <v/>
      </c>
      <c r="N205" s="40" t="str">
        <f t="shared" si="172"/>
        <v/>
      </c>
      <c r="O205" s="9" t="str">
        <f t="shared" si="173"/>
        <v/>
      </c>
      <c r="P205" s="9">
        <v>0.3</v>
      </c>
      <c r="Q205" s="11">
        <v>0.41</v>
      </c>
      <c r="R205" s="37" t="str">
        <f t="shared" si="174"/>
        <v/>
      </c>
      <c r="S205" s="11"/>
      <c r="T205" s="37" t="str">
        <f t="shared" si="175"/>
        <v/>
      </c>
      <c r="U205" s="94" t="str">
        <f>IF(S206="","",O205*S206+IF(Q205="",P205,Q205))</f>
        <v/>
      </c>
      <c r="V205" s="18">
        <f t="shared" si="184"/>
        <v>1</v>
      </c>
      <c r="W205" s="78" t="str">
        <f>IF('Experience Data'!AS206="","",'Experience Data'!AS206)</f>
        <v/>
      </c>
      <c r="X205" s="1">
        <f t="shared" si="182"/>
        <v>0</v>
      </c>
      <c r="Y205" s="91">
        <f t="shared" si="185"/>
        <v>1.5</v>
      </c>
      <c r="Z205" s="78" t="str">
        <f>IF('Experience Data'!AT206="","",'Experience Data'!AT206)</f>
        <v/>
      </c>
      <c r="AA205" s="91">
        <f t="shared" si="176"/>
        <v>1.5</v>
      </c>
      <c r="AB205" s="40">
        <f>IFERROR(IF(V205=100%,0.5,SUMPRODUCT(AA197:AA204*X197:X204)/SUM(X197:X204)-AA205-0.5),0.5)</f>
        <v>0.5</v>
      </c>
      <c r="AC205" s="40">
        <f t="shared" si="177"/>
        <v>0</v>
      </c>
      <c r="AD205" s="40">
        <f t="shared" si="178"/>
        <v>1</v>
      </c>
      <c r="AE205" s="1">
        <f>IFERROR((1+HLOOKUP($B205,'Yield Curve'!$C$5:$AK$94,AC205+2,FALSE))^(-AC205),1)</f>
        <v>1</v>
      </c>
      <c r="AF205" s="1">
        <f>IFERROR((1+HLOOKUP($B205,'Yield Curve'!$C$5:$AK$94,AD205+2,FALSE))^(-AD205),1)</f>
        <v>1</v>
      </c>
      <c r="AG205" s="1">
        <f t="shared" si="183"/>
        <v>1</v>
      </c>
      <c r="AH205" s="41" t="str">
        <f t="shared" si="179"/>
        <v/>
      </c>
    </row>
    <row r="206" spans="1:34">
      <c r="A206" s="140">
        <f t="shared" si="144"/>
        <v>20</v>
      </c>
      <c r="B206" s="44">
        <f>'Experience Data'!C207</f>
        <v>0</v>
      </c>
      <c r="C206" s="16">
        <f>'Experience Data'!D207</f>
        <v>0</v>
      </c>
      <c r="D206" s="16">
        <f>'Experience Data'!B207</f>
        <v>2015</v>
      </c>
      <c r="E206" s="16" t="str">
        <f t="shared" si="163"/>
        <v>No</v>
      </c>
      <c r="F206" s="45">
        <f>'Experience Data'!I207</f>
        <v>0</v>
      </c>
      <c r="G206" s="45">
        <f>'Experience Data'!J207</f>
        <v>0</v>
      </c>
      <c r="H206" s="20"/>
      <c r="I206" s="20"/>
      <c r="J206" s="36"/>
      <c r="K206" s="45">
        <f>'Experience Data'!G207</f>
        <v>0</v>
      </c>
      <c r="L206" s="45" t="str">
        <f t="shared" si="170"/>
        <v/>
      </c>
      <c r="M206" s="45" t="str">
        <f t="shared" si="171"/>
        <v/>
      </c>
      <c r="N206" s="45" t="str">
        <f t="shared" si="172"/>
        <v/>
      </c>
      <c r="O206" s="46" t="str">
        <f t="shared" si="173"/>
        <v/>
      </c>
      <c r="P206" s="46">
        <v>0.3</v>
      </c>
      <c r="Q206" s="20">
        <v>0.41</v>
      </c>
      <c r="R206" s="47" t="str">
        <f t="shared" si="174"/>
        <v/>
      </c>
      <c r="S206" s="20"/>
      <c r="T206" s="47" t="str">
        <f t="shared" si="175"/>
        <v/>
      </c>
      <c r="U206" s="95" t="str">
        <f>IF(S206="","",O206*S206+IF(Q206="",P206,Q206))</f>
        <v/>
      </c>
      <c r="V206" s="19">
        <f t="shared" si="184"/>
        <v>1</v>
      </c>
      <c r="W206" s="80" t="str">
        <f>IF('Experience Data'!AS207="","",'Experience Data'!AS207)</f>
        <v/>
      </c>
      <c r="X206" s="98">
        <f>IF(W206="",V206,W206)</f>
        <v>1</v>
      </c>
      <c r="Y206" s="92">
        <f t="shared" si="185"/>
        <v>0.5</v>
      </c>
      <c r="Z206" s="80" t="str">
        <f>IF('Experience Data'!AT207="","",'Experience Data'!AT207)</f>
        <v/>
      </c>
      <c r="AA206" s="92">
        <f t="shared" si="176"/>
        <v>0.5</v>
      </c>
      <c r="AB206" s="45">
        <f>IFERROR(IF(V206=100%,0.5,SUMPRODUCT(AA197:AA205*X197:X205)/SUM(X197:X205)-AA206-0.5),0.5)</f>
        <v>0.5</v>
      </c>
      <c r="AC206" s="45">
        <f t="shared" si="177"/>
        <v>0</v>
      </c>
      <c r="AD206" s="45">
        <f t="shared" si="178"/>
        <v>1</v>
      </c>
      <c r="AE206" s="17">
        <f>IFERROR((1+HLOOKUP($B206,'Yield Curve'!$C$5:$AK$94,AC206+2,FALSE))^(-AC206),1)</f>
        <v>1</v>
      </c>
      <c r="AF206" s="17">
        <f>IFERROR((1+HLOOKUP($B206,'Yield Curve'!$C$5:$AK$94,AD206+2,FALSE))^(-AD206),1)</f>
        <v>1</v>
      </c>
      <c r="AG206" s="17">
        <f t="shared" si="183"/>
        <v>1</v>
      </c>
      <c r="AH206" s="42" t="str">
        <f t="shared" si="179"/>
        <v/>
      </c>
    </row>
    <row r="207" spans="1:34">
      <c r="A207" s="138">
        <f t="shared" ref="A207" si="186">A197+1</f>
        <v>21</v>
      </c>
      <c r="B207" s="48">
        <f>'Experience Data'!C208</f>
        <v>0</v>
      </c>
      <c r="C207" s="21">
        <f>'Experience Data'!D208</f>
        <v>0</v>
      </c>
      <c r="D207" s="21">
        <f>'Experience Data'!B208</f>
        <v>2006</v>
      </c>
      <c r="E207" s="21" t="str">
        <f t="shared" ref="E207:E270" si="187">IF(AND(ISNUMBER(F207),ISNUMBER(G207),LEN(C207)&gt;1),"Yes","No")</f>
        <v>No</v>
      </c>
      <c r="F207" s="49">
        <f>'Experience Data'!I208</f>
        <v>0</v>
      </c>
      <c r="G207" s="49">
        <f>'Experience Data'!J208</f>
        <v>0</v>
      </c>
      <c r="H207" s="50"/>
      <c r="I207" s="50"/>
      <c r="J207" s="23"/>
      <c r="K207" s="49">
        <f>'Experience Data'!G208</f>
        <v>0</v>
      </c>
      <c r="L207" s="49" t="str">
        <f t="shared" ref="L207:L270" si="188">IF(E207="No","",F207+IF(H207="",0,H207))</f>
        <v/>
      </c>
      <c r="M207" s="49" t="str">
        <f t="shared" ref="M207:M270" si="189">IF(E207="No","",G207+IF(I207="",0,I207)+L207-F207)</f>
        <v/>
      </c>
      <c r="N207" s="49" t="str">
        <f t="shared" ref="N207:N270" si="190">IF(E207="No","",M207-L207+J207)</f>
        <v/>
      </c>
      <c r="O207" s="51" t="str">
        <f t="shared" ref="O207:O270" si="191">IFERROR(M207/K207,"")</f>
        <v/>
      </c>
      <c r="P207" s="51">
        <v>0.3</v>
      </c>
      <c r="Q207" s="50">
        <v>0.41</v>
      </c>
      <c r="R207" s="52" t="str">
        <f t="shared" ref="R207:R270" si="192">IF(E207="No","",O207+IF(Q207="",P207,Q207))</f>
        <v/>
      </c>
      <c r="S207" s="50"/>
      <c r="T207" s="52" t="str">
        <f t="shared" ref="T207:T270" si="193">IF(ISNUMBER(S207),S207*N207,"")</f>
        <v/>
      </c>
      <c r="U207" s="93" t="str">
        <f t="shared" ref="U207" si="194">IF(S216="","",O207*S216+IF(Q207="",P207,Q207))</f>
        <v/>
      </c>
      <c r="V207" s="53">
        <v>1</v>
      </c>
      <c r="W207" s="79">
        <f>IF('Experience Data'!AS208="","",'Experience Data'!AS208)</f>
        <v>1</v>
      </c>
      <c r="X207" s="24">
        <f t="shared" ref="X207:X215" si="195">IF(W208="",V207-V208,W207-W208)</f>
        <v>0</v>
      </c>
      <c r="Y207" s="90">
        <v>15</v>
      </c>
      <c r="Z207" s="79" t="str">
        <f>IF('Experience Data'!AT208="","",'Experience Data'!AT208)</f>
        <v/>
      </c>
      <c r="AA207" s="90">
        <f t="shared" ref="AA207:AA270" si="196">IF(Z207="",Y207)</f>
        <v>15</v>
      </c>
      <c r="AB207" s="49">
        <f t="shared" ref="AB207" si="197">IFERROR(IF(V207=100%,0.5,SUMPRODUCT(AA206:AA207*X206:X207)/SUM(X206:X207)-AA207-0.5),0.5)</f>
        <v>0.5</v>
      </c>
      <c r="AC207" s="49">
        <f t="shared" ref="AC207:AC270" si="198">ROUNDDOWN(AB207,0)</f>
        <v>0</v>
      </c>
      <c r="AD207" s="49">
        <f t="shared" ref="AD207:AD270" si="199">ROUNDUP(AB207,0)</f>
        <v>1</v>
      </c>
      <c r="AE207" s="24">
        <f>IFERROR((1+HLOOKUP($B207,'Yield Curve'!$C$5:$AK$94,AC207+2,FALSE))^(-AC207),1)</f>
        <v>1</v>
      </c>
      <c r="AF207" s="24">
        <f>IFERROR((1+HLOOKUP($B207,'Yield Curve'!$C$5:$AK$94,AD207+2,FALSE))^(-AD207),1)</f>
        <v>1</v>
      </c>
      <c r="AG207" s="24">
        <f t="shared" si="183"/>
        <v>1</v>
      </c>
      <c r="AH207" s="54" t="str">
        <f t="shared" ref="AH207:AH270" si="200">IF(E207="No","",AG207*N207)</f>
        <v/>
      </c>
    </row>
    <row r="208" spans="1:34">
      <c r="A208" s="139">
        <f t="shared" ref="A208" si="201">A207</f>
        <v>21</v>
      </c>
      <c r="B208" s="43">
        <f>'Experience Data'!C209</f>
        <v>0</v>
      </c>
      <c r="C208" s="10">
        <f>'Experience Data'!D209</f>
        <v>0</v>
      </c>
      <c r="D208" s="10">
        <f>'Experience Data'!B209</f>
        <v>2007</v>
      </c>
      <c r="E208" s="10" t="str">
        <f t="shared" si="187"/>
        <v>No</v>
      </c>
      <c r="F208" s="40">
        <f>'Experience Data'!I209</f>
        <v>0</v>
      </c>
      <c r="G208" s="40">
        <f>'Experience Data'!J209</f>
        <v>0</v>
      </c>
      <c r="H208" s="11"/>
      <c r="I208" s="11"/>
      <c r="J208" s="35"/>
      <c r="K208" s="40">
        <f>'Experience Data'!G209</f>
        <v>0</v>
      </c>
      <c r="L208" s="40" t="str">
        <f t="shared" si="188"/>
        <v/>
      </c>
      <c r="M208" s="40" t="str">
        <f t="shared" si="189"/>
        <v/>
      </c>
      <c r="N208" s="40" t="str">
        <f t="shared" si="190"/>
        <v/>
      </c>
      <c r="O208" s="9" t="str">
        <f t="shared" si="191"/>
        <v/>
      </c>
      <c r="P208" s="9">
        <v>0.3</v>
      </c>
      <c r="Q208" s="11">
        <v>0.41</v>
      </c>
      <c r="R208" s="37" t="str">
        <f t="shared" si="192"/>
        <v/>
      </c>
      <c r="S208" s="11"/>
      <c r="T208" s="37" t="str">
        <f t="shared" si="193"/>
        <v/>
      </c>
      <c r="U208" s="94" t="str">
        <f t="shared" ref="U208" si="202">IF(S216="","",O208*S216+IF(Q208="",P208,Q208))</f>
        <v/>
      </c>
      <c r="V208" s="18">
        <f t="shared" ref="V208:V216" si="203">IFERROR(L208/M208,100%)</f>
        <v>1</v>
      </c>
      <c r="W208" s="78" t="str">
        <f>IF('Experience Data'!AS209="","",'Experience Data'!AS209)</f>
        <v/>
      </c>
      <c r="X208" s="1">
        <f t="shared" si="195"/>
        <v>0</v>
      </c>
      <c r="Y208" s="91">
        <v>8.5</v>
      </c>
      <c r="Z208" s="78" t="str">
        <f>IF('Experience Data'!AT209="","",'Experience Data'!AT209)</f>
        <v/>
      </c>
      <c r="AA208" s="91">
        <f t="shared" si="196"/>
        <v>8.5</v>
      </c>
      <c r="AB208" s="40">
        <f t="shared" ref="AB208" si="204">IFERROR(IF(V208=100%,0.5,SUMPRODUCT(AA207:AA207*X207:X207)/SUM(X207:X207)-AA208-0.5),0.5)</f>
        <v>0.5</v>
      </c>
      <c r="AC208" s="40">
        <f t="shared" si="198"/>
        <v>0</v>
      </c>
      <c r="AD208" s="40">
        <f t="shared" si="199"/>
        <v>1</v>
      </c>
      <c r="AE208" s="1">
        <f>IFERROR((1+HLOOKUP($B208,'Yield Curve'!$C$5:$AK$94,AC208+2,FALSE))^(-AC208),1)</f>
        <v>1</v>
      </c>
      <c r="AF208" s="1">
        <f>IFERROR((1+HLOOKUP($B208,'Yield Curve'!$C$5:$AK$94,AD208+2,FALSE))^(-AD208),1)</f>
        <v>1</v>
      </c>
      <c r="AG208" s="1">
        <f t="shared" ref="AG208:AG271" si="205">(1-AB208+AC208)*AE208+(AB208-AC208)*AF208</f>
        <v>1</v>
      </c>
      <c r="AH208" s="41" t="str">
        <f t="shared" si="200"/>
        <v/>
      </c>
    </row>
    <row r="209" spans="1:34">
      <c r="A209" s="139">
        <f t="shared" si="144"/>
        <v>21</v>
      </c>
      <c r="B209" s="43">
        <f>'Experience Data'!C210</f>
        <v>0</v>
      </c>
      <c r="C209" s="10">
        <f>'Experience Data'!D210</f>
        <v>0</v>
      </c>
      <c r="D209" s="10">
        <f>'Experience Data'!B210</f>
        <v>2008</v>
      </c>
      <c r="E209" s="10" t="str">
        <f t="shared" si="187"/>
        <v>No</v>
      </c>
      <c r="F209" s="40">
        <f>'Experience Data'!I210</f>
        <v>0</v>
      </c>
      <c r="G209" s="40">
        <f>'Experience Data'!J210</f>
        <v>0</v>
      </c>
      <c r="H209" s="11"/>
      <c r="I209" s="11"/>
      <c r="J209" s="35"/>
      <c r="K209" s="40">
        <f>'Experience Data'!G210</f>
        <v>0</v>
      </c>
      <c r="L209" s="40" t="str">
        <f t="shared" si="188"/>
        <v/>
      </c>
      <c r="M209" s="40" t="str">
        <f t="shared" si="189"/>
        <v/>
      </c>
      <c r="N209" s="40" t="str">
        <f t="shared" si="190"/>
        <v/>
      </c>
      <c r="O209" s="9" t="str">
        <f t="shared" si="191"/>
        <v/>
      </c>
      <c r="P209" s="9">
        <v>0.3</v>
      </c>
      <c r="Q209" s="11">
        <v>0.41</v>
      </c>
      <c r="R209" s="37" t="str">
        <f t="shared" si="192"/>
        <v/>
      </c>
      <c r="S209" s="11"/>
      <c r="T209" s="37" t="str">
        <f t="shared" si="193"/>
        <v/>
      </c>
      <c r="U209" s="94" t="str">
        <f t="shared" ref="U209" si="206">IF(S216="","",O209*S216+IF(Q209="",P209,Q209))</f>
        <v/>
      </c>
      <c r="V209" s="18">
        <f t="shared" si="203"/>
        <v>1</v>
      </c>
      <c r="W209" s="78" t="str">
        <f>IF('Experience Data'!AS210="","",'Experience Data'!AS210)</f>
        <v/>
      </c>
      <c r="X209" s="1">
        <f t="shared" si="195"/>
        <v>0</v>
      </c>
      <c r="Y209" s="91">
        <f t="shared" ref="Y209:Y272" si="207">Y208-1</f>
        <v>7.5</v>
      </c>
      <c r="Z209" s="78" t="str">
        <f>IF('Experience Data'!AT210="","",'Experience Data'!AT210)</f>
        <v/>
      </c>
      <c r="AA209" s="91">
        <f t="shared" si="196"/>
        <v>7.5</v>
      </c>
      <c r="AB209" s="40">
        <f t="shared" ref="AB209" si="208">IFERROR(IF(V209=100%,0.5,SUMPRODUCT(AA207:AA208*X207:X208)/SUM(X207:X208)-AA209-0.5),0.5)</f>
        <v>0.5</v>
      </c>
      <c r="AC209" s="40">
        <f t="shared" si="198"/>
        <v>0</v>
      </c>
      <c r="AD209" s="40">
        <f t="shared" si="199"/>
        <v>1</v>
      </c>
      <c r="AE209" s="1">
        <f>IFERROR((1+HLOOKUP($B209,'Yield Curve'!$C$5:$AK$94,AC209+2,FALSE))^(-AC209),1)</f>
        <v>1</v>
      </c>
      <c r="AF209" s="1">
        <f>IFERROR((1+HLOOKUP($B209,'Yield Curve'!$C$5:$AK$94,AD209+2,FALSE))^(-AD209),1)</f>
        <v>1</v>
      </c>
      <c r="AG209" s="1">
        <f t="shared" si="205"/>
        <v>1</v>
      </c>
      <c r="AH209" s="41" t="str">
        <f t="shared" si="200"/>
        <v/>
      </c>
    </row>
    <row r="210" spans="1:34">
      <c r="A210" s="139">
        <f t="shared" si="144"/>
        <v>21</v>
      </c>
      <c r="B210" s="43">
        <f>'Experience Data'!C211</f>
        <v>0</v>
      </c>
      <c r="C210" s="10">
        <f>'Experience Data'!D211</f>
        <v>0</v>
      </c>
      <c r="D210" s="10">
        <f>'Experience Data'!B211</f>
        <v>2009</v>
      </c>
      <c r="E210" s="10" t="str">
        <f t="shared" si="187"/>
        <v>No</v>
      </c>
      <c r="F210" s="40">
        <f>'Experience Data'!I211</f>
        <v>0</v>
      </c>
      <c r="G210" s="40">
        <f>'Experience Data'!J211</f>
        <v>0</v>
      </c>
      <c r="H210" s="11"/>
      <c r="I210" s="11"/>
      <c r="J210" s="35"/>
      <c r="K210" s="40">
        <f>'Experience Data'!G211</f>
        <v>0</v>
      </c>
      <c r="L210" s="40" t="str">
        <f t="shared" si="188"/>
        <v/>
      </c>
      <c r="M210" s="40" t="str">
        <f t="shared" si="189"/>
        <v/>
      </c>
      <c r="N210" s="40" t="str">
        <f t="shared" si="190"/>
        <v/>
      </c>
      <c r="O210" s="9" t="str">
        <f t="shared" si="191"/>
        <v/>
      </c>
      <c r="P210" s="9">
        <v>0.3</v>
      </c>
      <c r="Q210" s="11">
        <v>0.41</v>
      </c>
      <c r="R210" s="37" t="str">
        <f t="shared" si="192"/>
        <v/>
      </c>
      <c r="S210" s="11"/>
      <c r="T210" s="37" t="str">
        <f t="shared" si="193"/>
        <v/>
      </c>
      <c r="U210" s="94" t="str">
        <f t="shared" ref="U210" si="209">IF(S216="","",O210*S216+IF(Q210="",P210,Q210))</f>
        <v/>
      </c>
      <c r="V210" s="18">
        <f t="shared" si="203"/>
        <v>1</v>
      </c>
      <c r="W210" s="78" t="str">
        <f>IF('Experience Data'!AS211="","",'Experience Data'!AS211)</f>
        <v/>
      </c>
      <c r="X210" s="1">
        <f t="shared" si="195"/>
        <v>0</v>
      </c>
      <c r="Y210" s="91">
        <f t="shared" si="207"/>
        <v>6.5</v>
      </c>
      <c r="Z210" s="78" t="str">
        <f>IF('Experience Data'!AT211="","",'Experience Data'!AT211)</f>
        <v/>
      </c>
      <c r="AA210" s="91">
        <f t="shared" si="196"/>
        <v>6.5</v>
      </c>
      <c r="AB210" s="40">
        <f t="shared" ref="AB210" si="210">IFERROR(IF(V210=100%,0.5,SUMPRODUCT(AA207:AA209*X207:X209)/SUM(X207:X209)-AA210-0.5),0.5)</f>
        <v>0.5</v>
      </c>
      <c r="AC210" s="40">
        <f t="shared" si="198"/>
        <v>0</v>
      </c>
      <c r="AD210" s="40">
        <f t="shared" si="199"/>
        <v>1</v>
      </c>
      <c r="AE210" s="1">
        <f>IFERROR((1+HLOOKUP($B210,'Yield Curve'!$C$5:$AK$94,AC210+2,FALSE))^(-AC210),1)</f>
        <v>1</v>
      </c>
      <c r="AF210" s="1">
        <f>IFERROR((1+HLOOKUP($B210,'Yield Curve'!$C$5:$AK$94,AD210+2,FALSE))^(-AD210),1)</f>
        <v>1</v>
      </c>
      <c r="AG210" s="1">
        <f t="shared" si="205"/>
        <v>1</v>
      </c>
      <c r="AH210" s="41" t="str">
        <f t="shared" si="200"/>
        <v/>
      </c>
    </row>
    <row r="211" spans="1:34">
      <c r="A211" s="139">
        <f t="shared" si="144"/>
        <v>21</v>
      </c>
      <c r="B211" s="43">
        <f>'Experience Data'!C212</f>
        <v>0</v>
      </c>
      <c r="C211" s="10">
        <f>'Experience Data'!D212</f>
        <v>0</v>
      </c>
      <c r="D211" s="10">
        <f>'Experience Data'!B212</f>
        <v>2010</v>
      </c>
      <c r="E211" s="10" t="str">
        <f t="shared" si="187"/>
        <v>No</v>
      </c>
      <c r="F211" s="40">
        <f>'Experience Data'!I212</f>
        <v>0</v>
      </c>
      <c r="G211" s="40">
        <f>'Experience Data'!J212</f>
        <v>0</v>
      </c>
      <c r="H211" s="11"/>
      <c r="I211" s="11"/>
      <c r="J211" s="35"/>
      <c r="K211" s="40">
        <f>'Experience Data'!G212</f>
        <v>0</v>
      </c>
      <c r="L211" s="40" t="str">
        <f t="shared" si="188"/>
        <v/>
      </c>
      <c r="M211" s="40" t="str">
        <f t="shared" si="189"/>
        <v/>
      </c>
      <c r="N211" s="40" t="str">
        <f t="shared" si="190"/>
        <v/>
      </c>
      <c r="O211" s="9" t="str">
        <f t="shared" si="191"/>
        <v/>
      </c>
      <c r="P211" s="9">
        <v>0.3</v>
      </c>
      <c r="Q211" s="11">
        <v>0.41</v>
      </c>
      <c r="R211" s="37" t="str">
        <f t="shared" si="192"/>
        <v/>
      </c>
      <c r="S211" s="11"/>
      <c r="T211" s="37" t="str">
        <f t="shared" si="193"/>
        <v/>
      </c>
      <c r="U211" s="94" t="str">
        <f t="shared" ref="U211" si="211">IF(S216="","",O211*S216+IF(Q211="",P211,Q211))</f>
        <v/>
      </c>
      <c r="V211" s="18">
        <f t="shared" si="203"/>
        <v>1</v>
      </c>
      <c r="W211" s="78" t="str">
        <f>IF('Experience Data'!AS212="","",'Experience Data'!AS212)</f>
        <v/>
      </c>
      <c r="X211" s="1">
        <f t="shared" si="195"/>
        <v>0</v>
      </c>
      <c r="Y211" s="91">
        <f t="shared" si="207"/>
        <v>5.5</v>
      </c>
      <c r="Z211" s="78" t="str">
        <f>IF('Experience Data'!AT212="","",'Experience Data'!AT212)</f>
        <v/>
      </c>
      <c r="AA211" s="91">
        <f t="shared" si="196"/>
        <v>5.5</v>
      </c>
      <c r="AB211" s="40">
        <f t="shared" ref="AB211" si="212">IFERROR(IF(V211=100%,0.5,SUMPRODUCT(AA207:AA210*X207:X210)/SUM(X207:X210)-AA211-0.5),0.5)</f>
        <v>0.5</v>
      </c>
      <c r="AC211" s="40">
        <f t="shared" si="198"/>
        <v>0</v>
      </c>
      <c r="AD211" s="40">
        <f t="shared" si="199"/>
        <v>1</v>
      </c>
      <c r="AE211" s="1">
        <f>IFERROR((1+HLOOKUP($B211,'Yield Curve'!$C$5:$AK$94,AC211+2,FALSE))^(-AC211),1)</f>
        <v>1</v>
      </c>
      <c r="AF211" s="1">
        <f>IFERROR((1+HLOOKUP($B211,'Yield Curve'!$C$5:$AK$94,AD211+2,FALSE))^(-AD211),1)</f>
        <v>1</v>
      </c>
      <c r="AG211" s="1">
        <f t="shared" si="205"/>
        <v>1</v>
      </c>
      <c r="AH211" s="41" t="str">
        <f t="shared" si="200"/>
        <v/>
      </c>
    </row>
    <row r="212" spans="1:34">
      <c r="A212" s="139">
        <f t="shared" si="144"/>
        <v>21</v>
      </c>
      <c r="B212" s="43">
        <f>'Experience Data'!C213</f>
        <v>0</v>
      </c>
      <c r="C212" s="10">
        <f>'Experience Data'!D213</f>
        <v>0</v>
      </c>
      <c r="D212" s="10">
        <f>'Experience Data'!B213</f>
        <v>2011</v>
      </c>
      <c r="E212" s="10" t="str">
        <f t="shared" si="187"/>
        <v>No</v>
      </c>
      <c r="F212" s="40">
        <f>'Experience Data'!I213</f>
        <v>0</v>
      </c>
      <c r="G212" s="40">
        <f>'Experience Data'!J213</f>
        <v>0</v>
      </c>
      <c r="H212" s="11"/>
      <c r="I212" s="11"/>
      <c r="J212" s="35"/>
      <c r="K212" s="40">
        <f>'Experience Data'!G213</f>
        <v>0</v>
      </c>
      <c r="L212" s="40" t="str">
        <f t="shared" si="188"/>
        <v/>
      </c>
      <c r="M212" s="40" t="str">
        <f t="shared" si="189"/>
        <v/>
      </c>
      <c r="N212" s="40" t="str">
        <f t="shared" si="190"/>
        <v/>
      </c>
      <c r="O212" s="9" t="str">
        <f t="shared" si="191"/>
        <v/>
      </c>
      <c r="P212" s="9">
        <v>0.3</v>
      </c>
      <c r="Q212" s="11">
        <v>0.41</v>
      </c>
      <c r="R212" s="37" t="str">
        <f t="shared" si="192"/>
        <v/>
      </c>
      <c r="S212" s="11"/>
      <c r="T212" s="37" t="str">
        <f t="shared" si="193"/>
        <v/>
      </c>
      <c r="U212" s="94" t="str">
        <f t="shared" ref="U212" si="213">IF(S216="","",O212*S216+IF(Q212="",P212,Q212))</f>
        <v/>
      </c>
      <c r="V212" s="18">
        <f t="shared" si="203"/>
        <v>1</v>
      </c>
      <c r="W212" s="78" t="str">
        <f>IF('Experience Data'!AS213="","",'Experience Data'!AS213)</f>
        <v/>
      </c>
      <c r="X212" s="1">
        <f t="shared" si="195"/>
        <v>0</v>
      </c>
      <c r="Y212" s="91">
        <f t="shared" si="207"/>
        <v>4.5</v>
      </c>
      <c r="Z212" s="78" t="str">
        <f>IF('Experience Data'!AT213="","",'Experience Data'!AT213)</f>
        <v/>
      </c>
      <c r="AA212" s="91">
        <f t="shared" si="196"/>
        <v>4.5</v>
      </c>
      <c r="AB212" s="40">
        <f t="shared" ref="AB212" si="214">IFERROR(IF(V212=100%,0.5,SUMPRODUCT(AA207:AA211*X207:X211)/SUM(X207:X211)-AA212-0.5),0.5)</f>
        <v>0.5</v>
      </c>
      <c r="AC212" s="40">
        <f t="shared" si="198"/>
        <v>0</v>
      </c>
      <c r="AD212" s="40">
        <f t="shared" si="199"/>
        <v>1</v>
      </c>
      <c r="AE212" s="1">
        <f>IFERROR((1+HLOOKUP($B212,'Yield Curve'!$C$5:$AK$94,AC212+2,FALSE))^(-AC212),1)</f>
        <v>1</v>
      </c>
      <c r="AF212" s="1">
        <f>IFERROR((1+HLOOKUP($B212,'Yield Curve'!$C$5:$AK$94,AD212+2,FALSE))^(-AD212),1)</f>
        <v>1</v>
      </c>
      <c r="AG212" s="1">
        <f t="shared" si="205"/>
        <v>1</v>
      </c>
      <c r="AH212" s="41" t="str">
        <f t="shared" si="200"/>
        <v/>
      </c>
    </row>
    <row r="213" spans="1:34">
      <c r="A213" s="139">
        <f t="shared" si="144"/>
        <v>21</v>
      </c>
      <c r="B213" s="43">
        <f>'Experience Data'!C214</f>
        <v>0</v>
      </c>
      <c r="C213" s="10">
        <f>'Experience Data'!D214</f>
        <v>0</v>
      </c>
      <c r="D213" s="10">
        <f>'Experience Data'!B214</f>
        <v>2012</v>
      </c>
      <c r="E213" s="10" t="str">
        <f t="shared" si="187"/>
        <v>No</v>
      </c>
      <c r="F213" s="40">
        <f>'Experience Data'!I214</f>
        <v>0</v>
      </c>
      <c r="G213" s="40">
        <f>'Experience Data'!J214</f>
        <v>0</v>
      </c>
      <c r="H213" s="11"/>
      <c r="I213" s="11"/>
      <c r="J213" s="35"/>
      <c r="K213" s="40">
        <f>'Experience Data'!G214</f>
        <v>0</v>
      </c>
      <c r="L213" s="40" t="str">
        <f t="shared" si="188"/>
        <v/>
      </c>
      <c r="M213" s="40" t="str">
        <f t="shared" si="189"/>
        <v/>
      </c>
      <c r="N213" s="40" t="str">
        <f t="shared" si="190"/>
        <v/>
      </c>
      <c r="O213" s="9" t="str">
        <f t="shared" si="191"/>
        <v/>
      </c>
      <c r="P213" s="9">
        <v>0.3</v>
      </c>
      <c r="Q213" s="11">
        <v>0.41</v>
      </c>
      <c r="R213" s="37" t="str">
        <f t="shared" si="192"/>
        <v/>
      </c>
      <c r="S213" s="11"/>
      <c r="T213" s="37" t="str">
        <f t="shared" si="193"/>
        <v/>
      </c>
      <c r="U213" s="94" t="str">
        <f t="shared" ref="U213" si="215">IF(S216="","",O213*S216+IF(Q213="",P213,Q213))</f>
        <v/>
      </c>
      <c r="V213" s="18">
        <f t="shared" si="203"/>
        <v>1</v>
      </c>
      <c r="W213" s="78" t="str">
        <f>IF('Experience Data'!AS214="","",'Experience Data'!AS214)</f>
        <v/>
      </c>
      <c r="X213" s="1">
        <f t="shared" si="195"/>
        <v>0</v>
      </c>
      <c r="Y213" s="91">
        <f t="shared" si="207"/>
        <v>3.5</v>
      </c>
      <c r="Z213" s="78" t="str">
        <f>IF('Experience Data'!AT214="","",'Experience Data'!AT214)</f>
        <v/>
      </c>
      <c r="AA213" s="91">
        <f t="shared" si="196"/>
        <v>3.5</v>
      </c>
      <c r="AB213" s="40">
        <f t="shared" ref="AB213" si="216">IFERROR(IF(V213=100%,0.5,SUMPRODUCT(AA207:AA212*X207:X212)/SUM(X207:X212)-AA213-0.5),0.5)</f>
        <v>0.5</v>
      </c>
      <c r="AC213" s="40">
        <f t="shared" si="198"/>
        <v>0</v>
      </c>
      <c r="AD213" s="40">
        <f t="shared" si="199"/>
        <v>1</v>
      </c>
      <c r="AE213" s="1">
        <f>IFERROR((1+HLOOKUP($B213,'Yield Curve'!$C$5:$AK$94,AC213+2,FALSE))^(-AC213),1)</f>
        <v>1</v>
      </c>
      <c r="AF213" s="1">
        <f>IFERROR((1+HLOOKUP($B213,'Yield Curve'!$C$5:$AK$94,AD213+2,FALSE))^(-AD213),1)</f>
        <v>1</v>
      </c>
      <c r="AG213" s="1">
        <f t="shared" si="205"/>
        <v>1</v>
      </c>
      <c r="AH213" s="41" t="str">
        <f t="shared" si="200"/>
        <v/>
      </c>
    </row>
    <row r="214" spans="1:34">
      <c r="A214" s="139">
        <f t="shared" si="144"/>
        <v>21</v>
      </c>
      <c r="B214" s="43">
        <f>'Experience Data'!C215</f>
        <v>0</v>
      </c>
      <c r="C214" s="10">
        <f>'Experience Data'!D215</f>
        <v>0</v>
      </c>
      <c r="D214" s="10">
        <f>'Experience Data'!B215</f>
        <v>2013</v>
      </c>
      <c r="E214" s="10" t="str">
        <f t="shared" si="187"/>
        <v>No</v>
      </c>
      <c r="F214" s="40">
        <f>'Experience Data'!I215</f>
        <v>0</v>
      </c>
      <c r="G214" s="40">
        <f>'Experience Data'!J215</f>
        <v>0</v>
      </c>
      <c r="H214" s="11"/>
      <c r="I214" s="11"/>
      <c r="J214" s="35"/>
      <c r="K214" s="40">
        <f>'Experience Data'!G215</f>
        <v>0</v>
      </c>
      <c r="L214" s="40" t="str">
        <f t="shared" si="188"/>
        <v/>
      </c>
      <c r="M214" s="40" t="str">
        <f t="shared" si="189"/>
        <v/>
      </c>
      <c r="N214" s="40" t="str">
        <f t="shared" si="190"/>
        <v/>
      </c>
      <c r="O214" s="9" t="str">
        <f t="shared" si="191"/>
        <v/>
      </c>
      <c r="P214" s="9">
        <v>0.3</v>
      </c>
      <c r="Q214" s="11">
        <v>0.41</v>
      </c>
      <c r="R214" s="37" t="str">
        <f t="shared" si="192"/>
        <v/>
      </c>
      <c r="S214" s="11"/>
      <c r="T214" s="37" t="str">
        <f t="shared" si="193"/>
        <v/>
      </c>
      <c r="U214" s="94" t="str">
        <f t="shared" ref="U214" si="217">IF(S216="","",O214*S216+IF(Q214="",P214,Q214))</f>
        <v/>
      </c>
      <c r="V214" s="18">
        <f t="shared" si="203"/>
        <v>1</v>
      </c>
      <c r="W214" s="78" t="str">
        <f>IF('Experience Data'!AS215="","",'Experience Data'!AS215)</f>
        <v/>
      </c>
      <c r="X214" s="1">
        <f t="shared" si="195"/>
        <v>0</v>
      </c>
      <c r="Y214" s="91">
        <f t="shared" si="207"/>
        <v>2.5</v>
      </c>
      <c r="Z214" s="78" t="str">
        <f>IF('Experience Data'!AT215="","",'Experience Data'!AT215)</f>
        <v/>
      </c>
      <c r="AA214" s="91">
        <f t="shared" si="196"/>
        <v>2.5</v>
      </c>
      <c r="AB214" s="40">
        <f t="shared" ref="AB214" si="218">IFERROR(IF(V214=100%,0.5,SUMPRODUCT(AA207:AA213*X207:X213)/SUM(X207:X213)-AA214-0.5),0.5)</f>
        <v>0.5</v>
      </c>
      <c r="AC214" s="40">
        <f t="shared" si="198"/>
        <v>0</v>
      </c>
      <c r="AD214" s="40">
        <f t="shared" si="199"/>
        <v>1</v>
      </c>
      <c r="AE214" s="1">
        <f>IFERROR((1+HLOOKUP($B214,'Yield Curve'!$C$5:$AK$94,AC214+2,FALSE))^(-AC214),1)</f>
        <v>1</v>
      </c>
      <c r="AF214" s="1">
        <f>IFERROR((1+HLOOKUP($B214,'Yield Curve'!$C$5:$AK$94,AD214+2,FALSE))^(-AD214),1)</f>
        <v>1</v>
      </c>
      <c r="AG214" s="1">
        <f t="shared" si="205"/>
        <v>1</v>
      </c>
      <c r="AH214" s="41" t="str">
        <f t="shared" si="200"/>
        <v/>
      </c>
    </row>
    <row r="215" spans="1:34">
      <c r="A215" s="139">
        <f t="shared" si="144"/>
        <v>21</v>
      </c>
      <c r="B215" s="43">
        <f>'Experience Data'!C216</f>
        <v>0</v>
      </c>
      <c r="C215" s="10">
        <f>'Experience Data'!D216</f>
        <v>0</v>
      </c>
      <c r="D215" s="10">
        <f>'Experience Data'!B216</f>
        <v>2014</v>
      </c>
      <c r="E215" s="10" t="str">
        <f t="shared" si="187"/>
        <v>No</v>
      </c>
      <c r="F215" s="40">
        <f>'Experience Data'!I216</f>
        <v>0</v>
      </c>
      <c r="G215" s="40">
        <f>'Experience Data'!J216</f>
        <v>0</v>
      </c>
      <c r="H215" s="11"/>
      <c r="I215" s="11"/>
      <c r="J215" s="35"/>
      <c r="K215" s="40">
        <f>'Experience Data'!G216</f>
        <v>0</v>
      </c>
      <c r="L215" s="40" t="str">
        <f t="shared" si="188"/>
        <v/>
      </c>
      <c r="M215" s="40" t="str">
        <f t="shared" si="189"/>
        <v/>
      </c>
      <c r="N215" s="40" t="str">
        <f t="shared" si="190"/>
        <v/>
      </c>
      <c r="O215" s="9" t="str">
        <f t="shared" si="191"/>
        <v/>
      </c>
      <c r="P215" s="9">
        <v>0.3</v>
      </c>
      <c r="Q215" s="11">
        <v>0.41</v>
      </c>
      <c r="R215" s="37" t="str">
        <f t="shared" si="192"/>
        <v/>
      </c>
      <c r="S215" s="11"/>
      <c r="T215" s="37" t="str">
        <f t="shared" si="193"/>
        <v/>
      </c>
      <c r="U215" s="94" t="str">
        <f t="shared" ref="U215" si="219">IF(S216="","",O215*S216+IF(Q215="",P215,Q215))</f>
        <v/>
      </c>
      <c r="V215" s="18">
        <f t="shared" si="203"/>
        <v>1</v>
      </c>
      <c r="W215" s="78" t="str">
        <f>IF('Experience Data'!AS216="","",'Experience Data'!AS216)</f>
        <v/>
      </c>
      <c r="X215" s="1">
        <f t="shared" si="195"/>
        <v>0</v>
      </c>
      <c r="Y215" s="91">
        <f t="shared" si="207"/>
        <v>1.5</v>
      </c>
      <c r="Z215" s="78" t="str">
        <f>IF('Experience Data'!AT216="","",'Experience Data'!AT216)</f>
        <v/>
      </c>
      <c r="AA215" s="91">
        <f t="shared" si="196"/>
        <v>1.5</v>
      </c>
      <c r="AB215" s="40">
        <f t="shared" ref="AB215" si="220">IFERROR(IF(V215=100%,0.5,SUMPRODUCT(AA207:AA214*X207:X214)/SUM(X207:X214)-AA215-0.5),0.5)</f>
        <v>0.5</v>
      </c>
      <c r="AC215" s="40">
        <f t="shared" si="198"/>
        <v>0</v>
      </c>
      <c r="AD215" s="40">
        <f t="shared" si="199"/>
        <v>1</v>
      </c>
      <c r="AE215" s="1">
        <f>IFERROR((1+HLOOKUP($B215,'Yield Curve'!$C$5:$AK$94,AC215+2,FALSE))^(-AC215),1)</f>
        <v>1</v>
      </c>
      <c r="AF215" s="1">
        <f>IFERROR((1+HLOOKUP($B215,'Yield Curve'!$C$5:$AK$94,AD215+2,FALSE))^(-AD215),1)</f>
        <v>1</v>
      </c>
      <c r="AG215" s="1">
        <f t="shared" si="205"/>
        <v>1</v>
      </c>
      <c r="AH215" s="41" t="str">
        <f t="shared" si="200"/>
        <v/>
      </c>
    </row>
    <row r="216" spans="1:34">
      <c r="A216" s="140">
        <f t="shared" si="144"/>
        <v>21</v>
      </c>
      <c r="B216" s="44">
        <f>'Experience Data'!C217</f>
        <v>0</v>
      </c>
      <c r="C216" s="16">
        <f>'Experience Data'!D217</f>
        <v>0</v>
      </c>
      <c r="D216" s="16">
        <f>'Experience Data'!B217</f>
        <v>2015</v>
      </c>
      <c r="E216" s="16" t="str">
        <f t="shared" si="187"/>
        <v>No</v>
      </c>
      <c r="F216" s="45">
        <f>'Experience Data'!I217</f>
        <v>0</v>
      </c>
      <c r="G216" s="45">
        <f>'Experience Data'!J217</f>
        <v>0</v>
      </c>
      <c r="H216" s="20"/>
      <c r="I216" s="20"/>
      <c r="J216" s="36"/>
      <c r="K216" s="45">
        <f>'Experience Data'!G217</f>
        <v>0</v>
      </c>
      <c r="L216" s="45" t="str">
        <f t="shared" si="188"/>
        <v/>
      </c>
      <c r="M216" s="45" t="str">
        <f t="shared" si="189"/>
        <v/>
      </c>
      <c r="N216" s="45" t="str">
        <f t="shared" si="190"/>
        <v/>
      </c>
      <c r="O216" s="46" t="str">
        <f t="shared" si="191"/>
        <v/>
      </c>
      <c r="P216" s="46">
        <v>0.3</v>
      </c>
      <c r="Q216" s="20">
        <v>0.41</v>
      </c>
      <c r="R216" s="47" t="str">
        <f t="shared" si="192"/>
        <v/>
      </c>
      <c r="S216" s="20"/>
      <c r="T216" s="47" t="str">
        <f t="shared" si="193"/>
        <v/>
      </c>
      <c r="U216" s="95" t="str">
        <f t="shared" ref="U216" si="221">IF(S216="","",O216*S216+IF(Q216="",P216,Q216))</f>
        <v/>
      </c>
      <c r="V216" s="19">
        <f t="shared" si="203"/>
        <v>1</v>
      </c>
      <c r="W216" s="80" t="str">
        <f>IF('Experience Data'!AS217="","",'Experience Data'!AS217)</f>
        <v/>
      </c>
      <c r="X216" s="98">
        <f t="shared" ref="X216" si="222">IF(W216="",V216,W216)</f>
        <v>1</v>
      </c>
      <c r="Y216" s="92">
        <f t="shared" si="207"/>
        <v>0.5</v>
      </c>
      <c r="Z216" s="80" t="str">
        <f>IF('Experience Data'!AT217="","",'Experience Data'!AT217)</f>
        <v/>
      </c>
      <c r="AA216" s="92">
        <f t="shared" si="196"/>
        <v>0.5</v>
      </c>
      <c r="AB216" s="45">
        <f t="shared" ref="AB216" si="223">IFERROR(IF(V216=100%,0.5,SUMPRODUCT(AA207:AA215*X207:X215)/SUM(X207:X215)-AA216-0.5),0.5)</f>
        <v>0.5</v>
      </c>
      <c r="AC216" s="45">
        <f t="shared" si="198"/>
        <v>0</v>
      </c>
      <c r="AD216" s="45">
        <f t="shared" si="199"/>
        <v>1</v>
      </c>
      <c r="AE216" s="17">
        <f>IFERROR((1+HLOOKUP($B216,'Yield Curve'!$C$5:$AK$94,AC216+2,FALSE))^(-AC216),1)</f>
        <v>1</v>
      </c>
      <c r="AF216" s="17">
        <f>IFERROR((1+HLOOKUP($B216,'Yield Curve'!$C$5:$AK$94,AD216+2,FALSE))^(-AD216),1)</f>
        <v>1</v>
      </c>
      <c r="AG216" s="17">
        <f t="shared" si="205"/>
        <v>1</v>
      </c>
      <c r="AH216" s="42" t="str">
        <f t="shared" si="200"/>
        <v/>
      </c>
    </row>
    <row r="217" spans="1:34">
      <c r="A217" s="138">
        <f t="shared" ref="A217" si="224">A207+1</f>
        <v>22</v>
      </c>
      <c r="B217" s="48">
        <f>'Experience Data'!C218</f>
        <v>0</v>
      </c>
      <c r="C217" s="21">
        <f>'Experience Data'!D218</f>
        <v>0</v>
      </c>
      <c r="D217" s="21">
        <f>'Experience Data'!B218</f>
        <v>2006</v>
      </c>
      <c r="E217" s="21" t="str">
        <f t="shared" si="187"/>
        <v>No</v>
      </c>
      <c r="F217" s="49">
        <f>'Experience Data'!I218</f>
        <v>0</v>
      </c>
      <c r="G217" s="49">
        <f>'Experience Data'!J218</f>
        <v>0</v>
      </c>
      <c r="H217" s="50"/>
      <c r="I217" s="50"/>
      <c r="J217" s="23"/>
      <c r="K217" s="49">
        <f>'Experience Data'!G218</f>
        <v>0</v>
      </c>
      <c r="L217" s="49" t="str">
        <f t="shared" si="188"/>
        <v/>
      </c>
      <c r="M217" s="49" t="str">
        <f t="shared" si="189"/>
        <v/>
      </c>
      <c r="N217" s="49" t="str">
        <f t="shared" si="190"/>
        <v/>
      </c>
      <c r="O217" s="51" t="str">
        <f t="shared" si="191"/>
        <v/>
      </c>
      <c r="P217" s="51">
        <v>0.3</v>
      </c>
      <c r="Q217" s="50">
        <v>0.41</v>
      </c>
      <c r="R217" s="52" t="str">
        <f t="shared" si="192"/>
        <v/>
      </c>
      <c r="S217" s="50"/>
      <c r="T217" s="52" t="str">
        <f t="shared" si="193"/>
        <v/>
      </c>
      <c r="U217" s="93" t="str">
        <f t="shared" ref="U217" si="225">IF(S226="","",O217*S226+IF(Q217="",P217,Q217))</f>
        <v/>
      </c>
      <c r="V217" s="53">
        <v>1</v>
      </c>
      <c r="W217" s="79">
        <f>IF('Experience Data'!AS218="","",'Experience Data'!AS218)</f>
        <v>1</v>
      </c>
      <c r="X217" s="24">
        <f t="shared" ref="X217:X225" si="226">IF(W218="",V217-V218,W217-W218)</f>
        <v>0</v>
      </c>
      <c r="Y217" s="90">
        <v>15</v>
      </c>
      <c r="Z217" s="79" t="str">
        <f>IF('Experience Data'!AT218="","",'Experience Data'!AT218)</f>
        <v/>
      </c>
      <c r="AA217" s="90">
        <f t="shared" si="196"/>
        <v>15</v>
      </c>
      <c r="AB217" s="49">
        <f t="shared" ref="AB217" si="227">IFERROR(IF(V217=100%,0.5,SUMPRODUCT(AA216:AA217*X216:X217)/SUM(X216:X217)-AA217-0.5),0.5)</f>
        <v>0.5</v>
      </c>
      <c r="AC217" s="49">
        <f t="shared" si="198"/>
        <v>0</v>
      </c>
      <c r="AD217" s="49">
        <f t="shared" si="199"/>
        <v>1</v>
      </c>
      <c r="AE217" s="24">
        <f>IFERROR((1+HLOOKUP($B217,'Yield Curve'!$C$5:$AK$94,AC217+2,FALSE))^(-AC217),1)</f>
        <v>1</v>
      </c>
      <c r="AF217" s="24">
        <f>IFERROR((1+HLOOKUP($B217,'Yield Curve'!$C$5:$AK$94,AD217+2,FALSE))^(-AD217),1)</f>
        <v>1</v>
      </c>
      <c r="AG217" s="24">
        <f t="shared" si="205"/>
        <v>1</v>
      </c>
      <c r="AH217" s="54" t="str">
        <f t="shared" si="200"/>
        <v/>
      </c>
    </row>
    <row r="218" spans="1:34">
      <c r="A218" s="139">
        <f t="shared" ref="A218" si="228">A217</f>
        <v>22</v>
      </c>
      <c r="B218" s="43">
        <f>'Experience Data'!C219</f>
        <v>0</v>
      </c>
      <c r="C218" s="10">
        <f>'Experience Data'!D219</f>
        <v>0</v>
      </c>
      <c r="D218" s="10">
        <f>'Experience Data'!B219</f>
        <v>2007</v>
      </c>
      <c r="E218" s="10" t="str">
        <f t="shared" si="187"/>
        <v>No</v>
      </c>
      <c r="F218" s="40">
        <f>'Experience Data'!I219</f>
        <v>0</v>
      </c>
      <c r="G218" s="40">
        <f>'Experience Data'!J219</f>
        <v>0</v>
      </c>
      <c r="H218" s="11"/>
      <c r="I218" s="11"/>
      <c r="J218" s="35"/>
      <c r="K218" s="40">
        <f>'Experience Data'!G219</f>
        <v>0</v>
      </c>
      <c r="L218" s="40" t="str">
        <f t="shared" si="188"/>
        <v/>
      </c>
      <c r="M218" s="40" t="str">
        <f t="shared" si="189"/>
        <v/>
      </c>
      <c r="N218" s="40" t="str">
        <f t="shared" si="190"/>
        <v/>
      </c>
      <c r="O218" s="9" t="str">
        <f t="shared" si="191"/>
        <v/>
      </c>
      <c r="P218" s="9">
        <v>0.3</v>
      </c>
      <c r="Q218" s="11">
        <v>0.41</v>
      </c>
      <c r="R218" s="37" t="str">
        <f t="shared" si="192"/>
        <v/>
      </c>
      <c r="S218" s="11"/>
      <c r="T218" s="37" t="str">
        <f t="shared" si="193"/>
        <v/>
      </c>
      <c r="U218" s="94" t="str">
        <f t="shared" ref="U218" si="229">IF(S226="","",O218*S226+IF(Q218="",P218,Q218))</f>
        <v/>
      </c>
      <c r="V218" s="18">
        <f t="shared" ref="V218:V226" si="230">IFERROR(L218/M218,100%)</f>
        <v>1</v>
      </c>
      <c r="W218" s="78" t="str">
        <f>IF('Experience Data'!AS219="","",'Experience Data'!AS219)</f>
        <v/>
      </c>
      <c r="X218" s="1">
        <f t="shared" si="226"/>
        <v>0</v>
      </c>
      <c r="Y218" s="91">
        <v>8.5</v>
      </c>
      <c r="Z218" s="78" t="str">
        <f>IF('Experience Data'!AT219="","",'Experience Data'!AT219)</f>
        <v/>
      </c>
      <c r="AA218" s="91">
        <f t="shared" si="196"/>
        <v>8.5</v>
      </c>
      <c r="AB218" s="40">
        <f t="shared" ref="AB218" si="231">IFERROR(IF(V218=100%,0.5,SUMPRODUCT(AA217:AA217*X217:X217)/SUM(X217:X217)-AA218-0.5),0.5)</f>
        <v>0.5</v>
      </c>
      <c r="AC218" s="40">
        <f t="shared" si="198"/>
        <v>0</v>
      </c>
      <c r="AD218" s="40">
        <f t="shared" si="199"/>
        <v>1</v>
      </c>
      <c r="AE218" s="1">
        <f>IFERROR((1+HLOOKUP($B218,'Yield Curve'!$C$5:$AK$94,AC218+2,FALSE))^(-AC218),1)</f>
        <v>1</v>
      </c>
      <c r="AF218" s="1">
        <f>IFERROR((1+HLOOKUP($B218,'Yield Curve'!$C$5:$AK$94,AD218+2,FALSE))^(-AD218),1)</f>
        <v>1</v>
      </c>
      <c r="AG218" s="1">
        <f t="shared" si="205"/>
        <v>1</v>
      </c>
      <c r="AH218" s="41" t="str">
        <f t="shared" si="200"/>
        <v/>
      </c>
    </row>
    <row r="219" spans="1:34">
      <c r="A219" s="139">
        <f t="shared" si="144"/>
        <v>22</v>
      </c>
      <c r="B219" s="43">
        <f>'Experience Data'!C220</f>
        <v>0</v>
      </c>
      <c r="C219" s="10">
        <f>'Experience Data'!D220</f>
        <v>0</v>
      </c>
      <c r="D219" s="10">
        <f>'Experience Data'!B220</f>
        <v>2008</v>
      </c>
      <c r="E219" s="10" t="str">
        <f t="shared" si="187"/>
        <v>No</v>
      </c>
      <c r="F219" s="40">
        <f>'Experience Data'!I220</f>
        <v>0</v>
      </c>
      <c r="G219" s="40">
        <f>'Experience Data'!J220</f>
        <v>0</v>
      </c>
      <c r="H219" s="11"/>
      <c r="I219" s="11"/>
      <c r="J219" s="35"/>
      <c r="K219" s="40">
        <f>'Experience Data'!G220</f>
        <v>0</v>
      </c>
      <c r="L219" s="40" t="str">
        <f t="shared" si="188"/>
        <v/>
      </c>
      <c r="M219" s="40" t="str">
        <f t="shared" si="189"/>
        <v/>
      </c>
      <c r="N219" s="40" t="str">
        <f t="shared" si="190"/>
        <v/>
      </c>
      <c r="O219" s="9" t="str">
        <f t="shared" si="191"/>
        <v/>
      </c>
      <c r="P219" s="9">
        <v>0.3</v>
      </c>
      <c r="Q219" s="11">
        <v>0.41</v>
      </c>
      <c r="R219" s="37" t="str">
        <f t="shared" si="192"/>
        <v/>
      </c>
      <c r="S219" s="11"/>
      <c r="T219" s="37" t="str">
        <f t="shared" si="193"/>
        <v/>
      </c>
      <c r="U219" s="94" t="str">
        <f t="shared" ref="U219" si="232">IF(S226="","",O219*S226+IF(Q219="",P219,Q219))</f>
        <v/>
      </c>
      <c r="V219" s="18">
        <f t="shared" si="230"/>
        <v>1</v>
      </c>
      <c r="W219" s="78" t="str">
        <f>IF('Experience Data'!AS220="","",'Experience Data'!AS220)</f>
        <v/>
      </c>
      <c r="X219" s="1">
        <f t="shared" si="226"/>
        <v>0</v>
      </c>
      <c r="Y219" s="91">
        <f t="shared" si="207"/>
        <v>7.5</v>
      </c>
      <c r="Z219" s="78" t="str">
        <f>IF('Experience Data'!AT220="","",'Experience Data'!AT220)</f>
        <v/>
      </c>
      <c r="AA219" s="91">
        <f t="shared" si="196"/>
        <v>7.5</v>
      </c>
      <c r="AB219" s="40">
        <f t="shared" ref="AB219" si="233">IFERROR(IF(V219=100%,0.5,SUMPRODUCT(AA217:AA218*X217:X218)/SUM(X217:X218)-AA219-0.5),0.5)</f>
        <v>0.5</v>
      </c>
      <c r="AC219" s="40">
        <f t="shared" si="198"/>
        <v>0</v>
      </c>
      <c r="AD219" s="40">
        <f t="shared" si="199"/>
        <v>1</v>
      </c>
      <c r="AE219" s="1">
        <f>IFERROR((1+HLOOKUP($B219,'Yield Curve'!$C$5:$AK$94,AC219+2,FALSE))^(-AC219),1)</f>
        <v>1</v>
      </c>
      <c r="AF219" s="1">
        <f>IFERROR((1+HLOOKUP($B219,'Yield Curve'!$C$5:$AK$94,AD219+2,FALSE))^(-AD219),1)</f>
        <v>1</v>
      </c>
      <c r="AG219" s="1">
        <f t="shared" si="205"/>
        <v>1</v>
      </c>
      <c r="AH219" s="41" t="str">
        <f t="shared" si="200"/>
        <v/>
      </c>
    </row>
    <row r="220" spans="1:34">
      <c r="A220" s="139">
        <f t="shared" ref="A220:A283" si="234">A219</f>
        <v>22</v>
      </c>
      <c r="B220" s="43">
        <f>'Experience Data'!C221</f>
        <v>0</v>
      </c>
      <c r="C220" s="10">
        <f>'Experience Data'!D221</f>
        <v>0</v>
      </c>
      <c r="D220" s="10">
        <f>'Experience Data'!B221</f>
        <v>2009</v>
      </c>
      <c r="E220" s="10" t="str">
        <f t="shared" si="187"/>
        <v>No</v>
      </c>
      <c r="F220" s="40">
        <f>'Experience Data'!I221</f>
        <v>0</v>
      </c>
      <c r="G220" s="40">
        <f>'Experience Data'!J221</f>
        <v>0</v>
      </c>
      <c r="H220" s="11"/>
      <c r="I220" s="11"/>
      <c r="J220" s="35"/>
      <c r="K220" s="40">
        <f>'Experience Data'!G221</f>
        <v>0</v>
      </c>
      <c r="L220" s="40" t="str">
        <f t="shared" si="188"/>
        <v/>
      </c>
      <c r="M220" s="40" t="str">
        <f t="shared" si="189"/>
        <v/>
      </c>
      <c r="N220" s="40" t="str">
        <f t="shared" si="190"/>
        <v/>
      </c>
      <c r="O220" s="9" t="str">
        <f t="shared" si="191"/>
        <v/>
      </c>
      <c r="P220" s="9">
        <v>0.3</v>
      </c>
      <c r="Q220" s="11">
        <v>0.41</v>
      </c>
      <c r="R220" s="37" t="str">
        <f t="shared" si="192"/>
        <v/>
      </c>
      <c r="S220" s="11"/>
      <c r="T220" s="37" t="str">
        <f t="shared" si="193"/>
        <v/>
      </c>
      <c r="U220" s="94" t="str">
        <f t="shared" ref="U220" si="235">IF(S226="","",O220*S226+IF(Q220="",P220,Q220))</f>
        <v/>
      </c>
      <c r="V220" s="18">
        <f t="shared" si="230"/>
        <v>1</v>
      </c>
      <c r="W220" s="78" t="str">
        <f>IF('Experience Data'!AS221="","",'Experience Data'!AS221)</f>
        <v/>
      </c>
      <c r="X220" s="1">
        <f t="shared" si="226"/>
        <v>0</v>
      </c>
      <c r="Y220" s="91">
        <f t="shared" si="207"/>
        <v>6.5</v>
      </c>
      <c r="Z220" s="78" t="str">
        <f>IF('Experience Data'!AT221="","",'Experience Data'!AT221)</f>
        <v/>
      </c>
      <c r="AA220" s="91">
        <f t="shared" si="196"/>
        <v>6.5</v>
      </c>
      <c r="AB220" s="40">
        <f t="shared" ref="AB220" si="236">IFERROR(IF(V220=100%,0.5,SUMPRODUCT(AA217:AA219*X217:X219)/SUM(X217:X219)-AA220-0.5),0.5)</f>
        <v>0.5</v>
      </c>
      <c r="AC220" s="40">
        <f t="shared" si="198"/>
        <v>0</v>
      </c>
      <c r="AD220" s="40">
        <f t="shared" si="199"/>
        <v>1</v>
      </c>
      <c r="AE220" s="1">
        <f>IFERROR((1+HLOOKUP($B220,'Yield Curve'!$C$5:$AK$94,AC220+2,FALSE))^(-AC220),1)</f>
        <v>1</v>
      </c>
      <c r="AF220" s="1">
        <f>IFERROR((1+HLOOKUP($B220,'Yield Curve'!$C$5:$AK$94,AD220+2,FALSE))^(-AD220),1)</f>
        <v>1</v>
      </c>
      <c r="AG220" s="1">
        <f t="shared" si="205"/>
        <v>1</v>
      </c>
      <c r="AH220" s="41" t="str">
        <f t="shared" si="200"/>
        <v/>
      </c>
    </row>
    <row r="221" spans="1:34">
      <c r="A221" s="139">
        <f t="shared" si="234"/>
        <v>22</v>
      </c>
      <c r="B221" s="43">
        <f>'Experience Data'!C222</f>
        <v>0</v>
      </c>
      <c r="C221" s="10">
        <f>'Experience Data'!D222</f>
        <v>0</v>
      </c>
      <c r="D221" s="10">
        <f>'Experience Data'!B222</f>
        <v>2010</v>
      </c>
      <c r="E221" s="10" t="str">
        <f t="shared" si="187"/>
        <v>No</v>
      </c>
      <c r="F221" s="40">
        <f>'Experience Data'!I222</f>
        <v>0</v>
      </c>
      <c r="G221" s="40">
        <f>'Experience Data'!J222</f>
        <v>0</v>
      </c>
      <c r="H221" s="11"/>
      <c r="I221" s="11"/>
      <c r="J221" s="35"/>
      <c r="K221" s="40">
        <f>'Experience Data'!G222</f>
        <v>0</v>
      </c>
      <c r="L221" s="40" t="str">
        <f t="shared" si="188"/>
        <v/>
      </c>
      <c r="M221" s="40" t="str">
        <f t="shared" si="189"/>
        <v/>
      </c>
      <c r="N221" s="40" t="str">
        <f t="shared" si="190"/>
        <v/>
      </c>
      <c r="O221" s="9" t="str">
        <f t="shared" si="191"/>
        <v/>
      </c>
      <c r="P221" s="9">
        <v>0.3</v>
      </c>
      <c r="Q221" s="11">
        <v>0.41</v>
      </c>
      <c r="R221" s="37" t="str">
        <f t="shared" si="192"/>
        <v/>
      </c>
      <c r="S221" s="11"/>
      <c r="T221" s="37" t="str">
        <f t="shared" si="193"/>
        <v/>
      </c>
      <c r="U221" s="94" t="str">
        <f t="shared" ref="U221" si="237">IF(S226="","",O221*S226+IF(Q221="",P221,Q221))</f>
        <v/>
      </c>
      <c r="V221" s="18">
        <f t="shared" si="230"/>
        <v>1</v>
      </c>
      <c r="W221" s="78" t="str">
        <f>IF('Experience Data'!AS222="","",'Experience Data'!AS222)</f>
        <v/>
      </c>
      <c r="X221" s="1">
        <f t="shared" si="226"/>
        <v>0</v>
      </c>
      <c r="Y221" s="91">
        <f t="shared" si="207"/>
        <v>5.5</v>
      </c>
      <c r="Z221" s="78" t="str">
        <f>IF('Experience Data'!AT222="","",'Experience Data'!AT222)</f>
        <v/>
      </c>
      <c r="AA221" s="91">
        <f t="shared" si="196"/>
        <v>5.5</v>
      </c>
      <c r="AB221" s="40">
        <f t="shared" ref="AB221" si="238">IFERROR(IF(V221=100%,0.5,SUMPRODUCT(AA217:AA220*X217:X220)/SUM(X217:X220)-AA221-0.5),0.5)</f>
        <v>0.5</v>
      </c>
      <c r="AC221" s="40">
        <f t="shared" si="198"/>
        <v>0</v>
      </c>
      <c r="AD221" s="40">
        <f t="shared" si="199"/>
        <v>1</v>
      </c>
      <c r="AE221" s="1">
        <f>IFERROR((1+HLOOKUP($B221,'Yield Curve'!$C$5:$AK$94,AC221+2,FALSE))^(-AC221),1)</f>
        <v>1</v>
      </c>
      <c r="AF221" s="1">
        <f>IFERROR((1+HLOOKUP($B221,'Yield Curve'!$C$5:$AK$94,AD221+2,FALSE))^(-AD221),1)</f>
        <v>1</v>
      </c>
      <c r="AG221" s="1">
        <f t="shared" si="205"/>
        <v>1</v>
      </c>
      <c r="AH221" s="41" t="str">
        <f t="shared" si="200"/>
        <v/>
      </c>
    </row>
    <row r="222" spans="1:34">
      <c r="A222" s="139">
        <f t="shared" si="234"/>
        <v>22</v>
      </c>
      <c r="B222" s="43">
        <f>'Experience Data'!C223</f>
        <v>0</v>
      </c>
      <c r="C222" s="10">
        <f>'Experience Data'!D223</f>
        <v>0</v>
      </c>
      <c r="D222" s="10">
        <f>'Experience Data'!B223</f>
        <v>2011</v>
      </c>
      <c r="E222" s="10" t="str">
        <f t="shared" si="187"/>
        <v>No</v>
      </c>
      <c r="F222" s="40">
        <f>'Experience Data'!I223</f>
        <v>0</v>
      </c>
      <c r="G222" s="40">
        <f>'Experience Data'!J223</f>
        <v>0</v>
      </c>
      <c r="H222" s="11"/>
      <c r="I222" s="11"/>
      <c r="J222" s="35"/>
      <c r="K222" s="40">
        <f>'Experience Data'!G223</f>
        <v>0</v>
      </c>
      <c r="L222" s="40" t="str">
        <f t="shared" si="188"/>
        <v/>
      </c>
      <c r="M222" s="40" t="str">
        <f t="shared" si="189"/>
        <v/>
      </c>
      <c r="N222" s="40" t="str">
        <f t="shared" si="190"/>
        <v/>
      </c>
      <c r="O222" s="9" t="str">
        <f t="shared" si="191"/>
        <v/>
      </c>
      <c r="P222" s="9">
        <v>0.3</v>
      </c>
      <c r="Q222" s="11">
        <v>0.41</v>
      </c>
      <c r="R222" s="37" t="str">
        <f t="shared" si="192"/>
        <v/>
      </c>
      <c r="S222" s="11"/>
      <c r="T222" s="37" t="str">
        <f t="shared" si="193"/>
        <v/>
      </c>
      <c r="U222" s="94" t="str">
        <f t="shared" ref="U222" si="239">IF(S226="","",O222*S226+IF(Q222="",P222,Q222))</f>
        <v/>
      </c>
      <c r="V222" s="18">
        <f t="shared" si="230"/>
        <v>1</v>
      </c>
      <c r="W222" s="78" t="str">
        <f>IF('Experience Data'!AS223="","",'Experience Data'!AS223)</f>
        <v/>
      </c>
      <c r="X222" s="1">
        <f t="shared" si="226"/>
        <v>0</v>
      </c>
      <c r="Y222" s="91">
        <f t="shared" si="207"/>
        <v>4.5</v>
      </c>
      <c r="Z222" s="78" t="str">
        <f>IF('Experience Data'!AT223="","",'Experience Data'!AT223)</f>
        <v/>
      </c>
      <c r="AA222" s="91">
        <f t="shared" si="196"/>
        <v>4.5</v>
      </c>
      <c r="AB222" s="40">
        <f t="shared" ref="AB222" si="240">IFERROR(IF(V222=100%,0.5,SUMPRODUCT(AA217:AA221*X217:X221)/SUM(X217:X221)-AA222-0.5),0.5)</f>
        <v>0.5</v>
      </c>
      <c r="AC222" s="40">
        <f t="shared" si="198"/>
        <v>0</v>
      </c>
      <c r="AD222" s="40">
        <f t="shared" si="199"/>
        <v>1</v>
      </c>
      <c r="AE222" s="1">
        <f>IFERROR((1+HLOOKUP($B222,'Yield Curve'!$C$5:$AK$94,AC222+2,FALSE))^(-AC222),1)</f>
        <v>1</v>
      </c>
      <c r="AF222" s="1">
        <f>IFERROR((1+HLOOKUP($B222,'Yield Curve'!$C$5:$AK$94,AD222+2,FALSE))^(-AD222),1)</f>
        <v>1</v>
      </c>
      <c r="AG222" s="1">
        <f t="shared" si="205"/>
        <v>1</v>
      </c>
      <c r="AH222" s="41" t="str">
        <f t="shared" si="200"/>
        <v/>
      </c>
    </row>
    <row r="223" spans="1:34">
      <c r="A223" s="139">
        <f t="shared" si="234"/>
        <v>22</v>
      </c>
      <c r="B223" s="43">
        <f>'Experience Data'!C224</f>
        <v>0</v>
      </c>
      <c r="C223" s="10">
        <f>'Experience Data'!D224</f>
        <v>0</v>
      </c>
      <c r="D223" s="10">
        <f>'Experience Data'!B224</f>
        <v>2012</v>
      </c>
      <c r="E223" s="10" t="str">
        <f t="shared" si="187"/>
        <v>No</v>
      </c>
      <c r="F223" s="40">
        <f>'Experience Data'!I224</f>
        <v>0</v>
      </c>
      <c r="G223" s="40">
        <f>'Experience Data'!J224</f>
        <v>0</v>
      </c>
      <c r="H223" s="11"/>
      <c r="I223" s="11"/>
      <c r="J223" s="35"/>
      <c r="K223" s="40">
        <f>'Experience Data'!G224</f>
        <v>0</v>
      </c>
      <c r="L223" s="40" t="str">
        <f t="shared" si="188"/>
        <v/>
      </c>
      <c r="M223" s="40" t="str">
        <f t="shared" si="189"/>
        <v/>
      </c>
      <c r="N223" s="40" t="str">
        <f t="shared" si="190"/>
        <v/>
      </c>
      <c r="O223" s="9" t="str">
        <f t="shared" si="191"/>
        <v/>
      </c>
      <c r="P223" s="9">
        <v>0.3</v>
      </c>
      <c r="Q223" s="11">
        <v>0.41</v>
      </c>
      <c r="R223" s="37" t="str">
        <f t="shared" si="192"/>
        <v/>
      </c>
      <c r="S223" s="11"/>
      <c r="T223" s="37" t="str">
        <f t="shared" si="193"/>
        <v/>
      </c>
      <c r="U223" s="94" t="str">
        <f t="shared" ref="U223" si="241">IF(S226="","",O223*S226+IF(Q223="",P223,Q223))</f>
        <v/>
      </c>
      <c r="V223" s="18">
        <f t="shared" si="230"/>
        <v>1</v>
      </c>
      <c r="W223" s="78" t="str">
        <f>IF('Experience Data'!AS224="","",'Experience Data'!AS224)</f>
        <v/>
      </c>
      <c r="X223" s="1">
        <f t="shared" si="226"/>
        <v>0</v>
      </c>
      <c r="Y223" s="91">
        <f t="shared" si="207"/>
        <v>3.5</v>
      </c>
      <c r="Z223" s="78" t="str">
        <f>IF('Experience Data'!AT224="","",'Experience Data'!AT224)</f>
        <v/>
      </c>
      <c r="AA223" s="91">
        <f t="shared" si="196"/>
        <v>3.5</v>
      </c>
      <c r="AB223" s="40">
        <f t="shared" ref="AB223" si="242">IFERROR(IF(V223=100%,0.5,SUMPRODUCT(AA217:AA222*X217:X222)/SUM(X217:X222)-AA223-0.5),0.5)</f>
        <v>0.5</v>
      </c>
      <c r="AC223" s="40">
        <f t="shared" si="198"/>
        <v>0</v>
      </c>
      <c r="AD223" s="40">
        <f t="shared" si="199"/>
        <v>1</v>
      </c>
      <c r="AE223" s="1">
        <f>IFERROR((1+HLOOKUP($B223,'Yield Curve'!$C$5:$AK$94,AC223+2,FALSE))^(-AC223),1)</f>
        <v>1</v>
      </c>
      <c r="AF223" s="1">
        <f>IFERROR((1+HLOOKUP($B223,'Yield Curve'!$C$5:$AK$94,AD223+2,FALSE))^(-AD223),1)</f>
        <v>1</v>
      </c>
      <c r="AG223" s="1">
        <f t="shared" si="205"/>
        <v>1</v>
      </c>
      <c r="AH223" s="41" t="str">
        <f t="shared" si="200"/>
        <v/>
      </c>
    </row>
    <row r="224" spans="1:34">
      <c r="A224" s="139">
        <f t="shared" si="234"/>
        <v>22</v>
      </c>
      <c r="B224" s="43">
        <f>'Experience Data'!C225</f>
        <v>0</v>
      </c>
      <c r="C224" s="10">
        <f>'Experience Data'!D225</f>
        <v>0</v>
      </c>
      <c r="D224" s="10">
        <f>'Experience Data'!B225</f>
        <v>2013</v>
      </c>
      <c r="E224" s="10" t="str">
        <f t="shared" si="187"/>
        <v>No</v>
      </c>
      <c r="F224" s="40">
        <f>'Experience Data'!I225</f>
        <v>0</v>
      </c>
      <c r="G224" s="40">
        <f>'Experience Data'!J225</f>
        <v>0</v>
      </c>
      <c r="H224" s="11"/>
      <c r="I224" s="11"/>
      <c r="J224" s="35"/>
      <c r="K224" s="40">
        <f>'Experience Data'!G225</f>
        <v>0</v>
      </c>
      <c r="L224" s="40" t="str">
        <f t="shared" si="188"/>
        <v/>
      </c>
      <c r="M224" s="40" t="str">
        <f t="shared" si="189"/>
        <v/>
      </c>
      <c r="N224" s="40" t="str">
        <f t="shared" si="190"/>
        <v/>
      </c>
      <c r="O224" s="9" t="str">
        <f t="shared" si="191"/>
        <v/>
      </c>
      <c r="P224" s="9">
        <v>0.3</v>
      </c>
      <c r="Q224" s="11">
        <v>0.41</v>
      </c>
      <c r="R224" s="37" t="str">
        <f t="shared" si="192"/>
        <v/>
      </c>
      <c r="S224" s="11"/>
      <c r="T224" s="37" t="str">
        <f t="shared" si="193"/>
        <v/>
      </c>
      <c r="U224" s="94" t="str">
        <f t="shared" ref="U224" si="243">IF(S226="","",O224*S226+IF(Q224="",P224,Q224))</f>
        <v/>
      </c>
      <c r="V224" s="18">
        <f t="shared" si="230"/>
        <v>1</v>
      </c>
      <c r="W224" s="78" t="str">
        <f>IF('Experience Data'!AS225="","",'Experience Data'!AS225)</f>
        <v/>
      </c>
      <c r="X224" s="1">
        <f t="shared" si="226"/>
        <v>0</v>
      </c>
      <c r="Y224" s="91">
        <f t="shared" si="207"/>
        <v>2.5</v>
      </c>
      <c r="Z224" s="78" t="str">
        <f>IF('Experience Data'!AT225="","",'Experience Data'!AT225)</f>
        <v/>
      </c>
      <c r="AA224" s="91">
        <f t="shared" si="196"/>
        <v>2.5</v>
      </c>
      <c r="AB224" s="40">
        <f t="shared" ref="AB224" si="244">IFERROR(IF(V224=100%,0.5,SUMPRODUCT(AA217:AA223*X217:X223)/SUM(X217:X223)-AA224-0.5),0.5)</f>
        <v>0.5</v>
      </c>
      <c r="AC224" s="40">
        <f t="shared" si="198"/>
        <v>0</v>
      </c>
      <c r="AD224" s="40">
        <f t="shared" si="199"/>
        <v>1</v>
      </c>
      <c r="AE224" s="1">
        <f>IFERROR((1+HLOOKUP($B224,'Yield Curve'!$C$5:$AK$94,AC224+2,FALSE))^(-AC224),1)</f>
        <v>1</v>
      </c>
      <c r="AF224" s="1">
        <f>IFERROR((1+HLOOKUP($B224,'Yield Curve'!$C$5:$AK$94,AD224+2,FALSE))^(-AD224),1)</f>
        <v>1</v>
      </c>
      <c r="AG224" s="1">
        <f t="shared" si="205"/>
        <v>1</v>
      </c>
      <c r="AH224" s="41" t="str">
        <f t="shared" si="200"/>
        <v/>
      </c>
    </row>
    <row r="225" spans="1:34">
      <c r="A225" s="139">
        <f t="shared" si="234"/>
        <v>22</v>
      </c>
      <c r="B225" s="43">
        <f>'Experience Data'!C226</f>
        <v>0</v>
      </c>
      <c r="C225" s="10">
        <f>'Experience Data'!D226</f>
        <v>0</v>
      </c>
      <c r="D225" s="10">
        <f>'Experience Data'!B226</f>
        <v>2014</v>
      </c>
      <c r="E225" s="10" t="str">
        <f t="shared" si="187"/>
        <v>No</v>
      </c>
      <c r="F225" s="40">
        <f>'Experience Data'!I226</f>
        <v>0</v>
      </c>
      <c r="G225" s="40">
        <f>'Experience Data'!J226</f>
        <v>0</v>
      </c>
      <c r="H225" s="11"/>
      <c r="I225" s="11"/>
      <c r="J225" s="35"/>
      <c r="K225" s="40">
        <f>'Experience Data'!G226</f>
        <v>0</v>
      </c>
      <c r="L225" s="40" t="str">
        <f t="shared" si="188"/>
        <v/>
      </c>
      <c r="M225" s="40" t="str">
        <f t="shared" si="189"/>
        <v/>
      </c>
      <c r="N225" s="40" t="str">
        <f t="shared" si="190"/>
        <v/>
      </c>
      <c r="O225" s="9" t="str">
        <f t="shared" si="191"/>
        <v/>
      </c>
      <c r="P225" s="9">
        <v>0.3</v>
      </c>
      <c r="Q225" s="11">
        <v>0.41</v>
      </c>
      <c r="R225" s="37" t="str">
        <f t="shared" si="192"/>
        <v/>
      </c>
      <c r="S225" s="11"/>
      <c r="T225" s="37" t="str">
        <f t="shared" si="193"/>
        <v/>
      </c>
      <c r="U225" s="94" t="str">
        <f t="shared" ref="U225" si="245">IF(S226="","",O225*S226+IF(Q225="",P225,Q225))</f>
        <v/>
      </c>
      <c r="V225" s="18">
        <f t="shared" si="230"/>
        <v>1</v>
      </c>
      <c r="W225" s="78" t="str">
        <f>IF('Experience Data'!AS226="","",'Experience Data'!AS226)</f>
        <v/>
      </c>
      <c r="X225" s="1">
        <f t="shared" si="226"/>
        <v>0</v>
      </c>
      <c r="Y225" s="91">
        <f t="shared" si="207"/>
        <v>1.5</v>
      </c>
      <c r="Z225" s="78" t="str">
        <f>IF('Experience Data'!AT226="","",'Experience Data'!AT226)</f>
        <v/>
      </c>
      <c r="AA225" s="91">
        <f t="shared" si="196"/>
        <v>1.5</v>
      </c>
      <c r="AB225" s="40">
        <f t="shared" ref="AB225" si="246">IFERROR(IF(V225=100%,0.5,SUMPRODUCT(AA217:AA224*X217:X224)/SUM(X217:X224)-AA225-0.5),0.5)</f>
        <v>0.5</v>
      </c>
      <c r="AC225" s="40">
        <f t="shared" si="198"/>
        <v>0</v>
      </c>
      <c r="AD225" s="40">
        <f t="shared" si="199"/>
        <v>1</v>
      </c>
      <c r="AE225" s="1">
        <f>IFERROR((1+HLOOKUP($B225,'Yield Curve'!$C$5:$AK$94,AC225+2,FALSE))^(-AC225),1)</f>
        <v>1</v>
      </c>
      <c r="AF225" s="1">
        <f>IFERROR((1+HLOOKUP($B225,'Yield Curve'!$C$5:$AK$94,AD225+2,FALSE))^(-AD225),1)</f>
        <v>1</v>
      </c>
      <c r="AG225" s="1">
        <f t="shared" si="205"/>
        <v>1</v>
      </c>
      <c r="AH225" s="41" t="str">
        <f t="shared" si="200"/>
        <v/>
      </c>
    </row>
    <row r="226" spans="1:34">
      <c r="A226" s="140">
        <f t="shared" si="234"/>
        <v>22</v>
      </c>
      <c r="B226" s="44">
        <f>'Experience Data'!C227</f>
        <v>0</v>
      </c>
      <c r="C226" s="16">
        <f>'Experience Data'!D227</f>
        <v>0</v>
      </c>
      <c r="D226" s="16">
        <f>'Experience Data'!B227</f>
        <v>2015</v>
      </c>
      <c r="E226" s="16" t="str">
        <f t="shared" si="187"/>
        <v>No</v>
      </c>
      <c r="F226" s="45">
        <f>'Experience Data'!I227</f>
        <v>0</v>
      </c>
      <c r="G226" s="45">
        <f>'Experience Data'!J227</f>
        <v>0</v>
      </c>
      <c r="H226" s="20"/>
      <c r="I226" s="20"/>
      <c r="J226" s="36"/>
      <c r="K226" s="45">
        <f>'Experience Data'!G227</f>
        <v>0</v>
      </c>
      <c r="L226" s="45" t="str">
        <f t="shared" si="188"/>
        <v/>
      </c>
      <c r="M226" s="45" t="str">
        <f t="shared" si="189"/>
        <v/>
      </c>
      <c r="N226" s="45" t="str">
        <f t="shared" si="190"/>
        <v/>
      </c>
      <c r="O226" s="46" t="str">
        <f t="shared" si="191"/>
        <v/>
      </c>
      <c r="P226" s="46">
        <v>0.3</v>
      </c>
      <c r="Q226" s="20">
        <v>0.41</v>
      </c>
      <c r="R226" s="47" t="str">
        <f t="shared" si="192"/>
        <v/>
      </c>
      <c r="S226" s="20"/>
      <c r="T226" s="47" t="str">
        <f t="shared" si="193"/>
        <v/>
      </c>
      <c r="U226" s="95" t="str">
        <f t="shared" ref="U226" si="247">IF(S226="","",O226*S226+IF(Q226="",P226,Q226))</f>
        <v/>
      </c>
      <c r="V226" s="19">
        <f t="shared" si="230"/>
        <v>1</v>
      </c>
      <c r="W226" s="80" t="str">
        <f>IF('Experience Data'!AS227="","",'Experience Data'!AS227)</f>
        <v/>
      </c>
      <c r="X226" s="98">
        <f t="shared" ref="X226" si="248">IF(W226="",V226,W226)</f>
        <v>1</v>
      </c>
      <c r="Y226" s="92">
        <f t="shared" si="207"/>
        <v>0.5</v>
      </c>
      <c r="Z226" s="80" t="str">
        <f>IF('Experience Data'!AT227="","",'Experience Data'!AT227)</f>
        <v/>
      </c>
      <c r="AA226" s="92">
        <f t="shared" si="196"/>
        <v>0.5</v>
      </c>
      <c r="AB226" s="45">
        <f t="shared" ref="AB226" si="249">IFERROR(IF(V226=100%,0.5,SUMPRODUCT(AA217:AA225*X217:X225)/SUM(X217:X225)-AA226-0.5),0.5)</f>
        <v>0.5</v>
      </c>
      <c r="AC226" s="45">
        <f t="shared" si="198"/>
        <v>0</v>
      </c>
      <c r="AD226" s="45">
        <f t="shared" si="199"/>
        <v>1</v>
      </c>
      <c r="AE226" s="17">
        <f>IFERROR((1+HLOOKUP($B226,'Yield Curve'!$C$5:$AK$94,AC226+2,FALSE))^(-AC226),1)</f>
        <v>1</v>
      </c>
      <c r="AF226" s="17">
        <f>IFERROR((1+HLOOKUP($B226,'Yield Curve'!$C$5:$AK$94,AD226+2,FALSE))^(-AD226),1)</f>
        <v>1</v>
      </c>
      <c r="AG226" s="17">
        <f t="shared" si="205"/>
        <v>1</v>
      </c>
      <c r="AH226" s="42" t="str">
        <f t="shared" si="200"/>
        <v/>
      </c>
    </row>
    <row r="227" spans="1:34">
      <c r="A227" s="138">
        <f t="shared" ref="A227" si="250">A217+1</f>
        <v>23</v>
      </c>
      <c r="B227" s="48">
        <f>'Experience Data'!C228</f>
        <v>0</v>
      </c>
      <c r="C227" s="21">
        <f>'Experience Data'!D228</f>
        <v>0</v>
      </c>
      <c r="D227" s="21">
        <f>'Experience Data'!B228</f>
        <v>2006</v>
      </c>
      <c r="E227" s="21" t="str">
        <f t="shared" si="187"/>
        <v>No</v>
      </c>
      <c r="F227" s="49">
        <f>'Experience Data'!I228</f>
        <v>0</v>
      </c>
      <c r="G227" s="49">
        <f>'Experience Data'!J228</f>
        <v>0</v>
      </c>
      <c r="H227" s="50"/>
      <c r="I227" s="50"/>
      <c r="J227" s="23"/>
      <c r="K227" s="49">
        <f>'Experience Data'!G228</f>
        <v>0</v>
      </c>
      <c r="L227" s="49" t="str">
        <f t="shared" si="188"/>
        <v/>
      </c>
      <c r="M227" s="49" t="str">
        <f t="shared" si="189"/>
        <v/>
      </c>
      <c r="N227" s="49" t="str">
        <f t="shared" si="190"/>
        <v/>
      </c>
      <c r="O227" s="51" t="str">
        <f t="shared" si="191"/>
        <v/>
      </c>
      <c r="P227" s="51">
        <v>0.3</v>
      </c>
      <c r="Q227" s="50">
        <v>0.41</v>
      </c>
      <c r="R227" s="52" t="str">
        <f t="shared" si="192"/>
        <v/>
      </c>
      <c r="S227" s="50"/>
      <c r="T227" s="52" t="str">
        <f t="shared" si="193"/>
        <v/>
      </c>
      <c r="U227" s="93" t="str">
        <f t="shared" ref="U227" si="251">IF(S236="","",O227*S236+IF(Q227="",P227,Q227))</f>
        <v/>
      </c>
      <c r="V227" s="53">
        <v>1</v>
      </c>
      <c r="W227" s="79">
        <f>IF('Experience Data'!AS228="","",'Experience Data'!AS228)</f>
        <v>1</v>
      </c>
      <c r="X227" s="24">
        <f t="shared" ref="X227:X235" si="252">IF(W228="",V227-V228,W227-W228)</f>
        <v>0</v>
      </c>
      <c r="Y227" s="90">
        <v>15</v>
      </c>
      <c r="Z227" s="79" t="str">
        <f>IF('Experience Data'!AT228="","",'Experience Data'!AT228)</f>
        <v/>
      </c>
      <c r="AA227" s="90">
        <f t="shared" si="196"/>
        <v>15</v>
      </c>
      <c r="AB227" s="49">
        <f t="shared" ref="AB227" si="253">IFERROR(IF(V227=100%,0.5,SUMPRODUCT(AA226:AA227*X226:X227)/SUM(X226:X227)-AA227-0.5),0.5)</f>
        <v>0.5</v>
      </c>
      <c r="AC227" s="49">
        <f t="shared" si="198"/>
        <v>0</v>
      </c>
      <c r="AD227" s="49">
        <f t="shared" si="199"/>
        <v>1</v>
      </c>
      <c r="AE227" s="24">
        <f>IFERROR((1+HLOOKUP($B227,'Yield Curve'!$C$5:$AK$94,AC227+2,FALSE))^(-AC227),1)</f>
        <v>1</v>
      </c>
      <c r="AF227" s="24">
        <f>IFERROR((1+HLOOKUP($B227,'Yield Curve'!$C$5:$AK$94,AD227+2,FALSE))^(-AD227),1)</f>
        <v>1</v>
      </c>
      <c r="AG227" s="24">
        <f t="shared" si="205"/>
        <v>1</v>
      </c>
      <c r="AH227" s="54" t="str">
        <f t="shared" si="200"/>
        <v/>
      </c>
    </row>
    <row r="228" spans="1:34">
      <c r="A228" s="139">
        <f t="shared" ref="A228" si="254">A227</f>
        <v>23</v>
      </c>
      <c r="B228" s="43">
        <f>'Experience Data'!C229</f>
        <v>0</v>
      </c>
      <c r="C228" s="10">
        <f>'Experience Data'!D229</f>
        <v>0</v>
      </c>
      <c r="D228" s="10">
        <f>'Experience Data'!B229</f>
        <v>2007</v>
      </c>
      <c r="E228" s="10" t="str">
        <f t="shared" si="187"/>
        <v>No</v>
      </c>
      <c r="F228" s="40">
        <f>'Experience Data'!I229</f>
        <v>0</v>
      </c>
      <c r="G228" s="40">
        <f>'Experience Data'!J229</f>
        <v>0</v>
      </c>
      <c r="H228" s="11"/>
      <c r="I228" s="11"/>
      <c r="J228" s="35"/>
      <c r="K228" s="40">
        <f>'Experience Data'!G229</f>
        <v>0</v>
      </c>
      <c r="L228" s="40" t="str">
        <f t="shared" si="188"/>
        <v/>
      </c>
      <c r="M228" s="40" t="str">
        <f t="shared" si="189"/>
        <v/>
      </c>
      <c r="N228" s="40" t="str">
        <f t="shared" si="190"/>
        <v/>
      </c>
      <c r="O228" s="9" t="str">
        <f t="shared" si="191"/>
        <v/>
      </c>
      <c r="P228" s="9">
        <v>0.3</v>
      </c>
      <c r="Q228" s="11">
        <v>0.41</v>
      </c>
      <c r="R228" s="37" t="str">
        <f t="shared" si="192"/>
        <v/>
      </c>
      <c r="S228" s="11"/>
      <c r="T228" s="37" t="str">
        <f t="shared" si="193"/>
        <v/>
      </c>
      <c r="U228" s="94" t="str">
        <f t="shared" ref="U228" si="255">IF(S236="","",O228*S236+IF(Q228="",P228,Q228))</f>
        <v/>
      </c>
      <c r="V228" s="18">
        <f t="shared" ref="V228:V236" si="256">IFERROR(L228/M228,100%)</f>
        <v>1</v>
      </c>
      <c r="W228" s="78" t="str">
        <f>IF('Experience Data'!AS229="","",'Experience Data'!AS229)</f>
        <v/>
      </c>
      <c r="X228" s="1">
        <f t="shared" si="252"/>
        <v>0</v>
      </c>
      <c r="Y228" s="91">
        <v>8.5</v>
      </c>
      <c r="Z228" s="78" t="str">
        <f>IF('Experience Data'!AT229="","",'Experience Data'!AT229)</f>
        <v/>
      </c>
      <c r="AA228" s="91">
        <f t="shared" si="196"/>
        <v>8.5</v>
      </c>
      <c r="AB228" s="40">
        <f t="shared" ref="AB228" si="257">IFERROR(IF(V228=100%,0.5,SUMPRODUCT(AA227:AA227*X227:X227)/SUM(X227:X227)-AA228-0.5),0.5)</f>
        <v>0.5</v>
      </c>
      <c r="AC228" s="40">
        <f t="shared" si="198"/>
        <v>0</v>
      </c>
      <c r="AD228" s="40">
        <f t="shared" si="199"/>
        <v>1</v>
      </c>
      <c r="AE228" s="1">
        <f>IFERROR((1+HLOOKUP($B228,'Yield Curve'!$C$5:$AK$94,AC228+2,FALSE))^(-AC228),1)</f>
        <v>1</v>
      </c>
      <c r="AF228" s="1">
        <f>IFERROR((1+HLOOKUP($B228,'Yield Curve'!$C$5:$AK$94,AD228+2,FALSE))^(-AD228),1)</f>
        <v>1</v>
      </c>
      <c r="AG228" s="1">
        <f t="shared" si="205"/>
        <v>1</v>
      </c>
      <c r="AH228" s="41" t="str">
        <f t="shared" si="200"/>
        <v/>
      </c>
    </row>
    <row r="229" spans="1:34">
      <c r="A229" s="139">
        <f t="shared" si="234"/>
        <v>23</v>
      </c>
      <c r="B229" s="43">
        <f>'Experience Data'!C230</f>
        <v>0</v>
      </c>
      <c r="C229" s="10">
        <f>'Experience Data'!D230</f>
        <v>0</v>
      </c>
      <c r="D229" s="10">
        <f>'Experience Data'!B230</f>
        <v>2008</v>
      </c>
      <c r="E229" s="10" t="str">
        <f t="shared" si="187"/>
        <v>No</v>
      </c>
      <c r="F229" s="40">
        <f>'Experience Data'!I230</f>
        <v>0</v>
      </c>
      <c r="G229" s="40">
        <f>'Experience Data'!J230</f>
        <v>0</v>
      </c>
      <c r="H229" s="11"/>
      <c r="I229" s="11"/>
      <c r="J229" s="35"/>
      <c r="K229" s="40">
        <f>'Experience Data'!G230</f>
        <v>0</v>
      </c>
      <c r="L229" s="40" t="str">
        <f t="shared" si="188"/>
        <v/>
      </c>
      <c r="M229" s="40" t="str">
        <f t="shared" si="189"/>
        <v/>
      </c>
      <c r="N229" s="40" t="str">
        <f t="shared" si="190"/>
        <v/>
      </c>
      <c r="O229" s="9" t="str">
        <f t="shared" si="191"/>
        <v/>
      </c>
      <c r="P229" s="9">
        <v>0.3</v>
      </c>
      <c r="Q229" s="11">
        <v>0.41</v>
      </c>
      <c r="R229" s="37" t="str">
        <f t="shared" si="192"/>
        <v/>
      </c>
      <c r="S229" s="11"/>
      <c r="T229" s="37" t="str">
        <f t="shared" si="193"/>
        <v/>
      </c>
      <c r="U229" s="94" t="str">
        <f t="shared" ref="U229" si="258">IF(S236="","",O229*S236+IF(Q229="",P229,Q229))</f>
        <v/>
      </c>
      <c r="V229" s="18">
        <f t="shared" si="256"/>
        <v>1</v>
      </c>
      <c r="W229" s="78" t="str">
        <f>IF('Experience Data'!AS230="","",'Experience Data'!AS230)</f>
        <v/>
      </c>
      <c r="X229" s="1">
        <f t="shared" si="252"/>
        <v>0</v>
      </c>
      <c r="Y229" s="91">
        <f t="shared" si="207"/>
        <v>7.5</v>
      </c>
      <c r="Z229" s="78" t="str">
        <f>IF('Experience Data'!AT230="","",'Experience Data'!AT230)</f>
        <v/>
      </c>
      <c r="AA229" s="91">
        <f t="shared" si="196"/>
        <v>7.5</v>
      </c>
      <c r="AB229" s="40">
        <f t="shared" ref="AB229" si="259">IFERROR(IF(V229=100%,0.5,SUMPRODUCT(AA227:AA228*X227:X228)/SUM(X227:X228)-AA229-0.5),0.5)</f>
        <v>0.5</v>
      </c>
      <c r="AC229" s="40">
        <f t="shared" si="198"/>
        <v>0</v>
      </c>
      <c r="AD229" s="40">
        <f t="shared" si="199"/>
        <v>1</v>
      </c>
      <c r="AE229" s="1">
        <f>IFERROR((1+HLOOKUP($B229,'Yield Curve'!$C$5:$AK$94,AC229+2,FALSE))^(-AC229),1)</f>
        <v>1</v>
      </c>
      <c r="AF229" s="1">
        <f>IFERROR((1+HLOOKUP($B229,'Yield Curve'!$C$5:$AK$94,AD229+2,FALSE))^(-AD229),1)</f>
        <v>1</v>
      </c>
      <c r="AG229" s="1">
        <f t="shared" si="205"/>
        <v>1</v>
      </c>
      <c r="AH229" s="41" t="str">
        <f t="shared" si="200"/>
        <v/>
      </c>
    </row>
    <row r="230" spans="1:34">
      <c r="A230" s="139">
        <f t="shared" si="234"/>
        <v>23</v>
      </c>
      <c r="B230" s="43">
        <f>'Experience Data'!C231</f>
        <v>0</v>
      </c>
      <c r="C230" s="10">
        <f>'Experience Data'!D231</f>
        <v>0</v>
      </c>
      <c r="D230" s="10">
        <f>'Experience Data'!B231</f>
        <v>2009</v>
      </c>
      <c r="E230" s="10" t="str">
        <f t="shared" si="187"/>
        <v>No</v>
      </c>
      <c r="F230" s="40">
        <f>'Experience Data'!I231</f>
        <v>0</v>
      </c>
      <c r="G230" s="40">
        <f>'Experience Data'!J231</f>
        <v>0</v>
      </c>
      <c r="H230" s="11"/>
      <c r="I230" s="11"/>
      <c r="J230" s="35"/>
      <c r="K230" s="40">
        <f>'Experience Data'!G231</f>
        <v>0</v>
      </c>
      <c r="L230" s="40" t="str">
        <f t="shared" si="188"/>
        <v/>
      </c>
      <c r="M230" s="40" t="str">
        <f t="shared" si="189"/>
        <v/>
      </c>
      <c r="N230" s="40" t="str">
        <f t="shared" si="190"/>
        <v/>
      </c>
      <c r="O230" s="9" t="str">
        <f t="shared" si="191"/>
        <v/>
      </c>
      <c r="P230" s="9">
        <v>0.3</v>
      </c>
      <c r="Q230" s="11">
        <v>0.41</v>
      </c>
      <c r="R230" s="37" t="str">
        <f t="shared" si="192"/>
        <v/>
      </c>
      <c r="S230" s="11"/>
      <c r="T230" s="37" t="str">
        <f t="shared" si="193"/>
        <v/>
      </c>
      <c r="U230" s="94" t="str">
        <f t="shared" ref="U230" si="260">IF(S236="","",O230*S236+IF(Q230="",P230,Q230))</f>
        <v/>
      </c>
      <c r="V230" s="18">
        <f t="shared" si="256"/>
        <v>1</v>
      </c>
      <c r="W230" s="78" t="str">
        <f>IF('Experience Data'!AS231="","",'Experience Data'!AS231)</f>
        <v/>
      </c>
      <c r="X230" s="1">
        <f t="shared" si="252"/>
        <v>0</v>
      </c>
      <c r="Y230" s="91">
        <f t="shared" si="207"/>
        <v>6.5</v>
      </c>
      <c r="Z230" s="78" t="str">
        <f>IF('Experience Data'!AT231="","",'Experience Data'!AT231)</f>
        <v/>
      </c>
      <c r="AA230" s="91">
        <f t="shared" si="196"/>
        <v>6.5</v>
      </c>
      <c r="AB230" s="40">
        <f t="shared" ref="AB230" si="261">IFERROR(IF(V230=100%,0.5,SUMPRODUCT(AA227:AA229*X227:X229)/SUM(X227:X229)-AA230-0.5),0.5)</f>
        <v>0.5</v>
      </c>
      <c r="AC230" s="40">
        <f t="shared" si="198"/>
        <v>0</v>
      </c>
      <c r="AD230" s="40">
        <f t="shared" si="199"/>
        <v>1</v>
      </c>
      <c r="AE230" s="1">
        <f>IFERROR((1+HLOOKUP($B230,'Yield Curve'!$C$5:$AK$94,AC230+2,FALSE))^(-AC230),1)</f>
        <v>1</v>
      </c>
      <c r="AF230" s="1">
        <f>IFERROR((1+HLOOKUP($B230,'Yield Curve'!$C$5:$AK$94,AD230+2,FALSE))^(-AD230),1)</f>
        <v>1</v>
      </c>
      <c r="AG230" s="1">
        <f t="shared" si="205"/>
        <v>1</v>
      </c>
      <c r="AH230" s="41" t="str">
        <f t="shared" si="200"/>
        <v/>
      </c>
    </row>
    <row r="231" spans="1:34">
      <c r="A231" s="139">
        <f t="shared" si="234"/>
        <v>23</v>
      </c>
      <c r="B231" s="43">
        <f>'Experience Data'!C232</f>
        <v>0</v>
      </c>
      <c r="C231" s="10">
        <f>'Experience Data'!D232</f>
        <v>0</v>
      </c>
      <c r="D231" s="10">
        <f>'Experience Data'!B232</f>
        <v>2010</v>
      </c>
      <c r="E231" s="10" t="str">
        <f t="shared" si="187"/>
        <v>No</v>
      </c>
      <c r="F231" s="40">
        <f>'Experience Data'!I232</f>
        <v>0</v>
      </c>
      <c r="G231" s="40">
        <f>'Experience Data'!J232</f>
        <v>0</v>
      </c>
      <c r="H231" s="11"/>
      <c r="I231" s="11"/>
      <c r="J231" s="35"/>
      <c r="K231" s="40">
        <f>'Experience Data'!G232</f>
        <v>0</v>
      </c>
      <c r="L231" s="40" t="str">
        <f t="shared" si="188"/>
        <v/>
      </c>
      <c r="M231" s="40" t="str">
        <f t="shared" si="189"/>
        <v/>
      </c>
      <c r="N231" s="40" t="str">
        <f t="shared" si="190"/>
        <v/>
      </c>
      <c r="O231" s="9" t="str">
        <f t="shared" si="191"/>
        <v/>
      </c>
      <c r="P231" s="9">
        <v>0.3</v>
      </c>
      <c r="Q231" s="11">
        <v>0.41</v>
      </c>
      <c r="R231" s="37" t="str">
        <f t="shared" si="192"/>
        <v/>
      </c>
      <c r="S231" s="11"/>
      <c r="T231" s="37" t="str">
        <f t="shared" si="193"/>
        <v/>
      </c>
      <c r="U231" s="94" t="str">
        <f t="shared" ref="U231" si="262">IF(S236="","",O231*S236+IF(Q231="",P231,Q231))</f>
        <v/>
      </c>
      <c r="V231" s="18">
        <f t="shared" si="256"/>
        <v>1</v>
      </c>
      <c r="W231" s="78" t="str">
        <f>IF('Experience Data'!AS232="","",'Experience Data'!AS232)</f>
        <v/>
      </c>
      <c r="X231" s="1">
        <f t="shared" si="252"/>
        <v>0</v>
      </c>
      <c r="Y231" s="91">
        <f t="shared" si="207"/>
        <v>5.5</v>
      </c>
      <c r="Z231" s="78" t="str">
        <f>IF('Experience Data'!AT232="","",'Experience Data'!AT232)</f>
        <v/>
      </c>
      <c r="AA231" s="91">
        <f t="shared" si="196"/>
        <v>5.5</v>
      </c>
      <c r="AB231" s="40">
        <f t="shared" ref="AB231" si="263">IFERROR(IF(V231=100%,0.5,SUMPRODUCT(AA227:AA230*X227:X230)/SUM(X227:X230)-AA231-0.5),0.5)</f>
        <v>0.5</v>
      </c>
      <c r="AC231" s="40">
        <f t="shared" si="198"/>
        <v>0</v>
      </c>
      <c r="AD231" s="40">
        <f t="shared" si="199"/>
        <v>1</v>
      </c>
      <c r="AE231" s="1">
        <f>IFERROR((1+HLOOKUP($B231,'Yield Curve'!$C$5:$AK$94,AC231+2,FALSE))^(-AC231),1)</f>
        <v>1</v>
      </c>
      <c r="AF231" s="1">
        <f>IFERROR((1+HLOOKUP($B231,'Yield Curve'!$C$5:$AK$94,AD231+2,FALSE))^(-AD231),1)</f>
        <v>1</v>
      </c>
      <c r="AG231" s="1">
        <f t="shared" si="205"/>
        <v>1</v>
      </c>
      <c r="AH231" s="41" t="str">
        <f t="shared" si="200"/>
        <v/>
      </c>
    </row>
    <row r="232" spans="1:34">
      <c r="A232" s="139">
        <f t="shared" si="234"/>
        <v>23</v>
      </c>
      <c r="B232" s="43">
        <f>'Experience Data'!C233</f>
        <v>0</v>
      </c>
      <c r="C232" s="10">
        <f>'Experience Data'!D233</f>
        <v>0</v>
      </c>
      <c r="D232" s="10">
        <f>'Experience Data'!B233</f>
        <v>2011</v>
      </c>
      <c r="E232" s="10" t="str">
        <f t="shared" si="187"/>
        <v>No</v>
      </c>
      <c r="F232" s="40">
        <f>'Experience Data'!I233</f>
        <v>0</v>
      </c>
      <c r="G232" s="40">
        <f>'Experience Data'!J233</f>
        <v>0</v>
      </c>
      <c r="H232" s="11"/>
      <c r="I232" s="11"/>
      <c r="J232" s="35"/>
      <c r="K232" s="40">
        <f>'Experience Data'!G233</f>
        <v>0</v>
      </c>
      <c r="L232" s="40" t="str">
        <f t="shared" si="188"/>
        <v/>
      </c>
      <c r="M232" s="40" t="str">
        <f t="shared" si="189"/>
        <v/>
      </c>
      <c r="N232" s="40" t="str">
        <f t="shared" si="190"/>
        <v/>
      </c>
      <c r="O232" s="9" t="str">
        <f t="shared" si="191"/>
        <v/>
      </c>
      <c r="P232" s="9">
        <v>0.3</v>
      </c>
      <c r="Q232" s="11">
        <v>0.41</v>
      </c>
      <c r="R232" s="37" t="str">
        <f t="shared" si="192"/>
        <v/>
      </c>
      <c r="S232" s="11"/>
      <c r="T232" s="37" t="str">
        <f t="shared" si="193"/>
        <v/>
      </c>
      <c r="U232" s="94" t="str">
        <f t="shared" ref="U232" si="264">IF(S236="","",O232*S236+IF(Q232="",P232,Q232))</f>
        <v/>
      </c>
      <c r="V232" s="18">
        <f t="shared" si="256"/>
        <v>1</v>
      </c>
      <c r="W232" s="78" t="str">
        <f>IF('Experience Data'!AS233="","",'Experience Data'!AS233)</f>
        <v/>
      </c>
      <c r="X232" s="1">
        <f t="shared" si="252"/>
        <v>0</v>
      </c>
      <c r="Y232" s="91">
        <f t="shared" si="207"/>
        <v>4.5</v>
      </c>
      <c r="Z232" s="78" t="str">
        <f>IF('Experience Data'!AT233="","",'Experience Data'!AT233)</f>
        <v/>
      </c>
      <c r="AA232" s="91">
        <f t="shared" si="196"/>
        <v>4.5</v>
      </c>
      <c r="AB232" s="40">
        <f t="shared" ref="AB232" si="265">IFERROR(IF(V232=100%,0.5,SUMPRODUCT(AA227:AA231*X227:X231)/SUM(X227:X231)-AA232-0.5),0.5)</f>
        <v>0.5</v>
      </c>
      <c r="AC232" s="40">
        <f t="shared" si="198"/>
        <v>0</v>
      </c>
      <c r="AD232" s="40">
        <f t="shared" si="199"/>
        <v>1</v>
      </c>
      <c r="AE232" s="1">
        <f>IFERROR((1+HLOOKUP($B232,'Yield Curve'!$C$5:$AK$94,AC232+2,FALSE))^(-AC232),1)</f>
        <v>1</v>
      </c>
      <c r="AF232" s="1">
        <f>IFERROR((1+HLOOKUP($B232,'Yield Curve'!$C$5:$AK$94,AD232+2,FALSE))^(-AD232),1)</f>
        <v>1</v>
      </c>
      <c r="AG232" s="1">
        <f t="shared" si="205"/>
        <v>1</v>
      </c>
      <c r="AH232" s="41" t="str">
        <f t="shared" si="200"/>
        <v/>
      </c>
    </row>
    <row r="233" spans="1:34">
      <c r="A233" s="139">
        <f t="shared" si="234"/>
        <v>23</v>
      </c>
      <c r="B233" s="43">
        <f>'Experience Data'!C234</f>
        <v>0</v>
      </c>
      <c r="C233" s="10">
        <f>'Experience Data'!D234</f>
        <v>0</v>
      </c>
      <c r="D233" s="10">
        <f>'Experience Data'!B234</f>
        <v>2012</v>
      </c>
      <c r="E233" s="10" t="str">
        <f t="shared" si="187"/>
        <v>No</v>
      </c>
      <c r="F233" s="40">
        <f>'Experience Data'!I234</f>
        <v>0</v>
      </c>
      <c r="G233" s="40">
        <f>'Experience Data'!J234</f>
        <v>0</v>
      </c>
      <c r="H233" s="11"/>
      <c r="I233" s="11"/>
      <c r="J233" s="35"/>
      <c r="K233" s="40">
        <f>'Experience Data'!G234</f>
        <v>0</v>
      </c>
      <c r="L233" s="40" t="str">
        <f t="shared" si="188"/>
        <v/>
      </c>
      <c r="M233" s="40" t="str">
        <f t="shared" si="189"/>
        <v/>
      </c>
      <c r="N233" s="40" t="str">
        <f t="shared" si="190"/>
        <v/>
      </c>
      <c r="O233" s="9" t="str">
        <f t="shared" si="191"/>
        <v/>
      </c>
      <c r="P233" s="9">
        <v>0.3</v>
      </c>
      <c r="Q233" s="11">
        <v>0.41</v>
      </c>
      <c r="R233" s="37" t="str">
        <f t="shared" si="192"/>
        <v/>
      </c>
      <c r="S233" s="11"/>
      <c r="T233" s="37" t="str">
        <f t="shared" si="193"/>
        <v/>
      </c>
      <c r="U233" s="94" t="str">
        <f t="shared" ref="U233" si="266">IF(S236="","",O233*S236+IF(Q233="",P233,Q233))</f>
        <v/>
      </c>
      <c r="V233" s="18">
        <f t="shared" si="256"/>
        <v>1</v>
      </c>
      <c r="W233" s="78" t="str">
        <f>IF('Experience Data'!AS234="","",'Experience Data'!AS234)</f>
        <v/>
      </c>
      <c r="X233" s="1">
        <f t="shared" si="252"/>
        <v>0</v>
      </c>
      <c r="Y233" s="91">
        <f t="shared" si="207"/>
        <v>3.5</v>
      </c>
      <c r="Z233" s="78" t="str">
        <f>IF('Experience Data'!AT234="","",'Experience Data'!AT234)</f>
        <v/>
      </c>
      <c r="AA233" s="91">
        <f t="shared" si="196"/>
        <v>3.5</v>
      </c>
      <c r="AB233" s="40">
        <f t="shared" ref="AB233" si="267">IFERROR(IF(V233=100%,0.5,SUMPRODUCT(AA227:AA232*X227:X232)/SUM(X227:X232)-AA233-0.5),0.5)</f>
        <v>0.5</v>
      </c>
      <c r="AC233" s="40">
        <f t="shared" si="198"/>
        <v>0</v>
      </c>
      <c r="AD233" s="40">
        <f t="shared" si="199"/>
        <v>1</v>
      </c>
      <c r="AE233" s="1">
        <f>IFERROR((1+HLOOKUP($B233,'Yield Curve'!$C$5:$AK$94,AC233+2,FALSE))^(-AC233),1)</f>
        <v>1</v>
      </c>
      <c r="AF233" s="1">
        <f>IFERROR((1+HLOOKUP($B233,'Yield Curve'!$C$5:$AK$94,AD233+2,FALSE))^(-AD233),1)</f>
        <v>1</v>
      </c>
      <c r="AG233" s="1">
        <f t="shared" si="205"/>
        <v>1</v>
      </c>
      <c r="AH233" s="41" t="str">
        <f t="shared" si="200"/>
        <v/>
      </c>
    </row>
    <row r="234" spans="1:34">
      <c r="A234" s="139">
        <f t="shared" si="234"/>
        <v>23</v>
      </c>
      <c r="B234" s="43">
        <f>'Experience Data'!C235</f>
        <v>0</v>
      </c>
      <c r="C234" s="10">
        <f>'Experience Data'!D235</f>
        <v>0</v>
      </c>
      <c r="D234" s="10">
        <f>'Experience Data'!B235</f>
        <v>2013</v>
      </c>
      <c r="E234" s="10" t="str">
        <f t="shared" si="187"/>
        <v>No</v>
      </c>
      <c r="F234" s="40">
        <f>'Experience Data'!I235</f>
        <v>0</v>
      </c>
      <c r="G234" s="40">
        <f>'Experience Data'!J235</f>
        <v>0</v>
      </c>
      <c r="H234" s="11"/>
      <c r="I234" s="11"/>
      <c r="J234" s="35"/>
      <c r="K234" s="40">
        <f>'Experience Data'!G235</f>
        <v>0</v>
      </c>
      <c r="L234" s="40" t="str">
        <f t="shared" si="188"/>
        <v/>
      </c>
      <c r="M234" s="40" t="str">
        <f t="shared" si="189"/>
        <v/>
      </c>
      <c r="N234" s="40" t="str">
        <f t="shared" si="190"/>
        <v/>
      </c>
      <c r="O234" s="9" t="str">
        <f t="shared" si="191"/>
        <v/>
      </c>
      <c r="P234" s="9">
        <v>0.3</v>
      </c>
      <c r="Q234" s="11">
        <v>0.41</v>
      </c>
      <c r="R234" s="37" t="str">
        <f t="shared" si="192"/>
        <v/>
      </c>
      <c r="S234" s="11"/>
      <c r="T234" s="37" t="str">
        <f t="shared" si="193"/>
        <v/>
      </c>
      <c r="U234" s="94" t="str">
        <f t="shared" ref="U234" si="268">IF(S236="","",O234*S236+IF(Q234="",P234,Q234))</f>
        <v/>
      </c>
      <c r="V234" s="18">
        <f t="shared" si="256"/>
        <v>1</v>
      </c>
      <c r="W234" s="78" t="str">
        <f>IF('Experience Data'!AS235="","",'Experience Data'!AS235)</f>
        <v/>
      </c>
      <c r="X234" s="1">
        <f t="shared" si="252"/>
        <v>0</v>
      </c>
      <c r="Y234" s="91">
        <f t="shared" si="207"/>
        <v>2.5</v>
      </c>
      <c r="Z234" s="78" t="str">
        <f>IF('Experience Data'!AT235="","",'Experience Data'!AT235)</f>
        <v/>
      </c>
      <c r="AA234" s="91">
        <f t="shared" si="196"/>
        <v>2.5</v>
      </c>
      <c r="AB234" s="40">
        <f t="shared" ref="AB234" si="269">IFERROR(IF(V234=100%,0.5,SUMPRODUCT(AA227:AA233*X227:X233)/SUM(X227:X233)-AA234-0.5),0.5)</f>
        <v>0.5</v>
      </c>
      <c r="AC234" s="40">
        <f t="shared" si="198"/>
        <v>0</v>
      </c>
      <c r="AD234" s="40">
        <f t="shared" si="199"/>
        <v>1</v>
      </c>
      <c r="AE234" s="1">
        <f>IFERROR((1+HLOOKUP($B234,'Yield Curve'!$C$5:$AK$94,AC234+2,FALSE))^(-AC234),1)</f>
        <v>1</v>
      </c>
      <c r="AF234" s="1">
        <f>IFERROR((1+HLOOKUP($B234,'Yield Curve'!$C$5:$AK$94,AD234+2,FALSE))^(-AD234),1)</f>
        <v>1</v>
      </c>
      <c r="AG234" s="1">
        <f t="shared" si="205"/>
        <v>1</v>
      </c>
      <c r="AH234" s="41" t="str">
        <f t="shared" si="200"/>
        <v/>
      </c>
    </row>
    <row r="235" spans="1:34">
      <c r="A235" s="139">
        <f t="shared" si="234"/>
        <v>23</v>
      </c>
      <c r="B235" s="43">
        <f>'Experience Data'!C236</f>
        <v>0</v>
      </c>
      <c r="C235" s="10">
        <f>'Experience Data'!D236</f>
        <v>0</v>
      </c>
      <c r="D235" s="10">
        <f>'Experience Data'!B236</f>
        <v>2014</v>
      </c>
      <c r="E235" s="10" t="str">
        <f t="shared" si="187"/>
        <v>No</v>
      </c>
      <c r="F235" s="40">
        <f>'Experience Data'!I236</f>
        <v>0</v>
      </c>
      <c r="G235" s="40">
        <f>'Experience Data'!J236</f>
        <v>0</v>
      </c>
      <c r="H235" s="11"/>
      <c r="I235" s="11"/>
      <c r="J235" s="35"/>
      <c r="K235" s="40">
        <f>'Experience Data'!G236</f>
        <v>0</v>
      </c>
      <c r="L235" s="40" t="str">
        <f t="shared" si="188"/>
        <v/>
      </c>
      <c r="M235" s="40" t="str">
        <f t="shared" si="189"/>
        <v/>
      </c>
      <c r="N235" s="40" t="str">
        <f t="shared" si="190"/>
        <v/>
      </c>
      <c r="O235" s="9" t="str">
        <f t="shared" si="191"/>
        <v/>
      </c>
      <c r="P235" s="9">
        <v>0.3</v>
      </c>
      <c r="Q235" s="11">
        <v>0.41</v>
      </c>
      <c r="R235" s="37" t="str">
        <f t="shared" si="192"/>
        <v/>
      </c>
      <c r="S235" s="11"/>
      <c r="T235" s="37" t="str">
        <f t="shared" si="193"/>
        <v/>
      </c>
      <c r="U235" s="94" t="str">
        <f t="shared" ref="U235" si="270">IF(S236="","",O235*S236+IF(Q235="",P235,Q235))</f>
        <v/>
      </c>
      <c r="V235" s="18">
        <f t="shared" si="256"/>
        <v>1</v>
      </c>
      <c r="W235" s="78" t="str">
        <f>IF('Experience Data'!AS236="","",'Experience Data'!AS236)</f>
        <v/>
      </c>
      <c r="X235" s="1">
        <f t="shared" si="252"/>
        <v>0</v>
      </c>
      <c r="Y235" s="91">
        <f t="shared" si="207"/>
        <v>1.5</v>
      </c>
      <c r="Z235" s="78" t="str">
        <f>IF('Experience Data'!AT236="","",'Experience Data'!AT236)</f>
        <v/>
      </c>
      <c r="AA235" s="91">
        <f t="shared" si="196"/>
        <v>1.5</v>
      </c>
      <c r="AB235" s="40">
        <f t="shared" ref="AB235" si="271">IFERROR(IF(V235=100%,0.5,SUMPRODUCT(AA227:AA234*X227:X234)/SUM(X227:X234)-AA235-0.5),0.5)</f>
        <v>0.5</v>
      </c>
      <c r="AC235" s="40">
        <f t="shared" si="198"/>
        <v>0</v>
      </c>
      <c r="AD235" s="40">
        <f t="shared" si="199"/>
        <v>1</v>
      </c>
      <c r="AE235" s="1">
        <f>IFERROR((1+HLOOKUP($B235,'Yield Curve'!$C$5:$AK$94,AC235+2,FALSE))^(-AC235),1)</f>
        <v>1</v>
      </c>
      <c r="AF235" s="1">
        <f>IFERROR((1+HLOOKUP($B235,'Yield Curve'!$C$5:$AK$94,AD235+2,FALSE))^(-AD235),1)</f>
        <v>1</v>
      </c>
      <c r="AG235" s="1">
        <f t="shared" si="205"/>
        <v>1</v>
      </c>
      <c r="AH235" s="41" t="str">
        <f t="shared" si="200"/>
        <v/>
      </c>
    </row>
    <row r="236" spans="1:34">
      <c r="A236" s="140">
        <f t="shared" si="234"/>
        <v>23</v>
      </c>
      <c r="B236" s="44">
        <f>'Experience Data'!C237</f>
        <v>0</v>
      </c>
      <c r="C236" s="16">
        <f>'Experience Data'!D237</f>
        <v>0</v>
      </c>
      <c r="D236" s="16">
        <f>'Experience Data'!B237</f>
        <v>2015</v>
      </c>
      <c r="E236" s="16" t="str">
        <f t="shared" si="187"/>
        <v>No</v>
      </c>
      <c r="F236" s="45">
        <f>'Experience Data'!I237</f>
        <v>0</v>
      </c>
      <c r="G236" s="45">
        <f>'Experience Data'!J237</f>
        <v>0</v>
      </c>
      <c r="H236" s="20"/>
      <c r="I236" s="20"/>
      <c r="J236" s="36"/>
      <c r="K236" s="45">
        <f>'Experience Data'!G237</f>
        <v>0</v>
      </c>
      <c r="L236" s="45" t="str">
        <f t="shared" si="188"/>
        <v/>
      </c>
      <c r="M236" s="45" t="str">
        <f t="shared" si="189"/>
        <v/>
      </c>
      <c r="N236" s="45" t="str">
        <f t="shared" si="190"/>
        <v/>
      </c>
      <c r="O236" s="46" t="str">
        <f t="shared" si="191"/>
        <v/>
      </c>
      <c r="P236" s="46">
        <v>0.3</v>
      </c>
      <c r="Q236" s="20">
        <v>0.41</v>
      </c>
      <c r="R236" s="47" t="str">
        <f t="shared" si="192"/>
        <v/>
      </c>
      <c r="S236" s="20"/>
      <c r="T236" s="47" t="str">
        <f t="shared" si="193"/>
        <v/>
      </c>
      <c r="U236" s="95" t="str">
        <f t="shared" ref="U236" si="272">IF(S236="","",O236*S236+IF(Q236="",P236,Q236))</f>
        <v/>
      </c>
      <c r="V236" s="19">
        <f t="shared" si="256"/>
        <v>1</v>
      </c>
      <c r="W236" s="80" t="str">
        <f>IF('Experience Data'!AS237="","",'Experience Data'!AS237)</f>
        <v/>
      </c>
      <c r="X236" s="98">
        <f t="shared" ref="X236" si="273">IF(W236="",V236,W236)</f>
        <v>1</v>
      </c>
      <c r="Y236" s="92">
        <f t="shared" si="207"/>
        <v>0.5</v>
      </c>
      <c r="Z236" s="80" t="str">
        <f>IF('Experience Data'!AT237="","",'Experience Data'!AT237)</f>
        <v/>
      </c>
      <c r="AA236" s="92">
        <f t="shared" si="196"/>
        <v>0.5</v>
      </c>
      <c r="AB236" s="45">
        <f t="shared" ref="AB236" si="274">IFERROR(IF(V236=100%,0.5,SUMPRODUCT(AA227:AA235*X227:X235)/SUM(X227:X235)-AA236-0.5),0.5)</f>
        <v>0.5</v>
      </c>
      <c r="AC236" s="45">
        <f t="shared" si="198"/>
        <v>0</v>
      </c>
      <c r="AD236" s="45">
        <f t="shared" si="199"/>
        <v>1</v>
      </c>
      <c r="AE236" s="17">
        <f>IFERROR((1+HLOOKUP($B236,'Yield Curve'!$C$5:$AK$94,AC236+2,FALSE))^(-AC236),1)</f>
        <v>1</v>
      </c>
      <c r="AF236" s="17">
        <f>IFERROR((1+HLOOKUP($B236,'Yield Curve'!$C$5:$AK$94,AD236+2,FALSE))^(-AD236),1)</f>
        <v>1</v>
      </c>
      <c r="AG236" s="17">
        <f t="shared" si="205"/>
        <v>1</v>
      </c>
      <c r="AH236" s="42" t="str">
        <f t="shared" si="200"/>
        <v/>
      </c>
    </row>
    <row r="237" spans="1:34">
      <c r="A237" s="138">
        <f t="shared" ref="A237" si="275">A227+1</f>
        <v>24</v>
      </c>
      <c r="B237" s="48">
        <f>'Experience Data'!C238</f>
        <v>0</v>
      </c>
      <c r="C237" s="21">
        <f>'Experience Data'!D238</f>
        <v>0</v>
      </c>
      <c r="D237" s="21">
        <f>'Experience Data'!B238</f>
        <v>2006</v>
      </c>
      <c r="E237" s="21" t="str">
        <f t="shared" si="187"/>
        <v>No</v>
      </c>
      <c r="F237" s="49">
        <f>'Experience Data'!I238</f>
        <v>0</v>
      </c>
      <c r="G237" s="49">
        <f>'Experience Data'!J238</f>
        <v>0</v>
      </c>
      <c r="H237" s="50"/>
      <c r="I237" s="50"/>
      <c r="J237" s="23"/>
      <c r="K237" s="49">
        <f>'Experience Data'!G238</f>
        <v>0</v>
      </c>
      <c r="L237" s="49" t="str">
        <f t="shared" si="188"/>
        <v/>
      </c>
      <c r="M237" s="49" t="str">
        <f t="shared" si="189"/>
        <v/>
      </c>
      <c r="N237" s="49" t="str">
        <f t="shared" si="190"/>
        <v/>
      </c>
      <c r="O237" s="51" t="str">
        <f t="shared" si="191"/>
        <v/>
      </c>
      <c r="P237" s="51">
        <v>0.3</v>
      </c>
      <c r="Q237" s="50">
        <v>0.41</v>
      </c>
      <c r="R237" s="52" t="str">
        <f t="shared" si="192"/>
        <v/>
      </c>
      <c r="S237" s="50"/>
      <c r="T237" s="52" t="str">
        <f t="shared" si="193"/>
        <v/>
      </c>
      <c r="U237" s="93" t="str">
        <f t="shared" ref="U237" si="276">IF(S246="","",O237*S246+IF(Q237="",P237,Q237))</f>
        <v/>
      </c>
      <c r="V237" s="53">
        <v>1</v>
      </c>
      <c r="W237" s="79">
        <f>IF('Experience Data'!AS238="","",'Experience Data'!AS238)</f>
        <v>1</v>
      </c>
      <c r="X237" s="24">
        <f t="shared" ref="X237:X245" si="277">IF(W238="",V237-V238,W237-W238)</f>
        <v>0</v>
      </c>
      <c r="Y237" s="90">
        <v>15</v>
      </c>
      <c r="Z237" s="79" t="str">
        <f>IF('Experience Data'!AT238="","",'Experience Data'!AT238)</f>
        <v/>
      </c>
      <c r="AA237" s="90">
        <f t="shared" si="196"/>
        <v>15</v>
      </c>
      <c r="AB237" s="49">
        <f t="shared" ref="AB237" si="278">IFERROR(IF(V237=100%,0.5,SUMPRODUCT(AA236:AA237*X236:X237)/SUM(X236:X237)-AA237-0.5),0.5)</f>
        <v>0.5</v>
      </c>
      <c r="AC237" s="49">
        <f t="shared" si="198"/>
        <v>0</v>
      </c>
      <c r="AD237" s="49">
        <f t="shared" si="199"/>
        <v>1</v>
      </c>
      <c r="AE237" s="24">
        <f>IFERROR((1+HLOOKUP($B237,'Yield Curve'!$C$5:$AK$94,AC237+2,FALSE))^(-AC237),1)</f>
        <v>1</v>
      </c>
      <c r="AF237" s="24">
        <f>IFERROR((1+HLOOKUP($B237,'Yield Curve'!$C$5:$AK$94,AD237+2,FALSE))^(-AD237),1)</f>
        <v>1</v>
      </c>
      <c r="AG237" s="24">
        <f t="shared" si="205"/>
        <v>1</v>
      </c>
      <c r="AH237" s="54" t="str">
        <f t="shared" si="200"/>
        <v/>
      </c>
    </row>
    <row r="238" spans="1:34">
      <c r="A238" s="139">
        <f t="shared" ref="A238" si="279">A237</f>
        <v>24</v>
      </c>
      <c r="B238" s="43">
        <f>'Experience Data'!C239</f>
        <v>0</v>
      </c>
      <c r="C238" s="10">
        <f>'Experience Data'!D239</f>
        <v>0</v>
      </c>
      <c r="D238" s="10">
        <f>'Experience Data'!B239</f>
        <v>2007</v>
      </c>
      <c r="E238" s="10" t="str">
        <f t="shared" si="187"/>
        <v>No</v>
      </c>
      <c r="F238" s="40">
        <f>'Experience Data'!I239</f>
        <v>0</v>
      </c>
      <c r="G238" s="40">
        <f>'Experience Data'!J239</f>
        <v>0</v>
      </c>
      <c r="H238" s="11"/>
      <c r="I238" s="11"/>
      <c r="J238" s="35"/>
      <c r="K238" s="40">
        <f>'Experience Data'!G239</f>
        <v>0</v>
      </c>
      <c r="L238" s="40" t="str">
        <f t="shared" si="188"/>
        <v/>
      </c>
      <c r="M238" s="40" t="str">
        <f t="shared" si="189"/>
        <v/>
      </c>
      <c r="N238" s="40" t="str">
        <f t="shared" si="190"/>
        <v/>
      </c>
      <c r="O238" s="9" t="str">
        <f t="shared" si="191"/>
        <v/>
      </c>
      <c r="P238" s="9">
        <v>0.3</v>
      </c>
      <c r="Q238" s="11">
        <v>0.41</v>
      </c>
      <c r="R238" s="37" t="str">
        <f t="shared" si="192"/>
        <v/>
      </c>
      <c r="S238" s="11"/>
      <c r="T238" s="37" t="str">
        <f t="shared" si="193"/>
        <v/>
      </c>
      <c r="U238" s="94" t="str">
        <f t="shared" ref="U238" si="280">IF(S246="","",O238*S246+IF(Q238="",P238,Q238))</f>
        <v/>
      </c>
      <c r="V238" s="18">
        <f t="shared" ref="V238:V246" si="281">IFERROR(L238/M238,100%)</f>
        <v>1</v>
      </c>
      <c r="W238" s="78" t="str">
        <f>IF('Experience Data'!AS239="","",'Experience Data'!AS239)</f>
        <v/>
      </c>
      <c r="X238" s="1">
        <f t="shared" si="277"/>
        <v>0</v>
      </c>
      <c r="Y238" s="91">
        <v>8.5</v>
      </c>
      <c r="Z238" s="78" t="str">
        <f>IF('Experience Data'!AT239="","",'Experience Data'!AT239)</f>
        <v/>
      </c>
      <c r="AA238" s="91">
        <f t="shared" si="196"/>
        <v>8.5</v>
      </c>
      <c r="AB238" s="40">
        <f t="shared" ref="AB238" si="282">IFERROR(IF(V238=100%,0.5,SUMPRODUCT(AA237:AA237*X237:X237)/SUM(X237:X237)-AA238-0.5),0.5)</f>
        <v>0.5</v>
      </c>
      <c r="AC238" s="40">
        <f t="shared" si="198"/>
        <v>0</v>
      </c>
      <c r="AD238" s="40">
        <f t="shared" si="199"/>
        <v>1</v>
      </c>
      <c r="AE238" s="1">
        <f>IFERROR((1+HLOOKUP($B238,'Yield Curve'!$C$5:$AK$94,AC238+2,FALSE))^(-AC238),1)</f>
        <v>1</v>
      </c>
      <c r="AF238" s="1">
        <f>IFERROR((1+HLOOKUP($B238,'Yield Curve'!$C$5:$AK$94,AD238+2,FALSE))^(-AD238),1)</f>
        <v>1</v>
      </c>
      <c r="AG238" s="1">
        <f t="shared" si="205"/>
        <v>1</v>
      </c>
      <c r="AH238" s="41" t="str">
        <f t="shared" si="200"/>
        <v/>
      </c>
    </row>
    <row r="239" spans="1:34">
      <c r="A239" s="139">
        <f t="shared" si="234"/>
        <v>24</v>
      </c>
      <c r="B239" s="43">
        <f>'Experience Data'!C240</f>
        <v>0</v>
      </c>
      <c r="C239" s="10">
        <f>'Experience Data'!D240</f>
        <v>0</v>
      </c>
      <c r="D239" s="10">
        <f>'Experience Data'!B240</f>
        <v>2008</v>
      </c>
      <c r="E239" s="10" t="str">
        <f t="shared" si="187"/>
        <v>No</v>
      </c>
      <c r="F239" s="40">
        <f>'Experience Data'!I240</f>
        <v>0</v>
      </c>
      <c r="G239" s="40">
        <f>'Experience Data'!J240</f>
        <v>0</v>
      </c>
      <c r="H239" s="11"/>
      <c r="I239" s="11"/>
      <c r="J239" s="35"/>
      <c r="K239" s="40">
        <f>'Experience Data'!G240</f>
        <v>0</v>
      </c>
      <c r="L239" s="40" t="str">
        <f t="shared" si="188"/>
        <v/>
      </c>
      <c r="M239" s="40" t="str">
        <f t="shared" si="189"/>
        <v/>
      </c>
      <c r="N239" s="40" t="str">
        <f t="shared" si="190"/>
        <v/>
      </c>
      <c r="O239" s="9" t="str">
        <f t="shared" si="191"/>
        <v/>
      </c>
      <c r="P239" s="9">
        <v>0.3</v>
      </c>
      <c r="Q239" s="11">
        <v>0.41</v>
      </c>
      <c r="R239" s="37" t="str">
        <f t="shared" si="192"/>
        <v/>
      </c>
      <c r="S239" s="11"/>
      <c r="T239" s="37" t="str">
        <f t="shared" si="193"/>
        <v/>
      </c>
      <c r="U239" s="94" t="str">
        <f t="shared" ref="U239" si="283">IF(S246="","",O239*S246+IF(Q239="",P239,Q239))</f>
        <v/>
      </c>
      <c r="V239" s="18">
        <f t="shared" si="281"/>
        <v>1</v>
      </c>
      <c r="W239" s="78" t="str">
        <f>IF('Experience Data'!AS240="","",'Experience Data'!AS240)</f>
        <v/>
      </c>
      <c r="X239" s="1">
        <f t="shared" si="277"/>
        <v>0</v>
      </c>
      <c r="Y239" s="91">
        <f t="shared" si="207"/>
        <v>7.5</v>
      </c>
      <c r="Z239" s="78" t="str">
        <f>IF('Experience Data'!AT240="","",'Experience Data'!AT240)</f>
        <v/>
      </c>
      <c r="AA239" s="91">
        <f t="shared" si="196"/>
        <v>7.5</v>
      </c>
      <c r="AB239" s="40">
        <f t="shared" ref="AB239" si="284">IFERROR(IF(V239=100%,0.5,SUMPRODUCT(AA237:AA238*X237:X238)/SUM(X237:X238)-AA239-0.5),0.5)</f>
        <v>0.5</v>
      </c>
      <c r="AC239" s="40">
        <f t="shared" si="198"/>
        <v>0</v>
      </c>
      <c r="AD239" s="40">
        <f t="shared" si="199"/>
        <v>1</v>
      </c>
      <c r="AE239" s="1">
        <f>IFERROR((1+HLOOKUP($B239,'Yield Curve'!$C$5:$AK$94,AC239+2,FALSE))^(-AC239),1)</f>
        <v>1</v>
      </c>
      <c r="AF239" s="1">
        <f>IFERROR((1+HLOOKUP($B239,'Yield Curve'!$C$5:$AK$94,AD239+2,FALSE))^(-AD239),1)</f>
        <v>1</v>
      </c>
      <c r="AG239" s="1">
        <f t="shared" si="205"/>
        <v>1</v>
      </c>
      <c r="AH239" s="41" t="str">
        <f t="shared" si="200"/>
        <v/>
      </c>
    </row>
    <row r="240" spans="1:34">
      <c r="A240" s="139">
        <f t="shared" si="234"/>
        <v>24</v>
      </c>
      <c r="B240" s="43">
        <f>'Experience Data'!C241</f>
        <v>0</v>
      </c>
      <c r="C240" s="10">
        <f>'Experience Data'!D241</f>
        <v>0</v>
      </c>
      <c r="D240" s="10">
        <f>'Experience Data'!B241</f>
        <v>2009</v>
      </c>
      <c r="E240" s="10" t="str">
        <f t="shared" si="187"/>
        <v>No</v>
      </c>
      <c r="F240" s="40">
        <f>'Experience Data'!I241</f>
        <v>0</v>
      </c>
      <c r="G240" s="40">
        <f>'Experience Data'!J241</f>
        <v>0</v>
      </c>
      <c r="H240" s="11"/>
      <c r="I240" s="11"/>
      <c r="J240" s="35"/>
      <c r="K240" s="40">
        <f>'Experience Data'!G241</f>
        <v>0</v>
      </c>
      <c r="L240" s="40" t="str">
        <f t="shared" si="188"/>
        <v/>
      </c>
      <c r="M240" s="40" t="str">
        <f t="shared" si="189"/>
        <v/>
      </c>
      <c r="N240" s="40" t="str">
        <f t="shared" si="190"/>
        <v/>
      </c>
      <c r="O240" s="9" t="str">
        <f t="shared" si="191"/>
        <v/>
      </c>
      <c r="P240" s="9">
        <v>0.3</v>
      </c>
      <c r="Q240" s="11">
        <v>0.41</v>
      </c>
      <c r="R240" s="37" t="str">
        <f t="shared" si="192"/>
        <v/>
      </c>
      <c r="S240" s="11"/>
      <c r="T240" s="37" t="str">
        <f t="shared" si="193"/>
        <v/>
      </c>
      <c r="U240" s="94" t="str">
        <f t="shared" ref="U240" si="285">IF(S246="","",O240*S246+IF(Q240="",P240,Q240))</f>
        <v/>
      </c>
      <c r="V240" s="18">
        <f t="shared" si="281"/>
        <v>1</v>
      </c>
      <c r="W240" s="78" t="str">
        <f>IF('Experience Data'!AS241="","",'Experience Data'!AS241)</f>
        <v/>
      </c>
      <c r="X240" s="1">
        <f t="shared" si="277"/>
        <v>0</v>
      </c>
      <c r="Y240" s="91">
        <f t="shared" si="207"/>
        <v>6.5</v>
      </c>
      <c r="Z240" s="78" t="str">
        <f>IF('Experience Data'!AT241="","",'Experience Data'!AT241)</f>
        <v/>
      </c>
      <c r="AA240" s="91">
        <f t="shared" si="196"/>
        <v>6.5</v>
      </c>
      <c r="AB240" s="40">
        <f t="shared" ref="AB240" si="286">IFERROR(IF(V240=100%,0.5,SUMPRODUCT(AA237:AA239*X237:X239)/SUM(X237:X239)-AA240-0.5),0.5)</f>
        <v>0.5</v>
      </c>
      <c r="AC240" s="40">
        <f t="shared" si="198"/>
        <v>0</v>
      </c>
      <c r="AD240" s="40">
        <f t="shared" si="199"/>
        <v>1</v>
      </c>
      <c r="AE240" s="1">
        <f>IFERROR((1+HLOOKUP($B240,'Yield Curve'!$C$5:$AK$94,AC240+2,FALSE))^(-AC240),1)</f>
        <v>1</v>
      </c>
      <c r="AF240" s="1">
        <f>IFERROR((1+HLOOKUP($B240,'Yield Curve'!$C$5:$AK$94,AD240+2,FALSE))^(-AD240),1)</f>
        <v>1</v>
      </c>
      <c r="AG240" s="1">
        <f t="shared" si="205"/>
        <v>1</v>
      </c>
      <c r="AH240" s="41" t="str">
        <f t="shared" si="200"/>
        <v/>
      </c>
    </row>
    <row r="241" spans="1:34">
      <c r="A241" s="139">
        <f t="shared" si="234"/>
        <v>24</v>
      </c>
      <c r="B241" s="43">
        <f>'Experience Data'!C242</f>
        <v>0</v>
      </c>
      <c r="C241" s="10">
        <f>'Experience Data'!D242</f>
        <v>0</v>
      </c>
      <c r="D241" s="10">
        <f>'Experience Data'!B242</f>
        <v>2010</v>
      </c>
      <c r="E241" s="10" t="str">
        <f t="shared" si="187"/>
        <v>No</v>
      </c>
      <c r="F241" s="40">
        <f>'Experience Data'!I242</f>
        <v>0</v>
      </c>
      <c r="G241" s="40">
        <f>'Experience Data'!J242</f>
        <v>0</v>
      </c>
      <c r="H241" s="11"/>
      <c r="I241" s="11"/>
      <c r="J241" s="35"/>
      <c r="K241" s="40">
        <f>'Experience Data'!G242</f>
        <v>0</v>
      </c>
      <c r="L241" s="40" t="str">
        <f t="shared" si="188"/>
        <v/>
      </c>
      <c r="M241" s="40" t="str">
        <f t="shared" si="189"/>
        <v/>
      </c>
      <c r="N241" s="40" t="str">
        <f t="shared" si="190"/>
        <v/>
      </c>
      <c r="O241" s="9" t="str">
        <f t="shared" si="191"/>
        <v/>
      </c>
      <c r="P241" s="9">
        <v>0.3</v>
      </c>
      <c r="Q241" s="11">
        <v>0.41</v>
      </c>
      <c r="R241" s="37" t="str">
        <f t="shared" si="192"/>
        <v/>
      </c>
      <c r="S241" s="11"/>
      <c r="T241" s="37" t="str">
        <f t="shared" si="193"/>
        <v/>
      </c>
      <c r="U241" s="94" t="str">
        <f t="shared" ref="U241" si="287">IF(S246="","",O241*S246+IF(Q241="",P241,Q241))</f>
        <v/>
      </c>
      <c r="V241" s="18">
        <f t="shared" si="281"/>
        <v>1</v>
      </c>
      <c r="W241" s="78" t="str">
        <f>IF('Experience Data'!AS242="","",'Experience Data'!AS242)</f>
        <v/>
      </c>
      <c r="X241" s="1">
        <f t="shared" si="277"/>
        <v>0</v>
      </c>
      <c r="Y241" s="91">
        <f t="shared" si="207"/>
        <v>5.5</v>
      </c>
      <c r="Z241" s="78" t="str">
        <f>IF('Experience Data'!AT242="","",'Experience Data'!AT242)</f>
        <v/>
      </c>
      <c r="AA241" s="91">
        <f t="shared" si="196"/>
        <v>5.5</v>
      </c>
      <c r="AB241" s="40">
        <f t="shared" ref="AB241" si="288">IFERROR(IF(V241=100%,0.5,SUMPRODUCT(AA237:AA240*X237:X240)/SUM(X237:X240)-AA241-0.5),0.5)</f>
        <v>0.5</v>
      </c>
      <c r="AC241" s="40">
        <f t="shared" si="198"/>
        <v>0</v>
      </c>
      <c r="AD241" s="40">
        <f t="shared" si="199"/>
        <v>1</v>
      </c>
      <c r="AE241" s="1">
        <f>IFERROR((1+HLOOKUP($B241,'Yield Curve'!$C$5:$AK$94,AC241+2,FALSE))^(-AC241),1)</f>
        <v>1</v>
      </c>
      <c r="AF241" s="1">
        <f>IFERROR((1+HLOOKUP($B241,'Yield Curve'!$C$5:$AK$94,AD241+2,FALSE))^(-AD241),1)</f>
        <v>1</v>
      </c>
      <c r="AG241" s="1">
        <f t="shared" si="205"/>
        <v>1</v>
      </c>
      <c r="AH241" s="41" t="str">
        <f t="shared" si="200"/>
        <v/>
      </c>
    </row>
    <row r="242" spans="1:34">
      <c r="A242" s="139">
        <f t="shared" si="234"/>
        <v>24</v>
      </c>
      <c r="B242" s="43">
        <f>'Experience Data'!C243</f>
        <v>0</v>
      </c>
      <c r="C242" s="10">
        <f>'Experience Data'!D243</f>
        <v>0</v>
      </c>
      <c r="D242" s="10">
        <f>'Experience Data'!B243</f>
        <v>2011</v>
      </c>
      <c r="E242" s="10" t="str">
        <f t="shared" si="187"/>
        <v>No</v>
      </c>
      <c r="F242" s="40">
        <f>'Experience Data'!I243</f>
        <v>0</v>
      </c>
      <c r="G242" s="40">
        <f>'Experience Data'!J243</f>
        <v>0</v>
      </c>
      <c r="H242" s="11"/>
      <c r="I242" s="11"/>
      <c r="J242" s="35"/>
      <c r="K242" s="40">
        <f>'Experience Data'!G243</f>
        <v>0</v>
      </c>
      <c r="L242" s="40" t="str">
        <f t="shared" si="188"/>
        <v/>
      </c>
      <c r="M242" s="40" t="str">
        <f t="shared" si="189"/>
        <v/>
      </c>
      <c r="N242" s="40" t="str">
        <f t="shared" si="190"/>
        <v/>
      </c>
      <c r="O242" s="9" t="str">
        <f t="shared" si="191"/>
        <v/>
      </c>
      <c r="P242" s="9">
        <v>0.3</v>
      </c>
      <c r="Q242" s="11">
        <v>0.41</v>
      </c>
      <c r="R242" s="37" t="str">
        <f t="shared" si="192"/>
        <v/>
      </c>
      <c r="S242" s="11"/>
      <c r="T242" s="37" t="str">
        <f t="shared" si="193"/>
        <v/>
      </c>
      <c r="U242" s="94" t="str">
        <f t="shared" ref="U242" si="289">IF(S246="","",O242*S246+IF(Q242="",P242,Q242))</f>
        <v/>
      </c>
      <c r="V242" s="18">
        <f t="shared" si="281"/>
        <v>1</v>
      </c>
      <c r="W242" s="78" t="str">
        <f>IF('Experience Data'!AS243="","",'Experience Data'!AS243)</f>
        <v/>
      </c>
      <c r="X242" s="1">
        <f t="shared" si="277"/>
        <v>0</v>
      </c>
      <c r="Y242" s="91">
        <f t="shared" si="207"/>
        <v>4.5</v>
      </c>
      <c r="Z242" s="78" t="str">
        <f>IF('Experience Data'!AT243="","",'Experience Data'!AT243)</f>
        <v/>
      </c>
      <c r="AA242" s="91">
        <f t="shared" si="196"/>
        <v>4.5</v>
      </c>
      <c r="AB242" s="40">
        <f t="shared" ref="AB242" si="290">IFERROR(IF(V242=100%,0.5,SUMPRODUCT(AA237:AA241*X237:X241)/SUM(X237:X241)-AA242-0.5),0.5)</f>
        <v>0.5</v>
      </c>
      <c r="AC242" s="40">
        <f t="shared" si="198"/>
        <v>0</v>
      </c>
      <c r="AD242" s="40">
        <f t="shared" si="199"/>
        <v>1</v>
      </c>
      <c r="AE242" s="1">
        <f>IFERROR((1+HLOOKUP($B242,'Yield Curve'!$C$5:$AK$94,AC242+2,FALSE))^(-AC242),1)</f>
        <v>1</v>
      </c>
      <c r="AF242" s="1">
        <f>IFERROR((1+HLOOKUP($B242,'Yield Curve'!$C$5:$AK$94,AD242+2,FALSE))^(-AD242),1)</f>
        <v>1</v>
      </c>
      <c r="AG242" s="1">
        <f t="shared" si="205"/>
        <v>1</v>
      </c>
      <c r="AH242" s="41" t="str">
        <f t="shared" si="200"/>
        <v/>
      </c>
    </row>
    <row r="243" spans="1:34">
      <c r="A243" s="139">
        <f t="shared" si="234"/>
        <v>24</v>
      </c>
      <c r="B243" s="43">
        <f>'Experience Data'!C244</f>
        <v>0</v>
      </c>
      <c r="C243" s="10">
        <f>'Experience Data'!D244</f>
        <v>0</v>
      </c>
      <c r="D243" s="10">
        <f>'Experience Data'!B244</f>
        <v>2012</v>
      </c>
      <c r="E243" s="10" t="str">
        <f t="shared" si="187"/>
        <v>No</v>
      </c>
      <c r="F243" s="40">
        <f>'Experience Data'!I244</f>
        <v>0</v>
      </c>
      <c r="G243" s="40">
        <f>'Experience Data'!J244</f>
        <v>0</v>
      </c>
      <c r="H243" s="11"/>
      <c r="I243" s="11"/>
      <c r="J243" s="35"/>
      <c r="K243" s="40">
        <f>'Experience Data'!G244</f>
        <v>0</v>
      </c>
      <c r="L243" s="40" t="str">
        <f t="shared" si="188"/>
        <v/>
      </c>
      <c r="M243" s="40" t="str">
        <f t="shared" si="189"/>
        <v/>
      </c>
      <c r="N243" s="40" t="str">
        <f t="shared" si="190"/>
        <v/>
      </c>
      <c r="O243" s="9" t="str">
        <f t="shared" si="191"/>
        <v/>
      </c>
      <c r="P243" s="9">
        <v>0.3</v>
      </c>
      <c r="Q243" s="11">
        <v>0.41</v>
      </c>
      <c r="R243" s="37" t="str">
        <f t="shared" si="192"/>
        <v/>
      </c>
      <c r="S243" s="11"/>
      <c r="T243" s="37" t="str">
        <f t="shared" si="193"/>
        <v/>
      </c>
      <c r="U243" s="94" t="str">
        <f t="shared" ref="U243" si="291">IF(S246="","",O243*S246+IF(Q243="",P243,Q243))</f>
        <v/>
      </c>
      <c r="V243" s="18">
        <f t="shared" si="281"/>
        <v>1</v>
      </c>
      <c r="W243" s="78" t="str">
        <f>IF('Experience Data'!AS244="","",'Experience Data'!AS244)</f>
        <v/>
      </c>
      <c r="X243" s="1">
        <f t="shared" si="277"/>
        <v>0</v>
      </c>
      <c r="Y243" s="91">
        <f t="shared" si="207"/>
        <v>3.5</v>
      </c>
      <c r="Z243" s="78" t="str">
        <f>IF('Experience Data'!AT244="","",'Experience Data'!AT244)</f>
        <v/>
      </c>
      <c r="AA243" s="91">
        <f t="shared" si="196"/>
        <v>3.5</v>
      </c>
      <c r="AB243" s="40">
        <f t="shared" ref="AB243" si="292">IFERROR(IF(V243=100%,0.5,SUMPRODUCT(AA237:AA242*X237:X242)/SUM(X237:X242)-AA243-0.5),0.5)</f>
        <v>0.5</v>
      </c>
      <c r="AC243" s="40">
        <f t="shared" si="198"/>
        <v>0</v>
      </c>
      <c r="AD243" s="40">
        <f t="shared" si="199"/>
        <v>1</v>
      </c>
      <c r="AE243" s="1">
        <f>IFERROR((1+HLOOKUP($B243,'Yield Curve'!$C$5:$AK$94,AC243+2,FALSE))^(-AC243),1)</f>
        <v>1</v>
      </c>
      <c r="AF243" s="1">
        <f>IFERROR((1+HLOOKUP($B243,'Yield Curve'!$C$5:$AK$94,AD243+2,FALSE))^(-AD243),1)</f>
        <v>1</v>
      </c>
      <c r="AG243" s="1">
        <f t="shared" si="205"/>
        <v>1</v>
      </c>
      <c r="AH243" s="41" t="str">
        <f t="shared" si="200"/>
        <v/>
      </c>
    </row>
    <row r="244" spans="1:34">
      <c r="A244" s="139">
        <f t="shared" si="234"/>
        <v>24</v>
      </c>
      <c r="B244" s="43">
        <f>'Experience Data'!C245</f>
        <v>0</v>
      </c>
      <c r="C244" s="10">
        <f>'Experience Data'!D245</f>
        <v>0</v>
      </c>
      <c r="D244" s="10">
        <f>'Experience Data'!B245</f>
        <v>2013</v>
      </c>
      <c r="E244" s="10" t="str">
        <f t="shared" si="187"/>
        <v>No</v>
      </c>
      <c r="F244" s="40">
        <f>'Experience Data'!I245</f>
        <v>0</v>
      </c>
      <c r="G244" s="40">
        <f>'Experience Data'!J245</f>
        <v>0</v>
      </c>
      <c r="H244" s="11"/>
      <c r="I244" s="11"/>
      <c r="J244" s="35"/>
      <c r="K244" s="40">
        <f>'Experience Data'!G245</f>
        <v>0</v>
      </c>
      <c r="L244" s="40" t="str">
        <f t="shared" si="188"/>
        <v/>
      </c>
      <c r="M244" s="40" t="str">
        <f t="shared" si="189"/>
        <v/>
      </c>
      <c r="N244" s="40" t="str">
        <f t="shared" si="190"/>
        <v/>
      </c>
      <c r="O244" s="9" t="str">
        <f t="shared" si="191"/>
        <v/>
      </c>
      <c r="P244" s="9">
        <v>0.3</v>
      </c>
      <c r="Q244" s="11">
        <v>0.41</v>
      </c>
      <c r="R244" s="37" t="str">
        <f t="shared" si="192"/>
        <v/>
      </c>
      <c r="S244" s="11"/>
      <c r="T244" s="37" t="str">
        <f t="shared" si="193"/>
        <v/>
      </c>
      <c r="U244" s="94" t="str">
        <f t="shared" ref="U244" si="293">IF(S246="","",O244*S246+IF(Q244="",P244,Q244))</f>
        <v/>
      </c>
      <c r="V244" s="18">
        <f t="shared" si="281"/>
        <v>1</v>
      </c>
      <c r="W244" s="78" t="str">
        <f>IF('Experience Data'!AS245="","",'Experience Data'!AS245)</f>
        <v/>
      </c>
      <c r="X244" s="1">
        <f t="shared" si="277"/>
        <v>0</v>
      </c>
      <c r="Y244" s="91">
        <f t="shared" si="207"/>
        <v>2.5</v>
      </c>
      <c r="Z244" s="78" t="str">
        <f>IF('Experience Data'!AT245="","",'Experience Data'!AT245)</f>
        <v/>
      </c>
      <c r="AA244" s="91">
        <f t="shared" si="196"/>
        <v>2.5</v>
      </c>
      <c r="AB244" s="40">
        <f t="shared" ref="AB244" si="294">IFERROR(IF(V244=100%,0.5,SUMPRODUCT(AA237:AA243*X237:X243)/SUM(X237:X243)-AA244-0.5),0.5)</f>
        <v>0.5</v>
      </c>
      <c r="AC244" s="40">
        <f t="shared" si="198"/>
        <v>0</v>
      </c>
      <c r="AD244" s="40">
        <f t="shared" si="199"/>
        <v>1</v>
      </c>
      <c r="AE244" s="1">
        <f>IFERROR((1+HLOOKUP($B244,'Yield Curve'!$C$5:$AK$94,AC244+2,FALSE))^(-AC244),1)</f>
        <v>1</v>
      </c>
      <c r="AF244" s="1">
        <f>IFERROR((1+HLOOKUP($B244,'Yield Curve'!$C$5:$AK$94,AD244+2,FALSE))^(-AD244),1)</f>
        <v>1</v>
      </c>
      <c r="AG244" s="1">
        <f t="shared" si="205"/>
        <v>1</v>
      </c>
      <c r="AH244" s="41" t="str">
        <f t="shared" si="200"/>
        <v/>
      </c>
    </row>
    <row r="245" spans="1:34">
      <c r="A245" s="139">
        <f t="shared" si="234"/>
        <v>24</v>
      </c>
      <c r="B245" s="43">
        <f>'Experience Data'!C246</f>
        <v>0</v>
      </c>
      <c r="C245" s="10">
        <f>'Experience Data'!D246</f>
        <v>0</v>
      </c>
      <c r="D245" s="10">
        <f>'Experience Data'!B246</f>
        <v>2014</v>
      </c>
      <c r="E245" s="10" t="str">
        <f t="shared" si="187"/>
        <v>No</v>
      </c>
      <c r="F245" s="40">
        <f>'Experience Data'!I246</f>
        <v>0</v>
      </c>
      <c r="G245" s="40">
        <f>'Experience Data'!J246</f>
        <v>0</v>
      </c>
      <c r="H245" s="11"/>
      <c r="I245" s="11"/>
      <c r="J245" s="35"/>
      <c r="K245" s="40">
        <f>'Experience Data'!G246</f>
        <v>0</v>
      </c>
      <c r="L245" s="40" t="str">
        <f t="shared" si="188"/>
        <v/>
      </c>
      <c r="M245" s="40" t="str">
        <f t="shared" si="189"/>
        <v/>
      </c>
      <c r="N245" s="40" t="str">
        <f t="shared" si="190"/>
        <v/>
      </c>
      <c r="O245" s="9" t="str">
        <f t="shared" si="191"/>
        <v/>
      </c>
      <c r="P245" s="9">
        <v>0.3</v>
      </c>
      <c r="Q245" s="11">
        <v>0.41</v>
      </c>
      <c r="R245" s="37" t="str">
        <f t="shared" si="192"/>
        <v/>
      </c>
      <c r="S245" s="11"/>
      <c r="T245" s="37" t="str">
        <f t="shared" si="193"/>
        <v/>
      </c>
      <c r="U245" s="94" t="str">
        <f t="shared" ref="U245" si="295">IF(S246="","",O245*S246+IF(Q245="",P245,Q245))</f>
        <v/>
      </c>
      <c r="V245" s="18">
        <f t="shared" si="281"/>
        <v>1</v>
      </c>
      <c r="W245" s="78" t="str">
        <f>IF('Experience Data'!AS246="","",'Experience Data'!AS246)</f>
        <v/>
      </c>
      <c r="X245" s="1">
        <f t="shared" si="277"/>
        <v>0</v>
      </c>
      <c r="Y245" s="91">
        <f t="shared" si="207"/>
        <v>1.5</v>
      </c>
      <c r="Z245" s="78" t="str">
        <f>IF('Experience Data'!AT246="","",'Experience Data'!AT246)</f>
        <v/>
      </c>
      <c r="AA245" s="91">
        <f t="shared" si="196"/>
        <v>1.5</v>
      </c>
      <c r="AB245" s="40">
        <f t="shared" ref="AB245" si="296">IFERROR(IF(V245=100%,0.5,SUMPRODUCT(AA237:AA244*X237:X244)/SUM(X237:X244)-AA245-0.5),0.5)</f>
        <v>0.5</v>
      </c>
      <c r="AC245" s="40">
        <f t="shared" si="198"/>
        <v>0</v>
      </c>
      <c r="AD245" s="40">
        <f t="shared" si="199"/>
        <v>1</v>
      </c>
      <c r="AE245" s="1">
        <f>IFERROR((1+HLOOKUP($B245,'Yield Curve'!$C$5:$AK$94,AC245+2,FALSE))^(-AC245),1)</f>
        <v>1</v>
      </c>
      <c r="AF245" s="1">
        <f>IFERROR((1+HLOOKUP($B245,'Yield Curve'!$C$5:$AK$94,AD245+2,FALSE))^(-AD245),1)</f>
        <v>1</v>
      </c>
      <c r="AG245" s="1">
        <f t="shared" si="205"/>
        <v>1</v>
      </c>
      <c r="AH245" s="41" t="str">
        <f t="shared" si="200"/>
        <v/>
      </c>
    </row>
    <row r="246" spans="1:34">
      <c r="A246" s="140">
        <f t="shared" si="234"/>
        <v>24</v>
      </c>
      <c r="B246" s="44">
        <f>'Experience Data'!C247</f>
        <v>0</v>
      </c>
      <c r="C246" s="16">
        <f>'Experience Data'!D247</f>
        <v>0</v>
      </c>
      <c r="D246" s="16">
        <f>'Experience Data'!B247</f>
        <v>2015</v>
      </c>
      <c r="E246" s="16" t="str">
        <f t="shared" si="187"/>
        <v>No</v>
      </c>
      <c r="F246" s="45">
        <f>'Experience Data'!I247</f>
        <v>0</v>
      </c>
      <c r="G246" s="45">
        <f>'Experience Data'!J247</f>
        <v>0</v>
      </c>
      <c r="H246" s="20"/>
      <c r="I246" s="20"/>
      <c r="J246" s="36"/>
      <c r="K246" s="45">
        <f>'Experience Data'!G247</f>
        <v>0</v>
      </c>
      <c r="L246" s="45" t="str">
        <f t="shared" si="188"/>
        <v/>
      </c>
      <c r="M246" s="45" t="str">
        <f t="shared" si="189"/>
        <v/>
      </c>
      <c r="N246" s="45" t="str">
        <f t="shared" si="190"/>
        <v/>
      </c>
      <c r="O246" s="46" t="str">
        <f t="shared" si="191"/>
        <v/>
      </c>
      <c r="P246" s="46">
        <v>0.3</v>
      </c>
      <c r="Q246" s="20">
        <v>0.41</v>
      </c>
      <c r="R246" s="47" t="str">
        <f t="shared" si="192"/>
        <v/>
      </c>
      <c r="S246" s="20"/>
      <c r="T246" s="47" t="str">
        <f t="shared" si="193"/>
        <v/>
      </c>
      <c r="U246" s="95" t="str">
        <f t="shared" ref="U246" si="297">IF(S246="","",O246*S246+IF(Q246="",P246,Q246))</f>
        <v/>
      </c>
      <c r="V246" s="19">
        <f t="shared" si="281"/>
        <v>1</v>
      </c>
      <c r="W246" s="80" t="str">
        <f>IF('Experience Data'!AS247="","",'Experience Data'!AS247)</f>
        <v/>
      </c>
      <c r="X246" s="98">
        <f t="shared" ref="X246" si="298">IF(W246="",V246,W246)</f>
        <v>1</v>
      </c>
      <c r="Y246" s="92">
        <f t="shared" si="207"/>
        <v>0.5</v>
      </c>
      <c r="Z246" s="80" t="str">
        <f>IF('Experience Data'!AT247="","",'Experience Data'!AT247)</f>
        <v/>
      </c>
      <c r="AA246" s="92">
        <f t="shared" si="196"/>
        <v>0.5</v>
      </c>
      <c r="AB246" s="45">
        <f t="shared" ref="AB246" si="299">IFERROR(IF(V246=100%,0.5,SUMPRODUCT(AA237:AA245*X237:X245)/SUM(X237:X245)-AA246-0.5),0.5)</f>
        <v>0.5</v>
      </c>
      <c r="AC246" s="45">
        <f t="shared" si="198"/>
        <v>0</v>
      </c>
      <c r="AD246" s="45">
        <f t="shared" si="199"/>
        <v>1</v>
      </c>
      <c r="AE246" s="17">
        <f>IFERROR((1+HLOOKUP($B246,'Yield Curve'!$C$5:$AK$94,AC246+2,FALSE))^(-AC246),1)</f>
        <v>1</v>
      </c>
      <c r="AF246" s="17">
        <f>IFERROR((1+HLOOKUP($B246,'Yield Curve'!$C$5:$AK$94,AD246+2,FALSE))^(-AD246),1)</f>
        <v>1</v>
      </c>
      <c r="AG246" s="17">
        <f t="shared" si="205"/>
        <v>1</v>
      </c>
      <c r="AH246" s="42" t="str">
        <f t="shared" si="200"/>
        <v/>
      </c>
    </row>
    <row r="247" spans="1:34">
      <c r="A247" s="138">
        <f t="shared" ref="A247" si="300">A237+1</f>
        <v>25</v>
      </c>
      <c r="B247" s="48">
        <f>'Experience Data'!C248</f>
        <v>0</v>
      </c>
      <c r="C247" s="21">
        <f>'Experience Data'!D248</f>
        <v>0</v>
      </c>
      <c r="D247" s="21">
        <f>'Experience Data'!B248</f>
        <v>2006</v>
      </c>
      <c r="E247" s="21" t="str">
        <f t="shared" si="187"/>
        <v>No</v>
      </c>
      <c r="F247" s="49">
        <f>'Experience Data'!I248</f>
        <v>0</v>
      </c>
      <c r="G247" s="49">
        <f>'Experience Data'!J248</f>
        <v>0</v>
      </c>
      <c r="H247" s="50"/>
      <c r="I247" s="50"/>
      <c r="J247" s="23"/>
      <c r="K247" s="49">
        <f>'Experience Data'!G248</f>
        <v>0</v>
      </c>
      <c r="L247" s="49" t="str">
        <f t="shared" si="188"/>
        <v/>
      </c>
      <c r="M247" s="49" t="str">
        <f t="shared" si="189"/>
        <v/>
      </c>
      <c r="N247" s="49" t="str">
        <f t="shared" si="190"/>
        <v/>
      </c>
      <c r="O247" s="51" t="str">
        <f t="shared" si="191"/>
        <v/>
      </c>
      <c r="P247" s="51">
        <v>0.3</v>
      </c>
      <c r="Q247" s="50">
        <v>0.41</v>
      </c>
      <c r="R247" s="52" t="str">
        <f t="shared" si="192"/>
        <v/>
      </c>
      <c r="S247" s="50"/>
      <c r="T247" s="52" t="str">
        <f t="shared" si="193"/>
        <v/>
      </c>
      <c r="U247" s="93" t="str">
        <f t="shared" ref="U247" si="301">IF(S256="","",O247*S256+IF(Q247="",P247,Q247))</f>
        <v/>
      </c>
      <c r="V247" s="53">
        <v>1</v>
      </c>
      <c r="W247" s="79">
        <f>IF('Experience Data'!AS248="","",'Experience Data'!AS248)</f>
        <v>1</v>
      </c>
      <c r="X247" s="24">
        <f t="shared" ref="X247:X255" si="302">IF(W248="",V247-V248,W247-W248)</f>
        <v>0</v>
      </c>
      <c r="Y247" s="90">
        <v>15</v>
      </c>
      <c r="Z247" s="79" t="str">
        <f>IF('Experience Data'!AT248="","",'Experience Data'!AT248)</f>
        <v/>
      </c>
      <c r="AA247" s="90">
        <f t="shared" si="196"/>
        <v>15</v>
      </c>
      <c r="AB247" s="49">
        <f t="shared" ref="AB247" si="303">IFERROR(IF(V247=100%,0.5,SUMPRODUCT(AA246:AA247*X246:X247)/SUM(X246:X247)-AA247-0.5),0.5)</f>
        <v>0.5</v>
      </c>
      <c r="AC247" s="49">
        <f t="shared" si="198"/>
        <v>0</v>
      </c>
      <c r="AD247" s="49">
        <f t="shared" si="199"/>
        <v>1</v>
      </c>
      <c r="AE247" s="24">
        <f>IFERROR((1+HLOOKUP($B247,'Yield Curve'!$C$5:$AK$94,AC247+2,FALSE))^(-AC247),1)</f>
        <v>1</v>
      </c>
      <c r="AF247" s="24">
        <f>IFERROR((1+HLOOKUP($B247,'Yield Curve'!$C$5:$AK$94,AD247+2,FALSE))^(-AD247),1)</f>
        <v>1</v>
      </c>
      <c r="AG247" s="24">
        <f t="shared" si="205"/>
        <v>1</v>
      </c>
      <c r="AH247" s="54" t="str">
        <f t="shared" si="200"/>
        <v/>
      </c>
    </row>
    <row r="248" spans="1:34">
      <c r="A248" s="139">
        <f t="shared" ref="A248" si="304">A247</f>
        <v>25</v>
      </c>
      <c r="B248" s="43">
        <f>'Experience Data'!C249</f>
        <v>0</v>
      </c>
      <c r="C248" s="10">
        <f>'Experience Data'!D249</f>
        <v>0</v>
      </c>
      <c r="D248" s="10">
        <f>'Experience Data'!B249</f>
        <v>2007</v>
      </c>
      <c r="E248" s="10" t="str">
        <f t="shared" si="187"/>
        <v>No</v>
      </c>
      <c r="F248" s="40">
        <f>'Experience Data'!I249</f>
        <v>0</v>
      </c>
      <c r="G248" s="40">
        <f>'Experience Data'!J249</f>
        <v>0</v>
      </c>
      <c r="H248" s="11"/>
      <c r="I248" s="11"/>
      <c r="J248" s="35"/>
      <c r="K248" s="40">
        <f>'Experience Data'!G249</f>
        <v>0</v>
      </c>
      <c r="L248" s="40" t="str">
        <f t="shared" si="188"/>
        <v/>
      </c>
      <c r="M248" s="40" t="str">
        <f t="shared" si="189"/>
        <v/>
      </c>
      <c r="N248" s="40" t="str">
        <f t="shared" si="190"/>
        <v/>
      </c>
      <c r="O248" s="9" t="str">
        <f t="shared" si="191"/>
        <v/>
      </c>
      <c r="P248" s="9">
        <v>0.3</v>
      </c>
      <c r="Q248" s="11">
        <v>0.41</v>
      </c>
      <c r="R248" s="37" t="str">
        <f t="shared" si="192"/>
        <v/>
      </c>
      <c r="S248" s="11"/>
      <c r="T248" s="37" t="str">
        <f t="shared" si="193"/>
        <v/>
      </c>
      <c r="U248" s="94" t="str">
        <f t="shared" ref="U248" si="305">IF(S256="","",O248*S256+IF(Q248="",P248,Q248))</f>
        <v/>
      </c>
      <c r="V248" s="18">
        <f t="shared" ref="V248:V256" si="306">IFERROR(L248/M248,100%)</f>
        <v>1</v>
      </c>
      <c r="W248" s="78" t="str">
        <f>IF('Experience Data'!AS249="","",'Experience Data'!AS249)</f>
        <v/>
      </c>
      <c r="X248" s="1">
        <f t="shared" si="302"/>
        <v>0</v>
      </c>
      <c r="Y248" s="91">
        <v>8.5</v>
      </c>
      <c r="Z248" s="78" t="str">
        <f>IF('Experience Data'!AT249="","",'Experience Data'!AT249)</f>
        <v/>
      </c>
      <c r="AA248" s="91">
        <f t="shared" si="196"/>
        <v>8.5</v>
      </c>
      <c r="AB248" s="40">
        <f t="shared" ref="AB248" si="307">IFERROR(IF(V248=100%,0.5,SUMPRODUCT(AA247:AA247*X247:X247)/SUM(X247:X247)-AA248-0.5),0.5)</f>
        <v>0.5</v>
      </c>
      <c r="AC248" s="40">
        <f t="shared" si="198"/>
        <v>0</v>
      </c>
      <c r="AD248" s="40">
        <f t="shared" si="199"/>
        <v>1</v>
      </c>
      <c r="AE248" s="1">
        <f>IFERROR((1+HLOOKUP($B248,'Yield Curve'!$C$5:$AK$94,AC248+2,FALSE))^(-AC248),1)</f>
        <v>1</v>
      </c>
      <c r="AF248" s="1">
        <f>IFERROR((1+HLOOKUP($B248,'Yield Curve'!$C$5:$AK$94,AD248+2,FALSE))^(-AD248),1)</f>
        <v>1</v>
      </c>
      <c r="AG248" s="1">
        <f t="shared" si="205"/>
        <v>1</v>
      </c>
      <c r="AH248" s="41" t="str">
        <f t="shared" si="200"/>
        <v/>
      </c>
    </row>
    <row r="249" spans="1:34">
      <c r="A249" s="139">
        <f t="shared" si="234"/>
        <v>25</v>
      </c>
      <c r="B249" s="43">
        <f>'Experience Data'!C250</f>
        <v>0</v>
      </c>
      <c r="C249" s="10">
        <f>'Experience Data'!D250</f>
        <v>0</v>
      </c>
      <c r="D249" s="10">
        <f>'Experience Data'!B250</f>
        <v>2008</v>
      </c>
      <c r="E249" s="10" t="str">
        <f t="shared" si="187"/>
        <v>No</v>
      </c>
      <c r="F249" s="40">
        <f>'Experience Data'!I250</f>
        <v>0</v>
      </c>
      <c r="G249" s="40">
        <f>'Experience Data'!J250</f>
        <v>0</v>
      </c>
      <c r="H249" s="11"/>
      <c r="I249" s="11"/>
      <c r="J249" s="35"/>
      <c r="K249" s="40">
        <f>'Experience Data'!G250</f>
        <v>0</v>
      </c>
      <c r="L249" s="40" t="str">
        <f t="shared" si="188"/>
        <v/>
      </c>
      <c r="M249" s="40" t="str">
        <f t="shared" si="189"/>
        <v/>
      </c>
      <c r="N249" s="40" t="str">
        <f t="shared" si="190"/>
        <v/>
      </c>
      <c r="O249" s="9" t="str">
        <f t="shared" si="191"/>
        <v/>
      </c>
      <c r="P249" s="9">
        <v>0.3</v>
      </c>
      <c r="Q249" s="11">
        <v>0.41</v>
      </c>
      <c r="R249" s="37" t="str">
        <f t="shared" si="192"/>
        <v/>
      </c>
      <c r="S249" s="11"/>
      <c r="T249" s="37" t="str">
        <f t="shared" si="193"/>
        <v/>
      </c>
      <c r="U249" s="94" t="str">
        <f t="shared" ref="U249" si="308">IF(S256="","",O249*S256+IF(Q249="",P249,Q249))</f>
        <v/>
      </c>
      <c r="V249" s="18">
        <f t="shared" si="306"/>
        <v>1</v>
      </c>
      <c r="W249" s="78" t="str">
        <f>IF('Experience Data'!AS250="","",'Experience Data'!AS250)</f>
        <v/>
      </c>
      <c r="X249" s="1">
        <f t="shared" si="302"/>
        <v>0</v>
      </c>
      <c r="Y249" s="91">
        <f t="shared" si="207"/>
        <v>7.5</v>
      </c>
      <c r="Z249" s="78" t="str">
        <f>IF('Experience Data'!AT250="","",'Experience Data'!AT250)</f>
        <v/>
      </c>
      <c r="AA249" s="91">
        <f t="shared" si="196"/>
        <v>7.5</v>
      </c>
      <c r="AB249" s="40">
        <f t="shared" ref="AB249" si="309">IFERROR(IF(V249=100%,0.5,SUMPRODUCT(AA247:AA248*X247:X248)/SUM(X247:X248)-AA249-0.5),0.5)</f>
        <v>0.5</v>
      </c>
      <c r="AC249" s="40">
        <f t="shared" si="198"/>
        <v>0</v>
      </c>
      <c r="AD249" s="40">
        <f t="shared" si="199"/>
        <v>1</v>
      </c>
      <c r="AE249" s="1">
        <f>IFERROR((1+HLOOKUP($B249,'Yield Curve'!$C$5:$AK$94,AC249+2,FALSE))^(-AC249),1)</f>
        <v>1</v>
      </c>
      <c r="AF249" s="1">
        <f>IFERROR((1+HLOOKUP($B249,'Yield Curve'!$C$5:$AK$94,AD249+2,FALSE))^(-AD249),1)</f>
        <v>1</v>
      </c>
      <c r="AG249" s="1">
        <f t="shared" si="205"/>
        <v>1</v>
      </c>
      <c r="AH249" s="41" t="str">
        <f t="shared" si="200"/>
        <v/>
      </c>
    </row>
    <row r="250" spans="1:34">
      <c r="A250" s="139">
        <f t="shared" si="234"/>
        <v>25</v>
      </c>
      <c r="B250" s="43">
        <f>'Experience Data'!C251</f>
        <v>0</v>
      </c>
      <c r="C250" s="10">
        <f>'Experience Data'!D251</f>
        <v>0</v>
      </c>
      <c r="D250" s="10">
        <f>'Experience Data'!B251</f>
        <v>2009</v>
      </c>
      <c r="E250" s="10" t="str">
        <f t="shared" si="187"/>
        <v>No</v>
      </c>
      <c r="F250" s="40">
        <f>'Experience Data'!I251</f>
        <v>0</v>
      </c>
      <c r="G250" s="40">
        <f>'Experience Data'!J251</f>
        <v>0</v>
      </c>
      <c r="H250" s="11"/>
      <c r="I250" s="11"/>
      <c r="J250" s="35"/>
      <c r="K250" s="40">
        <f>'Experience Data'!G251</f>
        <v>0</v>
      </c>
      <c r="L250" s="40" t="str">
        <f t="shared" si="188"/>
        <v/>
      </c>
      <c r="M250" s="40" t="str">
        <f t="shared" si="189"/>
        <v/>
      </c>
      <c r="N250" s="40" t="str">
        <f t="shared" si="190"/>
        <v/>
      </c>
      <c r="O250" s="9" t="str">
        <f t="shared" si="191"/>
        <v/>
      </c>
      <c r="P250" s="9">
        <v>0.3</v>
      </c>
      <c r="Q250" s="11">
        <v>0.41</v>
      </c>
      <c r="R250" s="37" t="str">
        <f t="shared" si="192"/>
        <v/>
      </c>
      <c r="S250" s="11"/>
      <c r="T250" s="37" t="str">
        <f t="shared" si="193"/>
        <v/>
      </c>
      <c r="U250" s="94" t="str">
        <f t="shared" ref="U250" si="310">IF(S256="","",O250*S256+IF(Q250="",P250,Q250))</f>
        <v/>
      </c>
      <c r="V250" s="18">
        <f t="shared" si="306"/>
        <v>1</v>
      </c>
      <c r="W250" s="78" t="str">
        <f>IF('Experience Data'!AS251="","",'Experience Data'!AS251)</f>
        <v/>
      </c>
      <c r="X250" s="1">
        <f t="shared" si="302"/>
        <v>0</v>
      </c>
      <c r="Y250" s="91">
        <f t="shared" si="207"/>
        <v>6.5</v>
      </c>
      <c r="Z250" s="78" t="str">
        <f>IF('Experience Data'!AT251="","",'Experience Data'!AT251)</f>
        <v/>
      </c>
      <c r="AA250" s="91">
        <f t="shared" si="196"/>
        <v>6.5</v>
      </c>
      <c r="AB250" s="40">
        <f t="shared" ref="AB250" si="311">IFERROR(IF(V250=100%,0.5,SUMPRODUCT(AA247:AA249*X247:X249)/SUM(X247:X249)-AA250-0.5),0.5)</f>
        <v>0.5</v>
      </c>
      <c r="AC250" s="40">
        <f t="shared" si="198"/>
        <v>0</v>
      </c>
      <c r="AD250" s="40">
        <f t="shared" si="199"/>
        <v>1</v>
      </c>
      <c r="AE250" s="1">
        <f>IFERROR((1+HLOOKUP($B250,'Yield Curve'!$C$5:$AK$94,AC250+2,FALSE))^(-AC250),1)</f>
        <v>1</v>
      </c>
      <c r="AF250" s="1">
        <f>IFERROR((1+HLOOKUP($B250,'Yield Curve'!$C$5:$AK$94,AD250+2,FALSE))^(-AD250),1)</f>
        <v>1</v>
      </c>
      <c r="AG250" s="1">
        <f t="shared" si="205"/>
        <v>1</v>
      </c>
      <c r="AH250" s="41" t="str">
        <f t="shared" si="200"/>
        <v/>
      </c>
    </row>
    <row r="251" spans="1:34">
      <c r="A251" s="139">
        <f t="shared" si="234"/>
        <v>25</v>
      </c>
      <c r="B251" s="43">
        <f>'Experience Data'!C252</f>
        <v>0</v>
      </c>
      <c r="C251" s="10">
        <f>'Experience Data'!D252</f>
        <v>0</v>
      </c>
      <c r="D251" s="10">
        <f>'Experience Data'!B252</f>
        <v>2010</v>
      </c>
      <c r="E251" s="10" t="str">
        <f t="shared" si="187"/>
        <v>No</v>
      </c>
      <c r="F251" s="40">
        <f>'Experience Data'!I252</f>
        <v>0</v>
      </c>
      <c r="G251" s="40">
        <f>'Experience Data'!J252</f>
        <v>0</v>
      </c>
      <c r="H251" s="11"/>
      <c r="I251" s="11"/>
      <c r="J251" s="35"/>
      <c r="K251" s="40">
        <f>'Experience Data'!G252</f>
        <v>0</v>
      </c>
      <c r="L251" s="40" t="str">
        <f t="shared" si="188"/>
        <v/>
      </c>
      <c r="M251" s="40" t="str">
        <f t="shared" si="189"/>
        <v/>
      </c>
      <c r="N251" s="40" t="str">
        <f t="shared" si="190"/>
        <v/>
      </c>
      <c r="O251" s="9" t="str">
        <f t="shared" si="191"/>
        <v/>
      </c>
      <c r="P251" s="9">
        <v>0.3</v>
      </c>
      <c r="Q251" s="11">
        <v>0.41</v>
      </c>
      <c r="R251" s="37" t="str">
        <f t="shared" si="192"/>
        <v/>
      </c>
      <c r="S251" s="11"/>
      <c r="T251" s="37" t="str">
        <f t="shared" si="193"/>
        <v/>
      </c>
      <c r="U251" s="94" t="str">
        <f t="shared" ref="U251" si="312">IF(S256="","",O251*S256+IF(Q251="",P251,Q251))</f>
        <v/>
      </c>
      <c r="V251" s="18">
        <f t="shared" si="306"/>
        <v>1</v>
      </c>
      <c r="W251" s="78" t="str">
        <f>IF('Experience Data'!AS252="","",'Experience Data'!AS252)</f>
        <v/>
      </c>
      <c r="X251" s="1">
        <f t="shared" si="302"/>
        <v>0</v>
      </c>
      <c r="Y251" s="91">
        <f t="shared" si="207"/>
        <v>5.5</v>
      </c>
      <c r="Z251" s="78" t="str">
        <f>IF('Experience Data'!AT252="","",'Experience Data'!AT252)</f>
        <v/>
      </c>
      <c r="AA251" s="91">
        <f t="shared" si="196"/>
        <v>5.5</v>
      </c>
      <c r="AB251" s="40">
        <f t="shared" ref="AB251" si="313">IFERROR(IF(V251=100%,0.5,SUMPRODUCT(AA247:AA250*X247:X250)/SUM(X247:X250)-AA251-0.5),0.5)</f>
        <v>0.5</v>
      </c>
      <c r="AC251" s="40">
        <f t="shared" si="198"/>
        <v>0</v>
      </c>
      <c r="AD251" s="40">
        <f t="shared" si="199"/>
        <v>1</v>
      </c>
      <c r="AE251" s="1">
        <f>IFERROR((1+HLOOKUP($B251,'Yield Curve'!$C$5:$AK$94,AC251+2,FALSE))^(-AC251),1)</f>
        <v>1</v>
      </c>
      <c r="AF251" s="1">
        <f>IFERROR((1+HLOOKUP($B251,'Yield Curve'!$C$5:$AK$94,AD251+2,FALSE))^(-AD251),1)</f>
        <v>1</v>
      </c>
      <c r="AG251" s="1">
        <f t="shared" si="205"/>
        <v>1</v>
      </c>
      <c r="AH251" s="41" t="str">
        <f t="shared" si="200"/>
        <v/>
      </c>
    </row>
    <row r="252" spans="1:34">
      <c r="A252" s="139">
        <f t="shared" si="234"/>
        <v>25</v>
      </c>
      <c r="B252" s="43">
        <f>'Experience Data'!C253</f>
        <v>0</v>
      </c>
      <c r="C252" s="10">
        <f>'Experience Data'!D253</f>
        <v>0</v>
      </c>
      <c r="D252" s="10">
        <f>'Experience Data'!B253</f>
        <v>2011</v>
      </c>
      <c r="E252" s="10" t="str">
        <f t="shared" si="187"/>
        <v>No</v>
      </c>
      <c r="F252" s="40">
        <f>'Experience Data'!I253</f>
        <v>0</v>
      </c>
      <c r="G252" s="40">
        <f>'Experience Data'!J253</f>
        <v>0</v>
      </c>
      <c r="H252" s="11"/>
      <c r="I252" s="11"/>
      <c r="J252" s="35"/>
      <c r="K252" s="40">
        <f>'Experience Data'!G253</f>
        <v>0</v>
      </c>
      <c r="L252" s="40" t="str">
        <f t="shared" si="188"/>
        <v/>
      </c>
      <c r="M252" s="40" t="str">
        <f t="shared" si="189"/>
        <v/>
      </c>
      <c r="N252" s="40" t="str">
        <f t="shared" si="190"/>
        <v/>
      </c>
      <c r="O252" s="9" t="str">
        <f t="shared" si="191"/>
        <v/>
      </c>
      <c r="P252" s="9">
        <v>0.3</v>
      </c>
      <c r="Q252" s="11">
        <v>0.41</v>
      </c>
      <c r="R252" s="37" t="str">
        <f t="shared" si="192"/>
        <v/>
      </c>
      <c r="S252" s="11"/>
      <c r="T252" s="37" t="str">
        <f t="shared" si="193"/>
        <v/>
      </c>
      <c r="U252" s="94" t="str">
        <f t="shared" ref="U252" si="314">IF(S256="","",O252*S256+IF(Q252="",P252,Q252))</f>
        <v/>
      </c>
      <c r="V252" s="18">
        <f t="shared" si="306"/>
        <v>1</v>
      </c>
      <c r="W252" s="78" t="str">
        <f>IF('Experience Data'!AS253="","",'Experience Data'!AS253)</f>
        <v/>
      </c>
      <c r="X252" s="1">
        <f t="shared" si="302"/>
        <v>0</v>
      </c>
      <c r="Y252" s="91">
        <f t="shared" si="207"/>
        <v>4.5</v>
      </c>
      <c r="Z252" s="78" t="str">
        <f>IF('Experience Data'!AT253="","",'Experience Data'!AT253)</f>
        <v/>
      </c>
      <c r="AA252" s="91">
        <f t="shared" si="196"/>
        <v>4.5</v>
      </c>
      <c r="AB252" s="40">
        <f t="shared" ref="AB252" si="315">IFERROR(IF(V252=100%,0.5,SUMPRODUCT(AA247:AA251*X247:X251)/SUM(X247:X251)-AA252-0.5),0.5)</f>
        <v>0.5</v>
      </c>
      <c r="AC252" s="40">
        <f t="shared" si="198"/>
        <v>0</v>
      </c>
      <c r="AD252" s="40">
        <f t="shared" si="199"/>
        <v>1</v>
      </c>
      <c r="AE252" s="1">
        <f>IFERROR((1+HLOOKUP($B252,'Yield Curve'!$C$5:$AK$94,AC252+2,FALSE))^(-AC252),1)</f>
        <v>1</v>
      </c>
      <c r="AF252" s="1">
        <f>IFERROR((1+HLOOKUP($B252,'Yield Curve'!$C$5:$AK$94,AD252+2,FALSE))^(-AD252),1)</f>
        <v>1</v>
      </c>
      <c r="AG252" s="1">
        <f t="shared" si="205"/>
        <v>1</v>
      </c>
      <c r="AH252" s="41" t="str">
        <f t="shared" si="200"/>
        <v/>
      </c>
    </row>
    <row r="253" spans="1:34">
      <c r="A253" s="139">
        <f t="shared" si="234"/>
        <v>25</v>
      </c>
      <c r="B253" s="43">
        <f>'Experience Data'!C254</f>
        <v>0</v>
      </c>
      <c r="C253" s="10">
        <f>'Experience Data'!D254</f>
        <v>0</v>
      </c>
      <c r="D253" s="10">
        <f>'Experience Data'!B254</f>
        <v>2012</v>
      </c>
      <c r="E253" s="10" t="str">
        <f t="shared" si="187"/>
        <v>No</v>
      </c>
      <c r="F253" s="40">
        <f>'Experience Data'!I254</f>
        <v>0</v>
      </c>
      <c r="G253" s="40">
        <f>'Experience Data'!J254</f>
        <v>0</v>
      </c>
      <c r="H253" s="11"/>
      <c r="I253" s="11"/>
      <c r="J253" s="35"/>
      <c r="K253" s="40">
        <f>'Experience Data'!G254</f>
        <v>0</v>
      </c>
      <c r="L253" s="40" t="str">
        <f t="shared" si="188"/>
        <v/>
      </c>
      <c r="M253" s="40" t="str">
        <f t="shared" si="189"/>
        <v/>
      </c>
      <c r="N253" s="40" t="str">
        <f t="shared" si="190"/>
        <v/>
      </c>
      <c r="O253" s="9" t="str">
        <f t="shared" si="191"/>
        <v/>
      </c>
      <c r="P253" s="9">
        <v>0.3</v>
      </c>
      <c r="Q253" s="11">
        <v>0.41</v>
      </c>
      <c r="R253" s="37" t="str">
        <f t="shared" si="192"/>
        <v/>
      </c>
      <c r="S253" s="11"/>
      <c r="T253" s="37" t="str">
        <f t="shared" si="193"/>
        <v/>
      </c>
      <c r="U253" s="94" t="str">
        <f t="shared" ref="U253" si="316">IF(S256="","",O253*S256+IF(Q253="",P253,Q253))</f>
        <v/>
      </c>
      <c r="V253" s="18">
        <f t="shared" si="306"/>
        <v>1</v>
      </c>
      <c r="W253" s="78" t="str">
        <f>IF('Experience Data'!AS254="","",'Experience Data'!AS254)</f>
        <v/>
      </c>
      <c r="X253" s="1">
        <f t="shared" si="302"/>
        <v>0</v>
      </c>
      <c r="Y253" s="91">
        <f t="shared" si="207"/>
        <v>3.5</v>
      </c>
      <c r="Z253" s="78" t="str">
        <f>IF('Experience Data'!AT254="","",'Experience Data'!AT254)</f>
        <v/>
      </c>
      <c r="AA253" s="91">
        <f t="shared" si="196"/>
        <v>3.5</v>
      </c>
      <c r="AB253" s="40">
        <f t="shared" ref="AB253" si="317">IFERROR(IF(V253=100%,0.5,SUMPRODUCT(AA247:AA252*X247:X252)/SUM(X247:X252)-AA253-0.5),0.5)</f>
        <v>0.5</v>
      </c>
      <c r="AC253" s="40">
        <f t="shared" si="198"/>
        <v>0</v>
      </c>
      <c r="AD253" s="40">
        <f t="shared" si="199"/>
        <v>1</v>
      </c>
      <c r="AE253" s="1">
        <f>IFERROR((1+HLOOKUP($B253,'Yield Curve'!$C$5:$AK$94,AC253+2,FALSE))^(-AC253),1)</f>
        <v>1</v>
      </c>
      <c r="AF253" s="1">
        <f>IFERROR((1+HLOOKUP($B253,'Yield Curve'!$C$5:$AK$94,AD253+2,FALSE))^(-AD253),1)</f>
        <v>1</v>
      </c>
      <c r="AG253" s="1">
        <f t="shared" si="205"/>
        <v>1</v>
      </c>
      <c r="AH253" s="41" t="str">
        <f t="shared" si="200"/>
        <v/>
      </c>
    </row>
    <row r="254" spans="1:34">
      <c r="A254" s="139">
        <f t="shared" si="234"/>
        <v>25</v>
      </c>
      <c r="B254" s="43">
        <f>'Experience Data'!C255</f>
        <v>0</v>
      </c>
      <c r="C254" s="10">
        <f>'Experience Data'!D255</f>
        <v>0</v>
      </c>
      <c r="D254" s="10">
        <f>'Experience Data'!B255</f>
        <v>2013</v>
      </c>
      <c r="E254" s="10" t="str">
        <f t="shared" si="187"/>
        <v>No</v>
      </c>
      <c r="F254" s="40">
        <f>'Experience Data'!I255</f>
        <v>0</v>
      </c>
      <c r="G254" s="40">
        <f>'Experience Data'!J255</f>
        <v>0</v>
      </c>
      <c r="H254" s="11"/>
      <c r="I254" s="11"/>
      <c r="J254" s="35"/>
      <c r="K254" s="40">
        <f>'Experience Data'!G255</f>
        <v>0</v>
      </c>
      <c r="L254" s="40" t="str">
        <f t="shared" si="188"/>
        <v/>
      </c>
      <c r="M254" s="40" t="str">
        <f t="shared" si="189"/>
        <v/>
      </c>
      <c r="N254" s="40" t="str">
        <f t="shared" si="190"/>
        <v/>
      </c>
      <c r="O254" s="9" t="str">
        <f t="shared" si="191"/>
        <v/>
      </c>
      <c r="P254" s="9">
        <v>0.3</v>
      </c>
      <c r="Q254" s="11">
        <v>0.41</v>
      </c>
      <c r="R254" s="37" t="str">
        <f t="shared" si="192"/>
        <v/>
      </c>
      <c r="S254" s="11"/>
      <c r="T254" s="37" t="str">
        <f t="shared" si="193"/>
        <v/>
      </c>
      <c r="U254" s="94" t="str">
        <f t="shared" ref="U254" si="318">IF(S256="","",O254*S256+IF(Q254="",P254,Q254))</f>
        <v/>
      </c>
      <c r="V254" s="18">
        <f t="shared" si="306"/>
        <v>1</v>
      </c>
      <c r="W254" s="78" t="str">
        <f>IF('Experience Data'!AS255="","",'Experience Data'!AS255)</f>
        <v/>
      </c>
      <c r="X254" s="1">
        <f t="shared" si="302"/>
        <v>0</v>
      </c>
      <c r="Y254" s="91">
        <f t="shared" si="207"/>
        <v>2.5</v>
      </c>
      <c r="Z254" s="78" t="str">
        <f>IF('Experience Data'!AT255="","",'Experience Data'!AT255)</f>
        <v/>
      </c>
      <c r="AA254" s="91">
        <f t="shared" si="196"/>
        <v>2.5</v>
      </c>
      <c r="AB254" s="40">
        <f t="shared" ref="AB254" si="319">IFERROR(IF(V254=100%,0.5,SUMPRODUCT(AA247:AA253*X247:X253)/SUM(X247:X253)-AA254-0.5),0.5)</f>
        <v>0.5</v>
      </c>
      <c r="AC254" s="40">
        <f t="shared" si="198"/>
        <v>0</v>
      </c>
      <c r="AD254" s="40">
        <f t="shared" si="199"/>
        <v>1</v>
      </c>
      <c r="AE254" s="1">
        <f>IFERROR((1+HLOOKUP($B254,'Yield Curve'!$C$5:$AK$94,AC254+2,FALSE))^(-AC254),1)</f>
        <v>1</v>
      </c>
      <c r="AF254" s="1">
        <f>IFERROR((1+HLOOKUP($B254,'Yield Curve'!$C$5:$AK$94,AD254+2,FALSE))^(-AD254),1)</f>
        <v>1</v>
      </c>
      <c r="AG254" s="1">
        <f t="shared" si="205"/>
        <v>1</v>
      </c>
      <c r="AH254" s="41" t="str">
        <f t="shared" si="200"/>
        <v/>
      </c>
    </row>
    <row r="255" spans="1:34">
      <c r="A255" s="139">
        <f t="shared" si="234"/>
        <v>25</v>
      </c>
      <c r="B255" s="43">
        <f>'Experience Data'!C256</f>
        <v>0</v>
      </c>
      <c r="C255" s="10">
        <f>'Experience Data'!D256</f>
        <v>0</v>
      </c>
      <c r="D255" s="10">
        <f>'Experience Data'!B256</f>
        <v>2014</v>
      </c>
      <c r="E255" s="10" t="str">
        <f t="shared" si="187"/>
        <v>No</v>
      </c>
      <c r="F255" s="40">
        <f>'Experience Data'!I256</f>
        <v>0</v>
      </c>
      <c r="G255" s="40">
        <f>'Experience Data'!J256</f>
        <v>0</v>
      </c>
      <c r="H255" s="11"/>
      <c r="I255" s="11"/>
      <c r="J255" s="35"/>
      <c r="K255" s="40">
        <f>'Experience Data'!G256</f>
        <v>0</v>
      </c>
      <c r="L255" s="40" t="str">
        <f t="shared" si="188"/>
        <v/>
      </c>
      <c r="M255" s="40" t="str">
        <f t="shared" si="189"/>
        <v/>
      </c>
      <c r="N255" s="40" t="str">
        <f t="shared" si="190"/>
        <v/>
      </c>
      <c r="O255" s="9" t="str">
        <f t="shared" si="191"/>
        <v/>
      </c>
      <c r="P255" s="9">
        <v>0.3</v>
      </c>
      <c r="Q255" s="11">
        <v>0.41</v>
      </c>
      <c r="R255" s="37" t="str">
        <f t="shared" si="192"/>
        <v/>
      </c>
      <c r="S255" s="11"/>
      <c r="T255" s="37" t="str">
        <f t="shared" si="193"/>
        <v/>
      </c>
      <c r="U255" s="94" t="str">
        <f t="shared" ref="U255" si="320">IF(S256="","",O255*S256+IF(Q255="",P255,Q255))</f>
        <v/>
      </c>
      <c r="V255" s="18">
        <f t="shared" si="306"/>
        <v>1</v>
      </c>
      <c r="W255" s="78" t="str">
        <f>IF('Experience Data'!AS256="","",'Experience Data'!AS256)</f>
        <v/>
      </c>
      <c r="X255" s="1">
        <f t="shared" si="302"/>
        <v>0</v>
      </c>
      <c r="Y255" s="91">
        <f t="shared" si="207"/>
        <v>1.5</v>
      </c>
      <c r="Z255" s="78" t="str">
        <f>IF('Experience Data'!AT256="","",'Experience Data'!AT256)</f>
        <v/>
      </c>
      <c r="AA255" s="91">
        <f t="shared" si="196"/>
        <v>1.5</v>
      </c>
      <c r="AB255" s="40">
        <f t="shared" ref="AB255" si="321">IFERROR(IF(V255=100%,0.5,SUMPRODUCT(AA247:AA254*X247:X254)/SUM(X247:X254)-AA255-0.5),0.5)</f>
        <v>0.5</v>
      </c>
      <c r="AC255" s="40">
        <f t="shared" si="198"/>
        <v>0</v>
      </c>
      <c r="AD255" s="40">
        <f t="shared" si="199"/>
        <v>1</v>
      </c>
      <c r="AE255" s="1">
        <f>IFERROR((1+HLOOKUP($B255,'Yield Curve'!$C$5:$AK$94,AC255+2,FALSE))^(-AC255),1)</f>
        <v>1</v>
      </c>
      <c r="AF255" s="1">
        <f>IFERROR((1+HLOOKUP($B255,'Yield Curve'!$C$5:$AK$94,AD255+2,FALSE))^(-AD255),1)</f>
        <v>1</v>
      </c>
      <c r="AG255" s="1">
        <f t="shared" si="205"/>
        <v>1</v>
      </c>
      <c r="AH255" s="41" t="str">
        <f t="shared" si="200"/>
        <v/>
      </c>
    </row>
    <row r="256" spans="1:34">
      <c r="A256" s="140">
        <f t="shared" si="234"/>
        <v>25</v>
      </c>
      <c r="B256" s="44">
        <f>'Experience Data'!C257</f>
        <v>0</v>
      </c>
      <c r="C256" s="16">
        <f>'Experience Data'!D257</f>
        <v>0</v>
      </c>
      <c r="D256" s="16">
        <f>'Experience Data'!B257</f>
        <v>2015</v>
      </c>
      <c r="E256" s="16" t="str">
        <f t="shared" si="187"/>
        <v>No</v>
      </c>
      <c r="F256" s="45">
        <f>'Experience Data'!I257</f>
        <v>0</v>
      </c>
      <c r="G256" s="45">
        <f>'Experience Data'!J257</f>
        <v>0</v>
      </c>
      <c r="H256" s="20"/>
      <c r="I256" s="20"/>
      <c r="J256" s="36"/>
      <c r="K256" s="45">
        <f>'Experience Data'!G257</f>
        <v>0</v>
      </c>
      <c r="L256" s="45" t="str">
        <f t="shared" si="188"/>
        <v/>
      </c>
      <c r="M256" s="45" t="str">
        <f t="shared" si="189"/>
        <v/>
      </c>
      <c r="N256" s="45" t="str">
        <f t="shared" si="190"/>
        <v/>
      </c>
      <c r="O256" s="46" t="str">
        <f t="shared" si="191"/>
        <v/>
      </c>
      <c r="P256" s="46">
        <v>0.3</v>
      </c>
      <c r="Q256" s="20">
        <v>0.41</v>
      </c>
      <c r="R256" s="47" t="str">
        <f t="shared" si="192"/>
        <v/>
      </c>
      <c r="S256" s="20"/>
      <c r="T256" s="47" t="str">
        <f t="shared" si="193"/>
        <v/>
      </c>
      <c r="U256" s="95" t="str">
        <f t="shared" ref="U256" si="322">IF(S256="","",O256*S256+IF(Q256="",P256,Q256))</f>
        <v/>
      </c>
      <c r="V256" s="19">
        <f t="shared" si="306"/>
        <v>1</v>
      </c>
      <c r="W256" s="80" t="str">
        <f>IF('Experience Data'!AS257="","",'Experience Data'!AS257)</f>
        <v/>
      </c>
      <c r="X256" s="98">
        <f t="shared" ref="X256" si="323">IF(W256="",V256,W256)</f>
        <v>1</v>
      </c>
      <c r="Y256" s="92">
        <f t="shared" si="207"/>
        <v>0.5</v>
      </c>
      <c r="Z256" s="80" t="str">
        <f>IF('Experience Data'!AT257="","",'Experience Data'!AT257)</f>
        <v/>
      </c>
      <c r="AA256" s="92">
        <f t="shared" si="196"/>
        <v>0.5</v>
      </c>
      <c r="AB256" s="45">
        <f t="shared" ref="AB256" si="324">IFERROR(IF(V256=100%,0.5,SUMPRODUCT(AA247:AA255*X247:X255)/SUM(X247:X255)-AA256-0.5),0.5)</f>
        <v>0.5</v>
      </c>
      <c r="AC256" s="45">
        <f t="shared" si="198"/>
        <v>0</v>
      </c>
      <c r="AD256" s="45">
        <f t="shared" si="199"/>
        <v>1</v>
      </c>
      <c r="AE256" s="17">
        <f>IFERROR((1+HLOOKUP($B256,'Yield Curve'!$C$5:$AK$94,AC256+2,FALSE))^(-AC256),1)</f>
        <v>1</v>
      </c>
      <c r="AF256" s="17">
        <f>IFERROR((1+HLOOKUP($B256,'Yield Curve'!$C$5:$AK$94,AD256+2,FALSE))^(-AD256),1)</f>
        <v>1</v>
      </c>
      <c r="AG256" s="17">
        <f t="shared" si="205"/>
        <v>1</v>
      </c>
      <c r="AH256" s="42" t="str">
        <f t="shared" si="200"/>
        <v/>
      </c>
    </row>
    <row r="257" spans="1:34">
      <c r="A257" s="138">
        <f t="shared" ref="A257" si="325">A247+1</f>
        <v>26</v>
      </c>
      <c r="B257" s="48">
        <f>'Experience Data'!C258</f>
        <v>0</v>
      </c>
      <c r="C257" s="21">
        <f>'Experience Data'!D258</f>
        <v>0</v>
      </c>
      <c r="D257" s="21">
        <f>'Experience Data'!B258</f>
        <v>2006</v>
      </c>
      <c r="E257" s="21" t="str">
        <f t="shared" si="187"/>
        <v>No</v>
      </c>
      <c r="F257" s="49">
        <f>'Experience Data'!I258</f>
        <v>0</v>
      </c>
      <c r="G257" s="49">
        <f>'Experience Data'!J258</f>
        <v>0</v>
      </c>
      <c r="H257" s="50"/>
      <c r="I257" s="50"/>
      <c r="J257" s="23"/>
      <c r="K257" s="49">
        <f>'Experience Data'!G258</f>
        <v>0</v>
      </c>
      <c r="L257" s="49" t="str">
        <f t="shared" si="188"/>
        <v/>
      </c>
      <c r="M257" s="49" t="str">
        <f t="shared" si="189"/>
        <v/>
      </c>
      <c r="N257" s="49" t="str">
        <f t="shared" si="190"/>
        <v/>
      </c>
      <c r="O257" s="51" t="str">
        <f t="shared" si="191"/>
        <v/>
      </c>
      <c r="P257" s="51">
        <v>0.3</v>
      </c>
      <c r="Q257" s="50">
        <v>0.41</v>
      </c>
      <c r="R257" s="52" t="str">
        <f t="shared" si="192"/>
        <v/>
      </c>
      <c r="S257" s="50"/>
      <c r="T257" s="52" t="str">
        <f t="shared" si="193"/>
        <v/>
      </c>
      <c r="U257" s="93" t="str">
        <f t="shared" ref="U257" si="326">IF(S266="","",O257*S266+IF(Q257="",P257,Q257))</f>
        <v/>
      </c>
      <c r="V257" s="53">
        <v>1</v>
      </c>
      <c r="W257" s="79">
        <f>IF('Experience Data'!AS258="","",'Experience Data'!AS258)</f>
        <v>1</v>
      </c>
      <c r="X257" s="24">
        <f t="shared" ref="X257:X265" si="327">IF(W258="",V257-V258,W257-W258)</f>
        <v>0</v>
      </c>
      <c r="Y257" s="90">
        <v>15</v>
      </c>
      <c r="Z257" s="79" t="str">
        <f>IF('Experience Data'!AT258="","",'Experience Data'!AT258)</f>
        <v/>
      </c>
      <c r="AA257" s="90">
        <f t="shared" si="196"/>
        <v>15</v>
      </c>
      <c r="AB257" s="49">
        <f t="shared" ref="AB257" si="328">IFERROR(IF(V257=100%,0.5,SUMPRODUCT(AA256:AA257*X256:X257)/SUM(X256:X257)-AA257-0.5),0.5)</f>
        <v>0.5</v>
      </c>
      <c r="AC257" s="49">
        <f t="shared" si="198"/>
        <v>0</v>
      </c>
      <c r="AD257" s="49">
        <f t="shared" si="199"/>
        <v>1</v>
      </c>
      <c r="AE257" s="24">
        <f>IFERROR((1+HLOOKUP($B257,'Yield Curve'!$C$5:$AK$94,AC257+2,FALSE))^(-AC257),1)</f>
        <v>1</v>
      </c>
      <c r="AF257" s="24">
        <f>IFERROR((1+HLOOKUP($B257,'Yield Curve'!$C$5:$AK$94,AD257+2,FALSE))^(-AD257),1)</f>
        <v>1</v>
      </c>
      <c r="AG257" s="24">
        <f t="shared" si="205"/>
        <v>1</v>
      </c>
      <c r="AH257" s="54" t="str">
        <f t="shared" si="200"/>
        <v/>
      </c>
    </row>
    <row r="258" spans="1:34">
      <c r="A258" s="139">
        <f t="shared" ref="A258" si="329">A257</f>
        <v>26</v>
      </c>
      <c r="B258" s="43">
        <f>'Experience Data'!C259</f>
        <v>0</v>
      </c>
      <c r="C258" s="10">
        <f>'Experience Data'!D259</f>
        <v>0</v>
      </c>
      <c r="D258" s="10">
        <f>'Experience Data'!B259</f>
        <v>2007</v>
      </c>
      <c r="E258" s="10" t="str">
        <f t="shared" si="187"/>
        <v>No</v>
      </c>
      <c r="F258" s="40">
        <f>'Experience Data'!I259</f>
        <v>0</v>
      </c>
      <c r="G258" s="40">
        <f>'Experience Data'!J259</f>
        <v>0</v>
      </c>
      <c r="H258" s="11"/>
      <c r="I258" s="11"/>
      <c r="J258" s="35"/>
      <c r="K258" s="40">
        <f>'Experience Data'!G259</f>
        <v>0</v>
      </c>
      <c r="L258" s="40" t="str">
        <f t="shared" si="188"/>
        <v/>
      </c>
      <c r="M258" s="40" t="str">
        <f t="shared" si="189"/>
        <v/>
      </c>
      <c r="N258" s="40" t="str">
        <f t="shared" si="190"/>
        <v/>
      </c>
      <c r="O258" s="9" t="str">
        <f t="shared" si="191"/>
        <v/>
      </c>
      <c r="P258" s="9">
        <v>0.3</v>
      </c>
      <c r="Q258" s="11">
        <v>0.41</v>
      </c>
      <c r="R258" s="37" t="str">
        <f t="shared" si="192"/>
        <v/>
      </c>
      <c r="S258" s="11"/>
      <c r="T258" s="37" t="str">
        <f t="shared" si="193"/>
        <v/>
      </c>
      <c r="U258" s="94" t="str">
        <f t="shared" ref="U258" si="330">IF(S266="","",O258*S266+IF(Q258="",P258,Q258))</f>
        <v/>
      </c>
      <c r="V258" s="18">
        <f t="shared" ref="V258:V266" si="331">IFERROR(L258/M258,100%)</f>
        <v>1</v>
      </c>
      <c r="W258" s="78" t="str">
        <f>IF('Experience Data'!AS259="","",'Experience Data'!AS259)</f>
        <v/>
      </c>
      <c r="X258" s="1">
        <f t="shared" si="327"/>
        <v>0</v>
      </c>
      <c r="Y258" s="91">
        <v>8.5</v>
      </c>
      <c r="Z258" s="78" t="str">
        <f>IF('Experience Data'!AT259="","",'Experience Data'!AT259)</f>
        <v/>
      </c>
      <c r="AA258" s="91">
        <f t="shared" si="196"/>
        <v>8.5</v>
      </c>
      <c r="AB258" s="40">
        <f t="shared" ref="AB258" si="332">IFERROR(IF(V258=100%,0.5,SUMPRODUCT(AA257:AA257*X257:X257)/SUM(X257:X257)-AA258-0.5),0.5)</f>
        <v>0.5</v>
      </c>
      <c r="AC258" s="40">
        <f t="shared" si="198"/>
        <v>0</v>
      </c>
      <c r="AD258" s="40">
        <f t="shared" si="199"/>
        <v>1</v>
      </c>
      <c r="AE258" s="1">
        <f>IFERROR((1+HLOOKUP($B258,'Yield Curve'!$C$5:$AK$94,AC258+2,FALSE))^(-AC258),1)</f>
        <v>1</v>
      </c>
      <c r="AF258" s="1">
        <f>IFERROR((1+HLOOKUP($B258,'Yield Curve'!$C$5:$AK$94,AD258+2,FALSE))^(-AD258),1)</f>
        <v>1</v>
      </c>
      <c r="AG258" s="1">
        <f t="shared" si="205"/>
        <v>1</v>
      </c>
      <c r="AH258" s="41" t="str">
        <f t="shared" si="200"/>
        <v/>
      </c>
    </row>
    <row r="259" spans="1:34">
      <c r="A259" s="139">
        <f t="shared" si="234"/>
        <v>26</v>
      </c>
      <c r="B259" s="43">
        <f>'Experience Data'!C260</f>
        <v>0</v>
      </c>
      <c r="C259" s="10">
        <f>'Experience Data'!D260</f>
        <v>0</v>
      </c>
      <c r="D259" s="10">
        <f>'Experience Data'!B260</f>
        <v>2008</v>
      </c>
      <c r="E259" s="10" t="str">
        <f t="shared" si="187"/>
        <v>No</v>
      </c>
      <c r="F259" s="40">
        <f>'Experience Data'!I260</f>
        <v>0</v>
      </c>
      <c r="G259" s="40">
        <f>'Experience Data'!J260</f>
        <v>0</v>
      </c>
      <c r="H259" s="11"/>
      <c r="I259" s="11"/>
      <c r="J259" s="35"/>
      <c r="K259" s="40">
        <f>'Experience Data'!G260</f>
        <v>0</v>
      </c>
      <c r="L259" s="40" t="str">
        <f t="shared" si="188"/>
        <v/>
      </c>
      <c r="M259" s="40" t="str">
        <f t="shared" si="189"/>
        <v/>
      </c>
      <c r="N259" s="40" t="str">
        <f t="shared" si="190"/>
        <v/>
      </c>
      <c r="O259" s="9" t="str">
        <f t="shared" si="191"/>
        <v/>
      </c>
      <c r="P259" s="9">
        <v>0.3</v>
      </c>
      <c r="Q259" s="11">
        <v>0.41</v>
      </c>
      <c r="R259" s="37" t="str">
        <f t="shared" si="192"/>
        <v/>
      </c>
      <c r="S259" s="11"/>
      <c r="T259" s="37" t="str">
        <f t="shared" si="193"/>
        <v/>
      </c>
      <c r="U259" s="94" t="str">
        <f t="shared" ref="U259" si="333">IF(S266="","",O259*S266+IF(Q259="",P259,Q259))</f>
        <v/>
      </c>
      <c r="V259" s="18">
        <f t="shared" si="331"/>
        <v>1</v>
      </c>
      <c r="W259" s="78" t="str">
        <f>IF('Experience Data'!AS260="","",'Experience Data'!AS260)</f>
        <v/>
      </c>
      <c r="X259" s="1">
        <f t="shared" si="327"/>
        <v>0</v>
      </c>
      <c r="Y259" s="91">
        <f t="shared" si="207"/>
        <v>7.5</v>
      </c>
      <c r="Z259" s="78" t="str">
        <f>IF('Experience Data'!AT260="","",'Experience Data'!AT260)</f>
        <v/>
      </c>
      <c r="AA259" s="91">
        <f t="shared" si="196"/>
        <v>7.5</v>
      </c>
      <c r="AB259" s="40">
        <f t="shared" ref="AB259" si="334">IFERROR(IF(V259=100%,0.5,SUMPRODUCT(AA257:AA258*X257:X258)/SUM(X257:X258)-AA259-0.5),0.5)</f>
        <v>0.5</v>
      </c>
      <c r="AC259" s="40">
        <f t="shared" si="198"/>
        <v>0</v>
      </c>
      <c r="AD259" s="40">
        <f t="shared" si="199"/>
        <v>1</v>
      </c>
      <c r="AE259" s="1">
        <f>IFERROR((1+HLOOKUP($B259,'Yield Curve'!$C$5:$AK$94,AC259+2,FALSE))^(-AC259),1)</f>
        <v>1</v>
      </c>
      <c r="AF259" s="1">
        <f>IFERROR((1+HLOOKUP($B259,'Yield Curve'!$C$5:$AK$94,AD259+2,FALSE))^(-AD259),1)</f>
        <v>1</v>
      </c>
      <c r="AG259" s="1">
        <f t="shared" si="205"/>
        <v>1</v>
      </c>
      <c r="AH259" s="41" t="str">
        <f t="shared" si="200"/>
        <v/>
      </c>
    </row>
    <row r="260" spans="1:34">
      <c r="A260" s="139">
        <f t="shared" si="234"/>
        <v>26</v>
      </c>
      <c r="B260" s="43">
        <f>'Experience Data'!C261</f>
        <v>0</v>
      </c>
      <c r="C260" s="10">
        <f>'Experience Data'!D261</f>
        <v>0</v>
      </c>
      <c r="D260" s="10">
        <f>'Experience Data'!B261</f>
        <v>2009</v>
      </c>
      <c r="E260" s="10" t="str">
        <f t="shared" si="187"/>
        <v>No</v>
      </c>
      <c r="F260" s="40">
        <f>'Experience Data'!I261</f>
        <v>0</v>
      </c>
      <c r="G260" s="40">
        <f>'Experience Data'!J261</f>
        <v>0</v>
      </c>
      <c r="H260" s="11"/>
      <c r="I260" s="11"/>
      <c r="J260" s="35"/>
      <c r="K260" s="40">
        <f>'Experience Data'!G261</f>
        <v>0</v>
      </c>
      <c r="L260" s="40" t="str">
        <f t="shared" si="188"/>
        <v/>
      </c>
      <c r="M260" s="40" t="str">
        <f t="shared" si="189"/>
        <v/>
      </c>
      <c r="N260" s="40" t="str">
        <f t="shared" si="190"/>
        <v/>
      </c>
      <c r="O260" s="9" t="str">
        <f t="shared" si="191"/>
        <v/>
      </c>
      <c r="P260" s="9">
        <v>0.3</v>
      </c>
      <c r="Q260" s="11">
        <v>0.41</v>
      </c>
      <c r="R260" s="37" t="str">
        <f t="shared" si="192"/>
        <v/>
      </c>
      <c r="S260" s="11"/>
      <c r="T260" s="37" t="str">
        <f t="shared" si="193"/>
        <v/>
      </c>
      <c r="U260" s="94" t="str">
        <f t="shared" ref="U260" si="335">IF(S266="","",O260*S266+IF(Q260="",P260,Q260))</f>
        <v/>
      </c>
      <c r="V260" s="18">
        <f t="shared" si="331"/>
        <v>1</v>
      </c>
      <c r="W260" s="78" t="str">
        <f>IF('Experience Data'!AS261="","",'Experience Data'!AS261)</f>
        <v/>
      </c>
      <c r="X260" s="1">
        <f t="shared" si="327"/>
        <v>0</v>
      </c>
      <c r="Y260" s="91">
        <f t="shared" si="207"/>
        <v>6.5</v>
      </c>
      <c r="Z260" s="78" t="str">
        <f>IF('Experience Data'!AT261="","",'Experience Data'!AT261)</f>
        <v/>
      </c>
      <c r="AA260" s="91">
        <f t="shared" si="196"/>
        <v>6.5</v>
      </c>
      <c r="AB260" s="40">
        <f t="shared" ref="AB260" si="336">IFERROR(IF(V260=100%,0.5,SUMPRODUCT(AA257:AA259*X257:X259)/SUM(X257:X259)-AA260-0.5),0.5)</f>
        <v>0.5</v>
      </c>
      <c r="AC260" s="40">
        <f t="shared" si="198"/>
        <v>0</v>
      </c>
      <c r="AD260" s="40">
        <f t="shared" si="199"/>
        <v>1</v>
      </c>
      <c r="AE260" s="1">
        <f>IFERROR((1+HLOOKUP($B260,'Yield Curve'!$C$5:$AK$94,AC260+2,FALSE))^(-AC260),1)</f>
        <v>1</v>
      </c>
      <c r="AF260" s="1">
        <f>IFERROR((1+HLOOKUP($B260,'Yield Curve'!$C$5:$AK$94,AD260+2,FALSE))^(-AD260),1)</f>
        <v>1</v>
      </c>
      <c r="AG260" s="1">
        <f t="shared" si="205"/>
        <v>1</v>
      </c>
      <c r="AH260" s="41" t="str">
        <f t="shared" si="200"/>
        <v/>
      </c>
    </row>
    <row r="261" spans="1:34">
      <c r="A261" s="139">
        <f t="shared" si="234"/>
        <v>26</v>
      </c>
      <c r="B261" s="43">
        <f>'Experience Data'!C262</f>
        <v>0</v>
      </c>
      <c r="C261" s="10">
        <f>'Experience Data'!D262</f>
        <v>0</v>
      </c>
      <c r="D261" s="10">
        <f>'Experience Data'!B262</f>
        <v>2010</v>
      </c>
      <c r="E261" s="10" t="str">
        <f t="shared" si="187"/>
        <v>No</v>
      </c>
      <c r="F261" s="40">
        <f>'Experience Data'!I262</f>
        <v>0</v>
      </c>
      <c r="G261" s="40">
        <f>'Experience Data'!J262</f>
        <v>0</v>
      </c>
      <c r="H261" s="11"/>
      <c r="I261" s="11"/>
      <c r="J261" s="35"/>
      <c r="K261" s="40">
        <f>'Experience Data'!G262</f>
        <v>0</v>
      </c>
      <c r="L261" s="40" t="str">
        <f t="shared" si="188"/>
        <v/>
      </c>
      <c r="M261" s="40" t="str">
        <f t="shared" si="189"/>
        <v/>
      </c>
      <c r="N261" s="40" t="str">
        <f t="shared" si="190"/>
        <v/>
      </c>
      <c r="O261" s="9" t="str">
        <f t="shared" si="191"/>
        <v/>
      </c>
      <c r="P261" s="9">
        <v>0.3</v>
      </c>
      <c r="Q261" s="11">
        <v>0.41</v>
      </c>
      <c r="R261" s="37" t="str">
        <f t="shared" si="192"/>
        <v/>
      </c>
      <c r="S261" s="11"/>
      <c r="T261" s="37" t="str">
        <f t="shared" si="193"/>
        <v/>
      </c>
      <c r="U261" s="94" t="str">
        <f t="shared" ref="U261" si="337">IF(S266="","",O261*S266+IF(Q261="",P261,Q261))</f>
        <v/>
      </c>
      <c r="V261" s="18">
        <f t="shared" si="331"/>
        <v>1</v>
      </c>
      <c r="W261" s="78" t="str">
        <f>IF('Experience Data'!AS262="","",'Experience Data'!AS262)</f>
        <v/>
      </c>
      <c r="X261" s="1">
        <f t="shared" si="327"/>
        <v>0</v>
      </c>
      <c r="Y261" s="91">
        <f t="shared" si="207"/>
        <v>5.5</v>
      </c>
      <c r="Z261" s="78" t="str">
        <f>IF('Experience Data'!AT262="","",'Experience Data'!AT262)</f>
        <v/>
      </c>
      <c r="AA261" s="91">
        <f t="shared" si="196"/>
        <v>5.5</v>
      </c>
      <c r="AB261" s="40">
        <f t="shared" ref="AB261" si="338">IFERROR(IF(V261=100%,0.5,SUMPRODUCT(AA257:AA260*X257:X260)/SUM(X257:X260)-AA261-0.5),0.5)</f>
        <v>0.5</v>
      </c>
      <c r="AC261" s="40">
        <f t="shared" si="198"/>
        <v>0</v>
      </c>
      <c r="AD261" s="40">
        <f t="shared" si="199"/>
        <v>1</v>
      </c>
      <c r="AE261" s="1">
        <f>IFERROR((1+HLOOKUP($B261,'Yield Curve'!$C$5:$AK$94,AC261+2,FALSE))^(-AC261),1)</f>
        <v>1</v>
      </c>
      <c r="AF261" s="1">
        <f>IFERROR((1+HLOOKUP($B261,'Yield Curve'!$C$5:$AK$94,AD261+2,FALSE))^(-AD261),1)</f>
        <v>1</v>
      </c>
      <c r="AG261" s="1">
        <f t="shared" si="205"/>
        <v>1</v>
      </c>
      <c r="AH261" s="41" t="str">
        <f t="shared" si="200"/>
        <v/>
      </c>
    </row>
    <row r="262" spans="1:34">
      <c r="A262" s="139">
        <f t="shared" si="234"/>
        <v>26</v>
      </c>
      <c r="B262" s="43">
        <f>'Experience Data'!C263</f>
        <v>0</v>
      </c>
      <c r="C262" s="10">
        <f>'Experience Data'!D263</f>
        <v>0</v>
      </c>
      <c r="D262" s="10">
        <f>'Experience Data'!B263</f>
        <v>2011</v>
      </c>
      <c r="E262" s="10" t="str">
        <f t="shared" si="187"/>
        <v>No</v>
      </c>
      <c r="F262" s="40">
        <f>'Experience Data'!I263</f>
        <v>0</v>
      </c>
      <c r="G262" s="40">
        <f>'Experience Data'!J263</f>
        <v>0</v>
      </c>
      <c r="H262" s="11"/>
      <c r="I262" s="11"/>
      <c r="J262" s="35"/>
      <c r="K262" s="40">
        <f>'Experience Data'!G263</f>
        <v>0</v>
      </c>
      <c r="L262" s="40" t="str">
        <f t="shared" si="188"/>
        <v/>
      </c>
      <c r="M262" s="40" t="str">
        <f t="shared" si="189"/>
        <v/>
      </c>
      <c r="N262" s="40" t="str">
        <f t="shared" si="190"/>
        <v/>
      </c>
      <c r="O262" s="9" t="str">
        <f t="shared" si="191"/>
        <v/>
      </c>
      <c r="P262" s="9">
        <v>0.3</v>
      </c>
      <c r="Q262" s="11">
        <v>0.41</v>
      </c>
      <c r="R262" s="37" t="str">
        <f t="shared" si="192"/>
        <v/>
      </c>
      <c r="S262" s="11"/>
      <c r="T262" s="37" t="str">
        <f t="shared" si="193"/>
        <v/>
      </c>
      <c r="U262" s="94" t="str">
        <f t="shared" ref="U262" si="339">IF(S266="","",O262*S266+IF(Q262="",P262,Q262))</f>
        <v/>
      </c>
      <c r="V262" s="18">
        <f t="shared" si="331"/>
        <v>1</v>
      </c>
      <c r="W262" s="78" t="str">
        <f>IF('Experience Data'!AS263="","",'Experience Data'!AS263)</f>
        <v/>
      </c>
      <c r="X262" s="1">
        <f t="shared" si="327"/>
        <v>0</v>
      </c>
      <c r="Y262" s="91">
        <f t="shared" si="207"/>
        <v>4.5</v>
      </c>
      <c r="Z262" s="78" t="str">
        <f>IF('Experience Data'!AT263="","",'Experience Data'!AT263)</f>
        <v/>
      </c>
      <c r="AA262" s="91">
        <f t="shared" si="196"/>
        <v>4.5</v>
      </c>
      <c r="AB262" s="40">
        <f t="shared" ref="AB262" si="340">IFERROR(IF(V262=100%,0.5,SUMPRODUCT(AA257:AA261*X257:X261)/SUM(X257:X261)-AA262-0.5),0.5)</f>
        <v>0.5</v>
      </c>
      <c r="AC262" s="40">
        <f t="shared" si="198"/>
        <v>0</v>
      </c>
      <c r="AD262" s="40">
        <f t="shared" si="199"/>
        <v>1</v>
      </c>
      <c r="AE262" s="1">
        <f>IFERROR((1+HLOOKUP($B262,'Yield Curve'!$C$5:$AK$94,AC262+2,FALSE))^(-AC262),1)</f>
        <v>1</v>
      </c>
      <c r="AF262" s="1">
        <f>IFERROR((1+HLOOKUP($B262,'Yield Curve'!$C$5:$AK$94,AD262+2,FALSE))^(-AD262),1)</f>
        <v>1</v>
      </c>
      <c r="AG262" s="1">
        <f t="shared" si="205"/>
        <v>1</v>
      </c>
      <c r="AH262" s="41" t="str">
        <f t="shared" si="200"/>
        <v/>
      </c>
    </row>
    <row r="263" spans="1:34">
      <c r="A263" s="139">
        <f t="shared" si="234"/>
        <v>26</v>
      </c>
      <c r="B263" s="43">
        <f>'Experience Data'!C264</f>
        <v>0</v>
      </c>
      <c r="C263" s="10">
        <f>'Experience Data'!D264</f>
        <v>0</v>
      </c>
      <c r="D263" s="10">
        <f>'Experience Data'!B264</f>
        <v>2012</v>
      </c>
      <c r="E263" s="10" t="str">
        <f t="shared" si="187"/>
        <v>No</v>
      </c>
      <c r="F263" s="40">
        <f>'Experience Data'!I264</f>
        <v>0</v>
      </c>
      <c r="G263" s="40">
        <f>'Experience Data'!J264</f>
        <v>0</v>
      </c>
      <c r="H263" s="11"/>
      <c r="I263" s="11"/>
      <c r="J263" s="35"/>
      <c r="K263" s="40">
        <f>'Experience Data'!G264</f>
        <v>0</v>
      </c>
      <c r="L263" s="40" t="str">
        <f t="shared" si="188"/>
        <v/>
      </c>
      <c r="M263" s="40" t="str">
        <f t="shared" si="189"/>
        <v/>
      </c>
      <c r="N263" s="40" t="str">
        <f t="shared" si="190"/>
        <v/>
      </c>
      <c r="O263" s="9" t="str">
        <f t="shared" si="191"/>
        <v/>
      </c>
      <c r="P263" s="9">
        <v>0.3</v>
      </c>
      <c r="Q263" s="11">
        <v>0.41</v>
      </c>
      <c r="R263" s="37" t="str">
        <f t="shared" si="192"/>
        <v/>
      </c>
      <c r="S263" s="11"/>
      <c r="T263" s="37" t="str">
        <f t="shared" si="193"/>
        <v/>
      </c>
      <c r="U263" s="94" t="str">
        <f t="shared" ref="U263" si="341">IF(S266="","",O263*S266+IF(Q263="",P263,Q263))</f>
        <v/>
      </c>
      <c r="V263" s="18">
        <f t="shared" si="331"/>
        <v>1</v>
      </c>
      <c r="W263" s="78" t="str">
        <f>IF('Experience Data'!AS264="","",'Experience Data'!AS264)</f>
        <v/>
      </c>
      <c r="X263" s="1">
        <f t="shared" si="327"/>
        <v>0</v>
      </c>
      <c r="Y263" s="91">
        <f t="shared" si="207"/>
        <v>3.5</v>
      </c>
      <c r="Z263" s="78" t="str">
        <f>IF('Experience Data'!AT264="","",'Experience Data'!AT264)</f>
        <v/>
      </c>
      <c r="AA263" s="91">
        <f t="shared" si="196"/>
        <v>3.5</v>
      </c>
      <c r="AB263" s="40">
        <f t="shared" ref="AB263" si="342">IFERROR(IF(V263=100%,0.5,SUMPRODUCT(AA257:AA262*X257:X262)/SUM(X257:X262)-AA263-0.5),0.5)</f>
        <v>0.5</v>
      </c>
      <c r="AC263" s="40">
        <f t="shared" si="198"/>
        <v>0</v>
      </c>
      <c r="AD263" s="40">
        <f t="shared" si="199"/>
        <v>1</v>
      </c>
      <c r="AE263" s="1">
        <f>IFERROR((1+HLOOKUP($B263,'Yield Curve'!$C$5:$AK$94,AC263+2,FALSE))^(-AC263),1)</f>
        <v>1</v>
      </c>
      <c r="AF263" s="1">
        <f>IFERROR((1+HLOOKUP($B263,'Yield Curve'!$C$5:$AK$94,AD263+2,FALSE))^(-AD263),1)</f>
        <v>1</v>
      </c>
      <c r="AG263" s="1">
        <f t="shared" si="205"/>
        <v>1</v>
      </c>
      <c r="AH263" s="41" t="str">
        <f t="shared" si="200"/>
        <v/>
      </c>
    </row>
    <row r="264" spans="1:34">
      <c r="A264" s="139">
        <f t="shared" si="234"/>
        <v>26</v>
      </c>
      <c r="B264" s="43">
        <f>'Experience Data'!C265</f>
        <v>0</v>
      </c>
      <c r="C264" s="10">
        <f>'Experience Data'!D265</f>
        <v>0</v>
      </c>
      <c r="D264" s="10">
        <f>'Experience Data'!B265</f>
        <v>2013</v>
      </c>
      <c r="E264" s="10" t="str">
        <f t="shared" si="187"/>
        <v>No</v>
      </c>
      <c r="F264" s="40">
        <f>'Experience Data'!I265</f>
        <v>0</v>
      </c>
      <c r="G264" s="40">
        <f>'Experience Data'!J265</f>
        <v>0</v>
      </c>
      <c r="H264" s="11"/>
      <c r="I264" s="11"/>
      <c r="J264" s="35"/>
      <c r="K264" s="40">
        <f>'Experience Data'!G265</f>
        <v>0</v>
      </c>
      <c r="L264" s="40" t="str">
        <f t="shared" si="188"/>
        <v/>
      </c>
      <c r="M264" s="40" t="str">
        <f t="shared" si="189"/>
        <v/>
      </c>
      <c r="N264" s="40" t="str">
        <f t="shared" si="190"/>
        <v/>
      </c>
      <c r="O264" s="9" t="str">
        <f t="shared" si="191"/>
        <v/>
      </c>
      <c r="P264" s="9">
        <v>0.3</v>
      </c>
      <c r="Q264" s="11">
        <v>0.41</v>
      </c>
      <c r="R264" s="37" t="str">
        <f t="shared" si="192"/>
        <v/>
      </c>
      <c r="S264" s="11"/>
      <c r="T264" s="37" t="str">
        <f t="shared" si="193"/>
        <v/>
      </c>
      <c r="U264" s="94" t="str">
        <f t="shared" ref="U264" si="343">IF(S266="","",O264*S266+IF(Q264="",P264,Q264))</f>
        <v/>
      </c>
      <c r="V264" s="18">
        <f t="shared" si="331"/>
        <v>1</v>
      </c>
      <c r="W264" s="78" t="str">
        <f>IF('Experience Data'!AS265="","",'Experience Data'!AS265)</f>
        <v/>
      </c>
      <c r="X264" s="1">
        <f t="shared" si="327"/>
        <v>0</v>
      </c>
      <c r="Y264" s="91">
        <f t="shared" si="207"/>
        <v>2.5</v>
      </c>
      <c r="Z264" s="78" t="str">
        <f>IF('Experience Data'!AT265="","",'Experience Data'!AT265)</f>
        <v/>
      </c>
      <c r="AA264" s="91">
        <f t="shared" si="196"/>
        <v>2.5</v>
      </c>
      <c r="AB264" s="40">
        <f t="shared" ref="AB264" si="344">IFERROR(IF(V264=100%,0.5,SUMPRODUCT(AA257:AA263*X257:X263)/SUM(X257:X263)-AA264-0.5),0.5)</f>
        <v>0.5</v>
      </c>
      <c r="AC264" s="40">
        <f t="shared" si="198"/>
        <v>0</v>
      </c>
      <c r="AD264" s="40">
        <f t="shared" si="199"/>
        <v>1</v>
      </c>
      <c r="AE264" s="1">
        <f>IFERROR((1+HLOOKUP($B264,'Yield Curve'!$C$5:$AK$94,AC264+2,FALSE))^(-AC264),1)</f>
        <v>1</v>
      </c>
      <c r="AF264" s="1">
        <f>IFERROR((1+HLOOKUP($B264,'Yield Curve'!$C$5:$AK$94,AD264+2,FALSE))^(-AD264),1)</f>
        <v>1</v>
      </c>
      <c r="AG264" s="1">
        <f t="shared" si="205"/>
        <v>1</v>
      </c>
      <c r="AH264" s="41" t="str">
        <f t="shared" si="200"/>
        <v/>
      </c>
    </row>
    <row r="265" spans="1:34">
      <c r="A265" s="139">
        <f t="shared" si="234"/>
        <v>26</v>
      </c>
      <c r="B265" s="43">
        <f>'Experience Data'!C266</f>
        <v>0</v>
      </c>
      <c r="C265" s="10">
        <f>'Experience Data'!D266</f>
        <v>0</v>
      </c>
      <c r="D265" s="10">
        <f>'Experience Data'!B266</f>
        <v>2014</v>
      </c>
      <c r="E265" s="10" t="str">
        <f t="shared" si="187"/>
        <v>No</v>
      </c>
      <c r="F265" s="40">
        <f>'Experience Data'!I266</f>
        <v>0</v>
      </c>
      <c r="G265" s="40">
        <f>'Experience Data'!J266</f>
        <v>0</v>
      </c>
      <c r="H265" s="11"/>
      <c r="I265" s="11"/>
      <c r="J265" s="35"/>
      <c r="K265" s="40">
        <f>'Experience Data'!G266</f>
        <v>0</v>
      </c>
      <c r="L265" s="40" t="str">
        <f t="shared" si="188"/>
        <v/>
      </c>
      <c r="M265" s="40" t="str">
        <f t="shared" si="189"/>
        <v/>
      </c>
      <c r="N265" s="40" t="str">
        <f t="shared" si="190"/>
        <v/>
      </c>
      <c r="O265" s="9" t="str">
        <f t="shared" si="191"/>
        <v/>
      </c>
      <c r="P265" s="9">
        <v>0.3</v>
      </c>
      <c r="Q265" s="11">
        <v>0.41</v>
      </c>
      <c r="R265" s="37" t="str">
        <f t="shared" si="192"/>
        <v/>
      </c>
      <c r="S265" s="11"/>
      <c r="T265" s="37" t="str">
        <f t="shared" si="193"/>
        <v/>
      </c>
      <c r="U265" s="94" t="str">
        <f t="shared" ref="U265" si="345">IF(S266="","",O265*S266+IF(Q265="",P265,Q265))</f>
        <v/>
      </c>
      <c r="V265" s="18">
        <f t="shared" si="331"/>
        <v>1</v>
      </c>
      <c r="W265" s="78" t="str">
        <f>IF('Experience Data'!AS266="","",'Experience Data'!AS266)</f>
        <v/>
      </c>
      <c r="X265" s="1">
        <f t="shared" si="327"/>
        <v>0</v>
      </c>
      <c r="Y265" s="91">
        <f t="shared" si="207"/>
        <v>1.5</v>
      </c>
      <c r="Z265" s="78" t="str">
        <f>IF('Experience Data'!AT266="","",'Experience Data'!AT266)</f>
        <v/>
      </c>
      <c r="AA265" s="91">
        <f t="shared" si="196"/>
        <v>1.5</v>
      </c>
      <c r="AB265" s="40">
        <f t="shared" ref="AB265" si="346">IFERROR(IF(V265=100%,0.5,SUMPRODUCT(AA257:AA264*X257:X264)/SUM(X257:X264)-AA265-0.5),0.5)</f>
        <v>0.5</v>
      </c>
      <c r="AC265" s="40">
        <f t="shared" si="198"/>
        <v>0</v>
      </c>
      <c r="AD265" s="40">
        <f t="shared" si="199"/>
        <v>1</v>
      </c>
      <c r="AE265" s="1">
        <f>IFERROR((1+HLOOKUP($B265,'Yield Curve'!$C$5:$AK$94,AC265+2,FALSE))^(-AC265),1)</f>
        <v>1</v>
      </c>
      <c r="AF265" s="1">
        <f>IFERROR((1+HLOOKUP($B265,'Yield Curve'!$C$5:$AK$94,AD265+2,FALSE))^(-AD265),1)</f>
        <v>1</v>
      </c>
      <c r="AG265" s="1">
        <f t="shared" si="205"/>
        <v>1</v>
      </c>
      <c r="AH265" s="41" t="str">
        <f t="shared" si="200"/>
        <v/>
      </c>
    </row>
    <row r="266" spans="1:34">
      <c r="A266" s="140">
        <f t="shared" si="234"/>
        <v>26</v>
      </c>
      <c r="B266" s="44">
        <f>'Experience Data'!C267</f>
        <v>0</v>
      </c>
      <c r="C266" s="16">
        <f>'Experience Data'!D267</f>
        <v>0</v>
      </c>
      <c r="D266" s="16">
        <f>'Experience Data'!B267</f>
        <v>2015</v>
      </c>
      <c r="E266" s="16" t="str">
        <f t="shared" si="187"/>
        <v>No</v>
      </c>
      <c r="F266" s="45">
        <f>'Experience Data'!I267</f>
        <v>0</v>
      </c>
      <c r="G266" s="45">
        <f>'Experience Data'!J267</f>
        <v>0</v>
      </c>
      <c r="H266" s="20"/>
      <c r="I266" s="20"/>
      <c r="J266" s="36"/>
      <c r="K266" s="45">
        <f>'Experience Data'!G267</f>
        <v>0</v>
      </c>
      <c r="L266" s="45" t="str">
        <f t="shared" si="188"/>
        <v/>
      </c>
      <c r="M266" s="45" t="str">
        <f t="shared" si="189"/>
        <v/>
      </c>
      <c r="N266" s="45" t="str">
        <f t="shared" si="190"/>
        <v/>
      </c>
      <c r="O266" s="46" t="str">
        <f t="shared" si="191"/>
        <v/>
      </c>
      <c r="P266" s="46">
        <v>0.3</v>
      </c>
      <c r="Q266" s="20">
        <v>0.41</v>
      </c>
      <c r="R266" s="47" t="str">
        <f t="shared" si="192"/>
        <v/>
      </c>
      <c r="S266" s="20"/>
      <c r="T266" s="47" t="str">
        <f t="shared" si="193"/>
        <v/>
      </c>
      <c r="U266" s="95" t="str">
        <f t="shared" ref="U266" si="347">IF(S266="","",O266*S266+IF(Q266="",P266,Q266))</f>
        <v/>
      </c>
      <c r="V266" s="19">
        <f t="shared" si="331"/>
        <v>1</v>
      </c>
      <c r="W266" s="80" t="str">
        <f>IF('Experience Data'!AS267="","",'Experience Data'!AS267)</f>
        <v/>
      </c>
      <c r="X266" s="98">
        <f t="shared" ref="X266" si="348">IF(W266="",V266,W266)</f>
        <v>1</v>
      </c>
      <c r="Y266" s="92">
        <f t="shared" si="207"/>
        <v>0.5</v>
      </c>
      <c r="Z266" s="80" t="str">
        <f>IF('Experience Data'!AT267="","",'Experience Data'!AT267)</f>
        <v/>
      </c>
      <c r="AA266" s="92">
        <f t="shared" si="196"/>
        <v>0.5</v>
      </c>
      <c r="AB266" s="45">
        <f t="shared" ref="AB266" si="349">IFERROR(IF(V266=100%,0.5,SUMPRODUCT(AA257:AA265*X257:X265)/SUM(X257:X265)-AA266-0.5),0.5)</f>
        <v>0.5</v>
      </c>
      <c r="AC266" s="45">
        <f t="shared" si="198"/>
        <v>0</v>
      </c>
      <c r="AD266" s="45">
        <f t="shared" si="199"/>
        <v>1</v>
      </c>
      <c r="AE266" s="17">
        <f>IFERROR((1+HLOOKUP($B266,'Yield Curve'!$C$5:$AK$94,AC266+2,FALSE))^(-AC266),1)</f>
        <v>1</v>
      </c>
      <c r="AF266" s="17">
        <f>IFERROR((1+HLOOKUP($B266,'Yield Curve'!$C$5:$AK$94,AD266+2,FALSE))^(-AD266),1)</f>
        <v>1</v>
      </c>
      <c r="AG266" s="17">
        <f t="shared" si="205"/>
        <v>1</v>
      </c>
      <c r="AH266" s="42" t="str">
        <f t="shared" si="200"/>
        <v/>
      </c>
    </row>
    <row r="267" spans="1:34">
      <c r="A267" s="138">
        <f t="shared" ref="A267" si="350">A257+1</f>
        <v>27</v>
      </c>
      <c r="B267" s="48">
        <f>'Experience Data'!C268</f>
        <v>0</v>
      </c>
      <c r="C267" s="21">
        <f>'Experience Data'!D268</f>
        <v>0</v>
      </c>
      <c r="D267" s="21">
        <f>'Experience Data'!B268</f>
        <v>2006</v>
      </c>
      <c r="E267" s="21" t="str">
        <f t="shared" si="187"/>
        <v>No</v>
      </c>
      <c r="F267" s="49">
        <f>'Experience Data'!I268</f>
        <v>0</v>
      </c>
      <c r="G267" s="49">
        <f>'Experience Data'!J268</f>
        <v>0</v>
      </c>
      <c r="H267" s="50"/>
      <c r="I267" s="50"/>
      <c r="J267" s="23"/>
      <c r="K267" s="49">
        <f>'Experience Data'!G268</f>
        <v>0</v>
      </c>
      <c r="L267" s="49" t="str">
        <f t="shared" si="188"/>
        <v/>
      </c>
      <c r="M267" s="49" t="str">
        <f t="shared" si="189"/>
        <v/>
      </c>
      <c r="N267" s="49" t="str">
        <f t="shared" si="190"/>
        <v/>
      </c>
      <c r="O267" s="51" t="str">
        <f t="shared" si="191"/>
        <v/>
      </c>
      <c r="P267" s="51">
        <v>0.3</v>
      </c>
      <c r="Q267" s="50">
        <v>0.41</v>
      </c>
      <c r="R267" s="52" t="str">
        <f t="shared" si="192"/>
        <v/>
      </c>
      <c r="S267" s="50"/>
      <c r="T267" s="52" t="str">
        <f t="shared" si="193"/>
        <v/>
      </c>
      <c r="U267" s="93" t="str">
        <f t="shared" ref="U267" si="351">IF(S276="","",O267*S276+IF(Q267="",P267,Q267))</f>
        <v/>
      </c>
      <c r="V267" s="53">
        <v>1</v>
      </c>
      <c r="W267" s="79">
        <f>IF('Experience Data'!AS268="","",'Experience Data'!AS268)</f>
        <v>1</v>
      </c>
      <c r="X267" s="24">
        <f t="shared" ref="X267:X275" si="352">IF(W268="",V267-V268,W267-W268)</f>
        <v>0</v>
      </c>
      <c r="Y267" s="90">
        <v>15</v>
      </c>
      <c r="Z267" s="79" t="str">
        <f>IF('Experience Data'!AT268="","",'Experience Data'!AT268)</f>
        <v/>
      </c>
      <c r="AA267" s="90">
        <f t="shared" si="196"/>
        <v>15</v>
      </c>
      <c r="AB267" s="49">
        <f t="shared" ref="AB267" si="353">IFERROR(IF(V267=100%,0.5,SUMPRODUCT(AA266:AA267*X266:X267)/SUM(X266:X267)-AA267-0.5),0.5)</f>
        <v>0.5</v>
      </c>
      <c r="AC267" s="49">
        <f t="shared" si="198"/>
        <v>0</v>
      </c>
      <c r="AD267" s="49">
        <f t="shared" si="199"/>
        <v>1</v>
      </c>
      <c r="AE267" s="24">
        <f>IFERROR((1+HLOOKUP($B267,'Yield Curve'!$C$5:$AK$94,AC267+2,FALSE))^(-AC267),1)</f>
        <v>1</v>
      </c>
      <c r="AF267" s="24">
        <f>IFERROR((1+HLOOKUP($B267,'Yield Curve'!$C$5:$AK$94,AD267+2,FALSE))^(-AD267),1)</f>
        <v>1</v>
      </c>
      <c r="AG267" s="24">
        <f t="shared" si="205"/>
        <v>1</v>
      </c>
      <c r="AH267" s="54" t="str">
        <f t="shared" si="200"/>
        <v/>
      </c>
    </row>
    <row r="268" spans="1:34">
      <c r="A268" s="139">
        <f t="shared" ref="A268" si="354">A267</f>
        <v>27</v>
      </c>
      <c r="B268" s="43">
        <f>'Experience Data'!C269</f>
        <v>0</v>
      </c>
      <c r="C268" s="10">
        <f>'Experience Data'!D269</f>
        <v>0</v>
      </c>
      <c r="D268" s="10">
        <f>'Experience Data'!B269</f>
        <v>2007</v>
      </c>
      <c r="E268" s="10" t="str">
        <f t="shared" si="187"/>
        <v>No</v>
      </c>
      <c r="F268" s="40">
        <f>'Experience Data'!I269</f>
        <v>0</v>
      </c>
      <c r="G268" s="40">
        <f>'Experience Data'!J269</f>
        <v>0</v>
      </c>
      <c r="H268" s="11"/>
      <c r="I268" s="11"/>
      <c r="J268" s="35"/>
      <c r="K268" s="40">
        <f>'Experience Data'!G269</f>
        <v>0</v>
      </c>
      <c r="L268" s="40" t="str">
        <f t="shared" si="188"/>
        <v/>
      </c>
      <c r="M268" s="40" t="str">
        <f t="shared" si="189"/>
        <v/>
      </c>
      <c r="N268" s="40" t="str">
        <f t="shared" si="190"/>
        <v/>
      </c>
      <c r="O268" s="9" t="str">
        <f t="shared" si="191"/>
        <v/>
      </c>
      <c r="P268" s="9">
        <v>0.3</v>
      </c>
      <c r="Q268" s="11">
        <v>0.41</v>
      </c>
      <c r="R268" s="37" t="str">
        <f t="shared" si="192"/>
        <v/>
      </c>
      <c r="S268" s="11"/>
      <c r="T268" s="37" t="str">
        <f t="shared" si="193"/>
        <v/>
      </c>
      <c r="U268" s="94" t="str">
        <f t="shared" ref="U268" si="355">IF(S276="","",O268*S276+IF(Q268="",P268,Q268))</f>
        <v/>
      </c>
      <c r="V268" s="18">
        <f t="shared" ref="V268:V276" si="356">IFERROR(L268/M268,100%)</f>
        <v>1</v>
      </c>
      <c r="W268" s="78" t="str">
        <f>IF('Experience Data'!AS269="","",'Experience Data'!AS269)</f>
        <v/>
      </c>
      <c r="X268" s="1">
        <f t="shared" si="352"/>
        <v>0</v>
      </c>
      <c r="Y268" s="91">
        <v>8.5</v>
      </c>
      <c r="Z268" s="78" t="str">
        <f>IF('Experience Data'!AT269="","",'Experience Data'!AT269)</f>
        <v/>
      </c>
      <c r="AA268" s="91">
        <f t="shared" si="196"/>
        <v>8.5</v>
      </c>
      <c r="AB268" s="40">
        <f t="shared" ref="AB268" si="357">IFERROR(IF(V268=100%,0.5,SUMPRODUCT(AA267:AA267*X267:X267)/SUM(X267:X267)-AA268-0.5),0.5)</f>
        <v>0.5</v>
      </c>
      <c r="AC268" s="40">
        <f t="shared" si="198"/>
        <v>0</v>
      </c>
      <c r="AD268" s="40">
        <f t="shared" si="199"/>
        <v>1</v>
      </c>
      <c r="AE268" s="1">
        <f>IFERROR((1+HLOOKUP($B268,'Yield Curve'!$C$5:$AK$94,AC268+2,FALSE))^(-AC268),1)</f>
        <v>1</v>
      </c>
      <c r="AF268" s="1">
        <f>IFERROR((1+HLOOKUP($B268,'Yield Curve'!$C$5:$AK$94,AD268+2,FALSE))^(-AD268),1)</f>
        <v>1</v>
      </c>
      <c r="AG268" s="1">
        <f t="shared" si="205"/>
        <v>1</v>
      </c>
      <c r="AH268" s="41" t="str">
        <f t="shared" si="200"/>
        <v/>
      </c>
    </row>
    <row r="269" spans="1:34">
      <c r="A269" s="139">
        <f t="shared" si="234"/>
        <v>27</v>
      </c>
      <c r="B269" s="43">
        <f>'Experience Data'!C270</f>
        <v>0</v>
      </c>
      <c r="C269" s="10">
        <f>'Experience Data'!D270</f>
        <v>0</v>
      </c>
      <c r="D269" s="10">
        <f>'Experience Data'!B270</f>
        <v>2008</v>
      </c>
      <c r="E269" s="10" t="str">
        <f t="shared" si="187"/>
        <v>No</v>
      </c>
      <c r="F269" s="40">
        <f>'Experience Data'!I270</f>
        <v>0</v>
      </c>
      <c r="G269" s="40">
        <f>'Experience Data'!J270</f>
        <v>0</v>
      </c>
      <c r="H269" s="11"/>
      <c r="I269" s="11"/>
      <c r="J269" s="35"/>
      <c r="K269" s="40">
        <f>'Experience Data'!G270</f>
        <v>0</v>
      </c>
      <c r="L269" s="40" t="str">
        <f t="shared" si="188"/>
        <v/>
      </c>
      <c r="M269" s="40" t="str">
        <f t="shared" si="189"/>
        <v/>
      </c>
      <c r="N269" s="40" t="str">
        <f t="shared" si="190"/>
        <v/>
      </c>
      <c r="O269" s="9" t="str">
        <f t="shared" si="191"/>
        <v/>
      </c>
      <c r="P269" s="9">
        <v>0.3</v>
      </c>
      <c r="Q269" s="11">
        <v>0.41</v>
      </c>
      <c r="R269" s="37" t="str">
        <f t="shared" si="192"/>
        <v/>
      </c>
      <c r="S269" s="11"/>
      <c r="T269" s="37" t="str">
        <f t="shared" si="193"/>
        <v/>
      </c>
      <c r="U269" s="94" t="str">
        <f t="shared" ref="U269" si="358">IF(S276="","",O269*S276+IF(Q269="",P269,Q269))</f>
        <v/>
      </c>
      <c r="V269" s="18">
        <f t="shared" si="356"/>
        <v>1</v>
      </c>
      <c r="W269" s="78" t="str">
        <f>IF('Experience Data'!AS270="","",'Experience Data'!AS270)</f>
        <v/>
      </c>
      <c r="X269" s="1">
        <f t="shared" si="352"/>
        <v>0</v>
      </c>
      <c r="Y269" s="91">
        <f t="shared" si="207"/>
        <v>7.5</v>
      </c>
      <c r="Z269" s="78" t="str">
        <f>IF('Experience Data'!AT270="","",'Experience Data'!AT270)</f>
        <v/>
      </c>
      <c r="AA269" s="91">
        <f t="shared" si="196"/>
        <v>7.5</v>
      </c>
      <c r="AB269" s="40">
        <f t="shared" ref="AB269" si="359">IFERROR(IF(V269=100%,0.5,SUMPRODUCT(AA267:AA268*X267:X268)/SUM(X267:X268)-AA269-0.5),0.5)</f>
        <v>0.5</v>
      </c>
      <c r="AC269" s="40">
        <f t="shared" si="198"/>
        <v>0</v>
      </c>
      <c r="AD269" s="40">
        <f t="shared" si="199"/>
        <v>1</v>
      </c>
      <c r="AE269" s="1">
        <f>IFERROR((1+HLOOKUP($B269,'Yield Curve'!$C$5:$AK$94,AC269+2,FALSE))^(-AC269),1)</f>
        <v>1</v>
      </c>
      <c r="AF269" s="1">
        <f>IFERROR((1+HLOOKUP($B269,'Yield Curve'!$C$5:$AK$94,AD269+2,FALSE))^(-AD269),1)</f>
        <v>1</v>
      </c>
      <c r="AG269" s="1">
        <f t="shared" si="205"/>
        <v>1</v>
      </c>
      <c r="AH269" s="41" t="str">
        <f t="shared" si="200"/>
        <v/>
      </c>
    </row>
    <row r="270" spans="1:34">
      <c r="A270" s="139">
        <f t="shared" si="234"/>
        <v>27</v>
      </c>
      <c r="B270" s="43">
        <f>'Experience Data'!C271</f>
        <v>0</v>
      </c>
      <c r="C270" s="10">
        <f>'Experience Data'!D271</f>
        <v>0</v>
      </c>
      <c r="D270" s="10">
        <f>'Experience Data'!B271</f>
        <v>2009</v>
      </c>
      <c r="E270" s="10" t="str">
        <f t="shared" si="187"/>
        <v>No</v>
      </c>
      <c r="F270" s="40">
        <f>'Experience Data'!I271</f>
        <v>0</v>
      </c>
      <c r="G270" s="40">
        <f>'Experience Data'!J271</f>
        <v>0</v>
      </c>
      <c r="H270" s="11"/>
      <c r="I270" s="11"/>
      <c r="J270" s="35"/>
      <c r="K270" s="40">
        <f>'Experience Data'!G271</f>
        <v>0</v>
      </c>
      <c r="L270" s="40" t="str">
        <f t="shared" si="188"/>
        <v/>
      </c>
      <c r="M270" s="40" t="str">
        <f t="shared" si="189"/>
        <v/>
      </c>
      <c r="N270" s="40" t="str">
        <f t="shared" si="190"/>
        <v/>
      </c>
      <c r="O270" s="9" t="str">
        <f t="shared" si="191"/>
        <v/>
      </c>
      <c r="P270" s="9">
        <v>0.3</v>
      </c>
      <c r="Q270" s="11">
        <v>0.41</v>
      </c>
      <c r="R270" s="37" t="str">
        <f t="shared" si="192"/>
        <v/>
      </c>
      <c r="S270" s="11"/>
      <c r="T270" s="37" t="str">
        <f t="shared" si="193"/>
        <v/>
      </c>
      <c r="U270" s="94" t="str">
        <f t="shared" ref="U270" si="360">IF(S276="","",O270*S276+IF(Q270="",P270,Q270))</f>
        <v/>
      </c>
      <c r="V270" s="18">
        <f t="shared" si="356"/>
        <v>1</v>
      </c>
      <c r="W270" s="78" t="str">
        <f>IF('Experience Data'!AS271="","",'Experience Data'!AS271)</f>
        <v/>
      </c>
      <c r="X270" s="1">
        <f t="shared" si="352"/>
        <v>0</v>
      </c>
      <c r="Y270" s="91">
        <f t="shared" si="207"/>
        <v>6.5</v>
      </c>
      <c r="Z270" s="78" t="str">
        <f>IF('Experience Data'!AT271="","",'Experience Data'!AT271)</f>
        <v/>
      </c>
      <c r="AA270" s="91">
        <f t="shared" si="196"/>
        <v>6.5</v>
      </c>
      <c r="AB270" s="40">
        <f t="shared" ref="AB270" si="361">IFERROR(IF(V270=100%,0.5,SUMPRODUCT(AA267:AA269*X267:X269)/SUM(X267:X269)-AA270-0.5),0.5)</f>
        <v>0.5</v>
      </c>
      <c r="AC270" s="40">
        <f t="shared" si="198"/>
        <v>0</v>
      </c>
      <c r="AD270" s="40">
        <f t="shared" si="199"/>
        <v>1</v>
      </c>
      <c r="AE270" s="1">
        <f>IFERROR((1+HLOOKUP($B270,'Yield Curve'!$C$5:$AK$94,AC270+2,FALSE))^(-AC270),1)</f>
        <v>1</v>
      </c>
      <c r="AF270" s="1">
        <f>IFERROR((1+HLOOKUP($B270,'Yield Curve'!$C$5:$AK$94,AD270+2,FALSE))^(-AD270),1)</f>
        <v>1</v>
      </c>
      <c r="AG270" s="1">
        <f t="shared" si="205"/>
        <v>1</v>
      </c>
      <c r="AH270" s="41" t="str">
        <f t="shared" si="200"/>
        <v/>
      </c>
    </row>
    <row r="271" spans="1:34">
      <c r="A271" s="139">
        <f t="shared" si="234"/>
        <v>27</v>
      </c>
      <c r="B271" s="43">
        <f>'Experience Data'!C272</f>
        <v>0</v>
      </c>
      <c r="C271" s="10">
        <f>'Experience Data'!D272</f>
        <v>0</v>
      </c>
      <c r="D271" s="10">
        <f>'Experience Data'!B272</f>
        <v>2010</v>
      </c>
      <c r="E271" s="10" t="str">
        <f t="shared" ref="E271:E334" si="362">IF(AND(ISNUMBER(F271),ISNUMBER(G271),LEN(C271)&gt;1),"Yes","No")</f>
        <v>No</v>
      </c>
      <c r="F271" s="40">
        <f>'Experience Data'!I272</f>
        <v>0</v>
      </c>
      <c r="G271" s="40">
        <f>'Experience Data'!J272</f>
        <v>0</v>
      </c>
      <c r="H271" s="11"/>
      <c r="I271" s="11"/>
      <c r="J271" s="35"/>
      <c r="K271" s="40">
        <f>'Experience Data'!G272</f>
        <v>0</v>
      </c>
      <c r="L271" s="40" t="str">
        <f t="shared" ref="L271:L334" si="363">IF(E271="No","",F271+IF(H271="",0,H271))</f>
        <v/>
      </c>
      <c r="M271" s="40" t="str">
        <f t="shared" ref="M271:M334" si="364">IF(E271="No","",G271+IF(I271="",0,I271)+L271-F271)</f>
        <v/>
      </c>
      <c r="N271" s="40" t="str">
        <f t="shared" ref="N271:N334" si="365">IF(E271="No","",M271-L271+J271)</f>
        <v/>
      </c>
      <c r="O271" s="9" t="str">
        <f t="shared" ref="O271:O334" si="366">IFERROR(M271/K271,"")</f>
        <v/>
      </c>
      <c r="P271" s="9">
        <v>0.3</v>
      </c>
      <c r="Q271" s="11">
        <v>0.41</v>
      </c>
      <c r="R271" s="37" t="str">
        <f t="shared" ref="R271:R334" si="367">IF(E271="No","",O271+IF(Q271="",P271,Q271))</f>
        <v/>
      </c>
      <c r="S271" s="11"/>
      <c r="T271" s="37" t="str">
        <f t="shared" ref="T271:T334" si="368">IF(ISNUMBER(S271),S271*N271,"")</f>
        <v/>
      </c>
      <c r="U271" s="94" t="str">
        <f t="shared" ref="U271" si="369">IF(S276="","",O271*S276+IF(Q271="",P271,Q271))</f>
        <v/>
      </c>
      <c r="V271" s="18">
        <f t="shared" si="356"/>
        <v>1</v>
      </c>
      <c r="W271" s="78" t="str">
        <f>IF('Experience Data'!AS272="","",'Experience Data'!AS272)</f>
        <v/>
      </c>
      <c r="X271" s="1">
        <f t="shared" si="352"/>
        <v>0</v>
      </c>
      <c r="Y271" s="91">
        <f t="shared" si="207"/>
        <v>5.5</v>
      </c>
      <c r="Z271" s="78" t="str">
        <f>IF('Experience Data'!AT272="","",'Experience Data'!AT272)</f>
        <v/>
      </c>
      <c r="AA271" s="91">
        <f t="shared" ref="AA271:AA334" si="370">IF(Z271="",Y271)</f>
        <v>5.5</v>
      </c>
      <c r="AB271" s="40">
        <f t="shared" ref="AB271" si="371">IFERROR(IF(V271=100%,0.5,SUMPRODUCT(AA267:AA270*X267:X270)/SUM(X267:X270)-AA271-0.5),0.5)</f>
        <v>0.5</v>
      </c>
      <c r="AC271" s="40">
        <f t="shared" ref="AC271:AC334" si="372">ROUNDDOWN(AB271,0)</f>
        <v>0</v>
      </c>
      <c r="AD271" s="40">
        <f t="shared" ref="AD271:AD334" si="373">ROUNDUP(AB271,0)</f>
        <v>1</v>
      </c>
      <c r="AE271" s="1">
        <f>IFERROR((1+HLOOKUP($B271,'Yield Curve'!$C$5:$AK$94,AC271+2,FALSE))^(-AC271),1)</f>
        <v>1</v>
      </c>
      <c r="AF271" s="1">
        <f>IFERROR((1+HLOOKUP($B271,'Yield Curve'!$C$5:$AK$94,AD271+2,FALSE))^(-AD271),1)</f>
        <v>1</v>
      </c>
      <c r="AG271" s="1">
        <f t="shared" si="205"/>
        <v>1</v>
      </c>
      <c r="AH271" s="41" t="str">
        <f t="shared" ref="AH271:AH334" si="374">IF(E271="No","",AG271*N271)</f>
        <v/>
      </c>
    </row>
    <row r="272" spans="1:34">
      <c r="A272" s="139">
        <f t="shared" si="234"/>
        <v>27</v>
      </c>
      <c r="B272" s="43">
        <f>'Experience Data'!C273</f>
        <v>0</v>
      </c>
      <c r="C272" s="10">
        <f>'Experience Data'!D273</f>
        <v>0</v>
      </c>
      <c r="D272" s="10">
        <f>'Experience Data'!B273</f>
        <v>2011</v>
      </c>
      <c r="E272" s="10" t="str">
        <f t="shared" si="362"/>
        <v>No</v>
      </c>
      <c r="F272" s="40">
        <f>'Experience Data'!I273</f>
        <v>0</v>
      </c>
      <c r="G272" s="40">
        <f>'Experience Data'!J273</f>
        <v>0</v>
      </c>
      <c r="H272" s="11"/>
      <c r="I272" s="11"/>
      <c r="J272" s="35"/>
      <c r="K272" s="40">
        <f>'Experience Data'!G273</f>
        <v>0</v>
      </c>
      <c r="L272" s="40" t="str">
        <f t="shared" si="363"/>
        <v/>
      </c>
      <c r="M272" s="40" t="str">
        <f t="shared" si="364"/>
        <v/>
      </c>
      <c r="N272" s="40" t="str">
        <f t="shared" si="365"/>
        <v/>
      </c>
      <c r="O272" s="9" t="str">
        <f t="shared" si="366"/>
        <v/>
      </c>
      <c r="P272" s="9">
        <v>0.3</v>
      </c>
      <c r="Q272" s="11">
        <v>0.41</v>
      </c>
      <c r="R272" s="37" t="str">
        <f t="shared" si="367"/>
        <v/>
      </c>
      <c r="S272" s="11"/>
      <c r="T272" s="37" t="str">
        <f t="shared" si="368"/>
        <v/>
      </c>
      <c r="U272" s="94" t="str">
        <f t="shared" ref="U272" si="375">IF(S276="","",O272*S276+IF(Q272="",P272,Q272))</f>
        <v/>
      </c>
      <c r="V272" s="18">
        <f t="shared" si="356"/>
        <v>1</v>
      </c>
      <c r="W272" s="78" t="str">
        <f>IF('Experience Data'!AS273="","",'Experience Data'!AS273)</f>
        <v/>
      </c>
      <c r="X272" s="1">
        <f t="shared" si="352"/>
        <v>0</v>
      </c>
      <c r="Y272" s="91">
        <f t="shared" si="207"/>
        <v>4.5</v>
      </c>
      <c r="Z272" s="78" t="str">
        <f>IF('Experience Data'!AT273="","",'Experience Data'!AT273)</f>
        <v/>
      </c>
      <c r="AA272" s="91">
        <f t="shared" si="370"/>
        <v>4.5</v>
      </c>
      <c r="AB272" s="40">
        <f t="shared" ref="AB272" si="376">IFERROR(IF(V272=100%,0.5,SUMPRODUCT(AA267:AA271*X267:X271)/SUM(X267:X271)-AA272-0.5),0.5)</f>
        <v>0.5</v>
      </c>
      <c r="AC272" s="40">
        <f t="shared" si="372"/>
        <v>0</v>
      </c>
      <c r="AD272" s="40">
        <f t="shared" si="373"/>
        <v>1</v>
      </c>
      <c r="AE272" s="1">
        <f>IFERROR((1+HLOOKUP($B272,'Yield Curve'!$C$5:$AK$94,AC272+2,FALSE))^(-AC272),1)</f>
        <v>1</v>
      </c>
      <c r="AF272" s="1">
        <f>IFERROR((1+HLOOKUP($B272,'Yield Curve'!$C$5:$AK$94,AD272+2,FALSE))^(-AD272),1)</f>
        <v>1</v>
      </c>
      <c r="AG272" s="1">
        <f t="shared" ref="AG272:AG335" si="377">(1-AB272+AC272)*AE272+(AB272-AC272)*AF272</f>
        <v>1</v>
      </c>
      <c r="AH272" s="41" t="str">
        <f t="shared" si="374"/>
        <v/>
      </c>
    </row>
    <row r="273" spans="1:34">
      <c r="A273" s="139">
        <f t="shared" si="234"/>
        <v>27</v>
      </c>
      <c r="B273" s="43">
        <f>'Experience Data'!C274</f>
        <v>0</v>
      </c>
      <c r="C273" s="10">
        <f>'Experience Data'!D274</f>
        <v>0</v>
      </c>
      <c r="D273" s="10">
        <f>'Experience Data'!B274</f>
        <v>2012</v>
      </c>
      <c r="E273" s="10" t="str">
        <f t="shared" si="362"/>
        <v>No</v>
      </c>
      <c r="F273" s="40">
        <f>'Experience Data'!I274</f>
        <v>0</v>
      </c>
      <c r="G273" s="40">
        <f>'Experience Data'!J274</f>
        <v>0</v>
      </c>
      <c r="H273" s="11"/>
      <c r="I273" s="11"/>
      <c r="J273" s="35"/>
      <c r="K273" s="40">
        <f>'Experience Data'!G274</f>
        <v>0</v>
      </c>
      <c r="L273" s="40" t="str">
        <f t="shared" si="363"/>
        <v/>
      </c>
      <c r="M273" s="40" t="str">
        <f t="shared" si="364"/>
        <v/>
      </c>
      <c r="N273" s="40" t="str">
        <f t="shared" si="365"/>
        <v/>
      </c>
      <c r="O273" s="9" t="str">
        <f t="shared" si="366"/>
        <v/>
      </c>
      <c r="P273" s="9">
        <v>0.3</v>
      </c>
      <c r="Q273" s="11">
        <v>0.41</v>
      </c>
      <c r="R273" s="37" t="str">
        <f t="shared" si="367"/>
        <v/>
      </c>
      <c r="S273" s="11"/>
      <c r="T273" s="37" t="str">
        <f t="shared" si="368"/>
        <v/>
      </c>
      <c r="U273" s="94" t="str">
        <f t="shared" ref="U273" si="378">IF(S276="","",O273*S276+IF(Q273="",P273,Q273))</f>
        <v/>
      </c>
      <c r="V273" s="18">
        <f t="shared" si="356"/>
        <v>1</v>
      </c>
      <c r="W273" s="78" t="str">
        <f>IF('Experience Data'!AS274="","",'Experience Data'!AS274)</f>
        <v/>
      </c>
      <c r="X273" s="1">
        <f t="shared" si="352"/>
        <v>0</v>
      </c>
      <c r="Y273" s="91">
        <f t="shared" ref="Y273:Y336" si="379">Y272-1</f>
        <v>3.5</v>
      </c>
      <c r="Z273" s="78" t="str">
        <f>IF('Experience Data'!AT274="","",'Experience Data'!AT274)</f>
        <v/>
      </c>
      <c r="AA273" s="91">
        <f t="shared" si="370"/>
        <v>3.5</v>
      </c>
      <c r="AB273" s="40">
        <f t="shared" ref="AB273" si="380">IFERROR(IF(V273=100%,0.5,SUMPRODUCT(AA267:AA272*X267:X272)/SUM(X267:X272)-AA273-0.5),0.5)</f>
        <v>0.5</v>
      </c>
      <c r="AC273" s="40">
        <f t="shared" si="372"/>
        <v>0</v>
      </c>
      <c r="AD273" s="40">
        <f t="shared" si="373"/>
        <v>1</v>
      </c>
      <c r="AE273" s="1">
        <f>IFERROR((1+HLOOKUP($B273,'Yield Curve'!$C$5:$AK$94,AC273+2,FALSE))^(-AC273),1)</f>
        <v>1</v>
      </c>
      <c r="AF273" s="1">
        <f>IFERROR((1+HLOOKUP($B273,'Yield Curve'!$C$5:$AK$94,AD273+2,FALSE))^(-AD273),1)</f>
        <v>1</v>
      </c>
      <c r="AG273" s="1">
        <f t="shared" si="377"/>
        <v>1</v>
      </c>
      <c r="AH273" s="41" t="str">
        <f t="shared" si="374"/>
        <v/>
      </c>
    </row>
    <row r="274" spans="1:34">
      <c r="A274" s="139">
        <f t="shared" si="234"/>
        <v>27</v>
      </c>
      <c r="B274" s="43">
        <f>'Experience Data'!C275</f>
        <v>0</v>
      </c>
      <c r="C274" s="10">
        <f>'Experience Data'!D275</f>
        <v>0</v>
      </c>
      <c r="D274" s="10">
        <f>'Experience Data'!B275</f>
        <v>2013</v>
      </c>
      <c r="E274" s="10" t="str">
        <f t="shared" si="362"/>
        <v>No</v>
      </c>
      <c r="F274" s="40">
        <f>'Experience Data'!I275</f>
        <v>0</v>
      </c>
      <c r="G274" s="40">
        <f>'Experience Data'!J275</f>
        <v>0</v>
      </c>
      <c r="H274" s="11"/>
      <c r="I274" s="11"/>
      <c r="J274" s="35"/>
      <c r="K274" s="40">
        <f>'Experience Data'!G275</f>
        <v>0</v>
      </c>
      <c r="L274" s="40" t="str">
        <f t="shared" si="363"/>
        <v/>
      </c>
      <c r="M274" s="40" t="str">
        <f t="shared" si="364"/>
        <v/>
      </c>
      <c r="N274" s="40" t="str">
        <f t="shared" si="365"/>
        <v/>
      </c>
      <c r="O274" s="9" t="str">
        <f t="shared" si="366"/>
        <v/>
      </c>
      <c r="P274" s="9">
        <v>0.3</v>
      </c>
      <c r="Q274" s="11">
        <v>0.41</v>
      </c>
      <c r="R274" s="37" t="str">
        <f t="shared" si="367"/>
        <v/>
      </c>
      <c r="S274" s="11"/>
      <c r="T274" s="37" t="str">
        <f t="shared" si="368"/>
        <v/>
      </c>
      <c r="U274" s="94" t="str">
        <f t="shared" ref="U274" si="381">IF(S276="","",O274*S276+IF(Q274="",P274,Q274))</f>
        <v/>
      </c>
      <c r="V274" s="18">
        <f t="shared" si="356"/>
        <v>1</v>
      </c>
      <c r="W274" s="78" t="str">
        <f>IF('Experience Data'!AS275="","",'Experience Data'!AS275)</f>
        <v/>
      </c>
      <c r="X274" s="1">
        <f t="shared" si="352"/>
        <v>0</v>
      </c>
      <c r="Y274" s="91">
        <f t="shared" si="379"/>
        <v>2.5</v>
      </c>
      <c r="Z274" s="78" t="str">
        <f>IF('Experience Data'!AT275="","",'Experience Data'!AT275)</f>
        <v/>
      </c>
      <c r="AA274" s="91">
        <f t="shared" si="370"/>
        <v>2.5</v>
      </c>
      <c r="AB274" s="40">
        <f t="shared" ref="AB274" si="382">IFERROR(IF(V274=100%,0.5,SUMPRODUCT(AA267:AA273*X267:X273)/SUM(X267:X273)-AA274-0.5),0.5)</f>
        <v>0.5</v>
      </c>
      <c r="AC274" s="40">
        <f t="shared" si="372"/>
        <v>0</v>
      </c>
      <c r="AD274" s="40">
        <f t="shared" si="373"/>
        <v>1</v>
      </c>
      <c r="AE274" s="1">
        <f>IFERROR((1+HLOOKUP($B274,'Yield Curve'!$C$5:$AK$94,AC274+2,FALSE))^(-AC274),1)</f>
        <v>1</v>
      </c>
      <c r="AF274" s="1">
        <f>IFERROR((1+HLOOKUP($B274,'Yield Curve'!$C$5:$AK$94,AD274+2,FALSE))^(-AD274),1)</f>
        <v>1</v>
      </c>
      <c r="AG274" s="1">
        <f t="shared" si="377"/>
        <v>1</v>
      </c>
      <c r="AH274" s="41" t="str">
        <f t="shared" si="374"/>
        <v/>
      </c>
    </row>
    <row r="275" spans="1:34">
      <c r="A275" s="139">
        <f t="shared" si="234"/>
        <v>27</v>
      </c>
      <c r="B275" s="43">
        <f>'Experience Data'!C276</f>
        <v>0</v>
      </c>
      <c r="C275" s="10">
        <f>'Experience Data'!D276</f>
        <v>0</v>
      </c>
      <c r="D275" s="10">
        <f>'Experience Data'!B276</f>
        <v>2014</v>
      </c>
      <c r="E275" s="10" t="str">
        <f t="shared" si="362"/>
        <v>No</v>
      </c>
      <c r="F275" s="40">
        <f>'Experience Data'!I276</f>
        <v>0</v>
      </c>
      <c r="G275" s="40">
        <f>'Experience Data'!J276</f>
        <v>0</v>
      </c>
      <c r="H275" s="11"/>
      <c r="I275" s="11"/>
      <c r="J275" s="35"/>
      <c r="K275" s="40">
        <f>'Experience Data'!G276</f>
        <v>0</v>
      </c>
      <c r="L275" s="40" t="str">
        <f t="shared" si="363"/>
        <v/>
      </c>
      <c r="M275" s="40" t="str">
        <f t="shared" si="364"/>
        <v/>
      </c>
      <c r="N275" s="40" t="str">
        <f t="shared" si="365"/>
        <v/>
      </c>
      <c r="O275" s="9" t="str">
        <f t="shared" si="366"/>
        <v/>
      </c>
      <c r="P275" s="9">
        <v>0.3</v>
      </c>
      <c r="Q275" s="11">
        <v>0.41</v>
      </c>
      <c r="R275" s="37" t="str">
        <f t="shared" si="367"/>
        <v/>
      </c>
      <c r="S275" s="11"/>
      <c r="T275" s="37" t="str">
        <f t="shared" si="368"/>
        <v/>
      </c>
      <c r="U275" s="94" t="str">
        <f t="shared" ref="U275" si="383">IF(S276="","",O275*S276+IF(Q275="",P275,Q275))</f>
        <v/>
      </c>
      <c r="V275" s="18">
        <f t="shared" si="356"/>
        <v>1</v>
      </c>
      <c r="W275" s="78" t="str">
        <f>IF('Experience Data'!AS276="","",'Experience Data'!AS276)</f>
        <v/>
      </c>
      <c r="X275" s="1">
        <f t="shared" si="352"/>
        <v>0</v>
      </c>
      <c r="Y275" s="91">
        <f t="shared" si="379"/>
        <v>1.5</v>
      </c>
      <c r="Z275" s="78" t="str">
        <f>IF('Experience Data'!AT276="","",'Experience Data'!AT276)</f>
        <v/>
      </c>
      <c r="AA275" s="91">
        <f t="shared" si="370"/>
        <v>1.5</v>
      </c>
      <c r="AB275" s="40">
        <f t="shared" ref="AB275" si="384">IFERROR(IF(V275=100%,0.5,SUMPRODUCT(AA267:AA274*X267:X274)/SUM(X267:X274)-AA275-0.5),0.5)</f>
        <v>0.5</v>
      </c>
      <c r="AC275" s="40">
        <f t="shared" si="372"/>
        <v>0</v>
      </c>
      <c r="AD275" s="40">
        <f t="shared" si="373"/>
        <v>1</v>
      </c>
      <c r="AE275" s="1">
        <f>IFERROR((1+HLOOKUP($B275,'Yield Curve'!$C$5:$AK$94,AC275+2,FALSE))^(-AC275),1)</f>
        <v>1</v>
      </c>
      <c r="AF275" s="1">
        <f>IFERROR((1+HLOOKUP($B275,'Yield Curve'!$C$5:$AK$94,AD275+2,FALSE))^(-AD275),1)</f>
        <v>1</v>
      </c>
      <c r="AG275" s="1">
        <f t="shared" si="377"/>
        <v>1</v>
      </c>
      <c r="AH275" s="41" t="str">
        <f t="shared" si="374"/>
        <v/>
      </c>
    </row>
    <row r="276" spans="1:34">
      <c r="A276" s="140">
        <f t="shared" si="234"/>
        <v>27</v>
      </c>
      <c r="B276" s="44">
        <f>'Experience Data'!C277</f>
        <v>0</v>
      </c>
      <c r="C276" s="16">
        <f>'Experience Data'!D277</f>
        <v>0</v>
      </c>
      <c r="D276" s="16">
        <f>'Experience Data'!B277</f>
        <v>2015</v>
      </c>
      <c r="E276" s="16" t="str">
        <f t="shared" si="362"/>
        <v>No</v>
      </c>
      <c r="F276" s="45">
        <f>'Experience Data'!I277</f>
        <v>0</v>
      </c>
      <c r="G276" s="45">
        <f>'Experience Data'!J277</f>
        <v>0</v>
      </c>
      <c r="H276" s="20"/>
      <c r="I276" s="20"/>
      <c r="J276" s="36"/>
      <c r="K276" s="45">
        <f>'Experience Data'!G277</f>
        <v>0</v>
      </c>
      <c r="L276" s="45" t="str">
        <f t="shared" si="363"/>
        <v/>
      </c>
      <c r="M276" s="45" t="str">
        <f t="shared" si="364"/>
        <v/>
      </c>
      <c r="N276" s="45" t="str">
        <f t="shared" si="365"/>
        <v/>
      </c>
      <c r="O276" s="46" t="str">
        <f t="shared" si="366"/>
        <v/>
      </c>
      <c r="P276" s="46">
        <v>0.3</v>
      </c>
      <c r="Q276" s="20">
        <v>0.41</v>
      </c>
      <c r="R276" s="47" t="str">
        <f t="shared" si="367"/>
        <v/>
      </c>
      <c r="S276" s="20"/>
      <c r="T276" s="47" t="str">
        <f t="shared" si="368"/>
        <v/>
      </c>
      <c r="U276" s="95" t="str">
        <f t="shared" ref="U276" si="385">IF(S276="","",O276*S276+IF(Q276="",P276,Q276))</f>
        <v/>
      </c>
      <c r="V276" s="19">
        <f t="shared" si="356"/>
        <v>1</v>
      </c>
      <c r="W276" s="80" t="str">
        <f>IF('Experience Data'!AS277="","",'Experience Data'!AS277)</f>
        <v/>
      </c>
      <c r="X276" s="98">
        <f t="shared" ref="X276" si="386">IF(W276="",V276,W276)</f>
        <v>1</v>
      </c>
      <c r="Y276" s="92">
        <f t="shared" si="379"/>
        <v>0.5</v>
      </c>
      <c r="Z276" s="80" t="str">
        <f>IF('Experience Data'!AT277="","",'Experience Data'!AT277)</f>
        <v/>
      </c>
      <c r="AA276" s="92">
        <f t="shared" si="370"/>
        <v>0.5</v>
      </c>
      <c r="AB276" s="45">
        <f t="shared" ref="AB276" si="387">IFERROR(IF(V276=100%,0.5,SUMPRODUCT(AA267:AA275*X267:X275)/SUM(X267:X275)-AA276-0.5),0.5)</f>
        <v>0.5</v>
      </c>
      <c r="AC276" s="45">
        <f t="shared" si="372"/>
        <v>0</v>
      </c>
      <c r="AD276" s="45">
        <f t="shared" si="373"/>
        <v>1</v>
      </c>
      <c r="AE276" s="17">
        <f>IFERROR((1+HLOOKUP($B276,'Yield Curve'!$C$5:$AK$94,AC276+2,FALSE))^(-AC276),1)</f>
        <v>1</v>
      </c>
      <c r="AF276" s="17">
        <f>IFERROR((1+HLOOKUP($B276,'Yield Curve'!$C$5:$AK$94,AD276+2,FALSE))^(-AD276),1)</f>
        <v>1</v>
      </c>
      <c r="AG276" s="17">
        <f t="shared" si="377"/>
        <v>1</v>
      </c>
      <c r="AH276" s="42" t="str">
        <f t="shared" si="374"/>
        <v/>
      </c>
    </row>
    <row r="277" spans="1:34">
      <c r="A277" s="138">
        <f t="shared" ref="A277" si="388">A267+1</f>
        <v>28</v>
      </c>
      <c r="B277" s="48">
        <f>'Experience Data'!C278</f>
        <v>0</v>
      </c>
      <c r="C277" s="21">
        <f>'Experience Data'!D278</f>
        <v>0</v>
      </c>
      <c r="D277" s="21">
        <f>'Experience Data'!B278</f>
        <v>2006</v>
      </c>
      <c r="E277" s="21" t="str">
        <f t="shared" si="362"/>
        <v>No</v>
      </c>
      <c r="F277" s="49">
        <f>'Experience Data'!I278</f>
        <v>0</v>
      </c>
      <c r="G277" s="49">
        <f>'Experience Data'!J278</f>
        <v>0</v>
      </c>
      <c r="H277" s="50"/>
      <c r="I277" s="50"/>
      <c r="J277" s="23"/>
      <c r="K277" s="49">
        <f>'Experience Data'!G278</f>
        <v>0</v>
      </c>
      <c r="L277" s="49" t="str">
        <f t="shared" si="363"/>
        <v/>
      </c>
      <c r="M277" s="49" t="str">
        <f t="shared" si="364"/>
        <v/>
      </c>
      <c r="N277" s="49" t="str">
        <f t="shared" si="365"/>
        <v/>
      </c>
      <c r="O277" s="51" t="str">
        <f t="shared" si="366"/>
        <v/>
      </c>
      <c r="P277" s="51">
        <v>0.3</v>
      </c>
      <c r="Q277" s="50">
        <v>0.41</v>
      </c>
      <c r="R277" s="52" t="str">
        <f t="shared" si="367"/>
        <v/>
      </c>
      <c r="S277" s="50"/>
      <c r="T277" s="52" t="str">
        <f t="shared" si="368"/>
        <v/>
      </c>
      <c r="U277" s="93" t="str">
        <f t="shared" ref="U277" si="389">IF(S286="","",O277*S286+IF(Q277="",P277,Q277))</f>
        <v/>
      </c>
      <c r="V277" s="53">
        <v>1</v>
      </c>
      <c r="W277" s="79">
        <f>IF('Experience Data'!AS278="","",'Experience Data'!AS278)</f>
        <v>1</v>
      </c>
      <c r="X277" s="24">
        <f t="shared" ref="X277:X285" si="390">IF(W278="",V277-V278,W277-W278)</f>
        <v>0</v>
      </c>
      <c r="Y277" s="90">
        <v>15</v>
      </c>
      <c r="Z277" s="79" t="str">
        <f>IF('Experience Data'!AT278="","",'Experience Data'!AT278)</f>
        <v/>
      </c>
      <c r="AA277" s="90">
        <f t="shared" si="370"/>
        <v>15</v>
      </c>
      <c r="AB277" s="49">
        <f t="shared" ref="AB277" si="391">IFERROR(IF(V277=100%,0.5,SUMPRODUCT(AA276:AA277*X276:X277)/SUM(X276:X277)-AA277-0.5),0.5)</f>
        <v>0.5</v>
      </c>
      <c r="AC277" s="49">
        <f t="shared" si="372"/>
        <v>0</v>
      </c>
      <c r="AD277" s="49">
        <f t="shared" si="373"/>
        <v>1</v>
      </c>
      <c r="AE277" s="24">
        <f>IFERROR((1+HLOOKUP($B277,'Yield Curve'!$C$5:$AK$94,AC277+2,FALSE))^(-AC277),1)</f>
        <v>1</v>
      </c>
      <c r="AF277" s="24">
        <f>IFERROR((1+HLOOKUP($B277,'Yield Curve'!$C$5:$AK$94,AD277+2,FALSE))^(-AD277),1)</f>
        <v>1</v>
      </c>
      <c r="AG277" s="24">
        <f t="shared" si="377"/>
        <v>1</v>
      </c>
      <c r="AH277" s="54" t="str">
        <f t="shared" si="374"/>
        <v/>
      </c>
    </row>
    <row r="278" spans="1:34">
      <c r="A278" s="139">
        <f t="shared" ref="A278" si="392">A277</f>
        <v>28</v>
      </c>
      <c r="B278" s="43">
        <f>'Experience Data'!C279</f>
        <v>0</v>
      </c>
      <c r="C278" s="10">
        <f>'Experience Data'!D279</f>
        <v>0</v>
      </c>
      <c r="D278" s="10">
        <f>'Experience Data'!B279</f>
        <v>2007</v>
      </c>
      <c r="E278" s="10" t="str">
        <f t="shared" si="362"/>
        <v>No</v>
      </c>
      <c r="F278" s="40">
        <f>'Experience Data'!I279</f>
        <v>0</v>
      </c>
      <c r="G278" s="40">
        <f>'Experience Data'!J279</f>
        <v>0</v>
      </c>
      <c r="H278" s="11"/>
      <c r="I278" s="11"/>
      <c r="J278" s="35"/>
      <c r="K278" s="40">
        <f>'Experience Data'!G279</f>
        <v>0</v>
      </c>
      <c r="L278" s="40" t="str">
        <f t="shared" si="363"/>
        <v/>
      </c>
      <c r="M278" s="40" t="str">
        <f t="shared" si="364"/>
        <v/>
      </c>
      <c r="N278" s="40" t="str">
        <f t="shared" si="365"/>
        <v/>
      </c>
      <c r="O278" s="9" t="str">
        <f t="shared" si="366"/>
        <v/>
      </c>
      <c r="P278" s="9">
        <v>0.3</v>
      </c>
      <c r="Q278" s="11">
        <v>0.41</v>
      </c>
      <c r="R278" s="37" t="str">
        <f t="shared" si="367"/>
        <v/>
      </c>
      <c r="S278" s="11"/>
      <c r="T278" s="37" t="str">
        <f t="shared" si="368"/>
        <v/>
      </c>
      <c r="U278" s="94" t="str">
        <f t="shared" ref="U278" si="393">IF(S286="","",O278*S286+IF(Q278="",P278,Q278))</f>
        <v/>
      </c>
      <c r="V278" s="18">
        <f t="shared" ref="V278:V286" si="394">IFERROR(L278/M278,100%)</f>
        <v>1</v>
      </c>
      <c r="W278" s="78" t="str">
        <f>IF('Experience Data'!AS279="","",'Experience Data'!AS279)</f>
        <v/>
      </c>
      <c r="X278" s="1">
        <f t="shared" si="390"/>
        <v>0</v>
      </c>
      <c r="Y278" s="91">
        <v>8.5</v>
      </c>
      <c r="Z278" s="78" t="str">
        <f>IF('Experience Data'!AT279="","",'Experience Data'!AT279)</f>
        <v/>
      </c>
      <c r="AA278" s="91">
        <f t="shared" si="370"/>
        <v>8.5</v>
      </c>
      <c r="AB278" s="40">
        <f t="shared" ref="AB278" si="395">IFERROR(IF(V278=100%,0.5,SUMPRODUCT(AA277:AA277*X277:X277)/SUM(X277:X277)-AA278-0.5),0.5)</f>
        <v>0.5</v>
      </c>
      <c r="AC278" s="40">
        <f t="shared" si="372"/>
        <v>0</v>
      </c>
      <c r="AD278" s="40">
        <f t="shared" si="373"/>
        <v>1</v>
      </c>
      <c r="AE278" s="1">
        <f>IFERROR((1+HLOOKUP($B278,'Yield Curve'!$C$5:$AK$94,AC278+2,FALSE))^(-AC278),1)</f>
        <v>1</v>
      </c>
      <c r="AF278" s="1">
        <f>IFERROR((1+HLOOKUP($B278,'Yield Curve'!$C$5:$AK$94,AD278+2,FALSE))^(-AD278),1)</f>
        <v>1</v>
      </c>
      <c r="AG278" s="1">
        <f t="shared" si="377"/>
        <v>1</v>
      </c>
      <c r="AH278" s="41" t="str">
        <f t="shared" si="374"/>
        <v/>
      </c>
    </row>
    <row r="279" spans="1:34">
      <c r="A279" s="139">
        <f t="shared" si="234"/>
        <v>28</v>
      </c>
      <c r="B279" s="43">
        <f>'Experience Data'!C280</f>
        <v>0</v>
      </c>
      <c r="C279" s="10">
        <f>'Experience Data'!D280</f>
        <v>0</v>
      </c>
      <c r="D279" s="10">
        <f>'Experience Data'!B280</f>
        <v>2008</v>
      </c>
      <c r="E279" s="10" t="str">
        <f t="shared" si="362"/>
        <v>No</v>
      </c>
      <c r="F279" s="40">
        <f>'Experience Data'!I280</f>
        <v>0</v>
      </c>
      <c r="G279" s="40">
        <f>'Experience Data'!J280</f>
        <v>0</v>
      </c>
      <c r="H279" s="11"/>
      <c r="I279" s="11"/>
      <c r="J279" s="35"/>
      <c r="K279" s="40">
        <f>'Experience Data'!G280</f>
        <v>0</v>
      </c>
      <c r="L279" s="40" t="str">
        <f t="shared" si="363"/>
        <v/>
      </c>
      <c r="M279" s="40" t="str">
        <f t="shared" si="364"/>
        <v/>
      </c>
      <c r="N279" s="40" t="str">
        <f t="shared" si="365"/>
        <v/>
      </c>
      <c r="O279" s="9" t="str">
        <f t="shared" si="366"/>
        <v/>
      </c>
      <c r="P279" s="9">
        <v>0.3</v>
      </c>
      <c r="Q279" s="11">
        <v>0.41</v>
      </c>
      <c r="R279" s="37" t="str">
        <f t="shared" si="367"/>
        <v/>
      </c>
      <c r="S279" s="11"/>
      <c r="T279" s="37" t="str">
        <f t="shared" si="368"/>
        <v/>
      </c>
      <c r="U279" s="94" t="str">
        <f t="shared" ref="U279" si="396">IF(S286="","",O279*S286+IF(Q279="",P279,Q279))</f>
        <v/>
      </c>
      <c r="V279" s="18">
        <f t="shared" si="394"/>
        <v>1</v>
      </c>
      <c r="W279" s="78" t="str">
        <f>IF('Experience Data'!AS280="","",'Experience Data'!AS280)</f>
        <v/>
      </c>
      <c r="X279" s="1">
        <f t="shared" si="390"/>
        <v>0</v>
      </c>
      <c r="Y279" s="91">
        <f t="shared" si="379"/>
        <v>7.5</v>
      </c>
      <c r="Z279" s="78" t="str">
        <f>IF('Experience Data'!AT280="","",'Experience Data'!AT280)</f>
        <v/>
      </c>
      <c r="AA279" s="91">
        <f t="shared" si="370"/>
        <v>7.5</v>
      </c>
      <c r="AB279" s="40">
        <f t="shared" ref="AB279" si="397">IFERROR(IF(V279=100%,0.5,SUMPRODUCT(AA277:AA278*X277:X278)/SUM(X277:X278)-AA279-0.5),0.5)</f>
        <v>0.5</v>
      </c>
      <c r="AC279" s="40">
        <f t="shared" si="372"/>
        <v>0</v>
      </c>
      <c r="AD279" s="40">
        <f t="shared" si="373"/>
        <v>1</v>
      </c>
      <c r="AE279" s="1">
        <f>IFERROR((1+HLOOKUP($B279,'Yield Curve'!$C$5:$AK$94,AC279+2,FALSE))^(-AC279),1)</f>
        <v>1</v>
      </c>
      <c r="AF279" s="1">
        <f>IFERROR((1+HLOOKUP($B279,'Yield Curve'!$C$5:$AK$94,AD279+2,FALSE))^(-AD279),1)</f>
        <v>1</v>
      </c>
      <c r="AG279" s="1">
        <f t="shared" si="377"/>
        <v>1</v>
      </c>
      <c r="AH279" s="41" t="str">
        <f t="shared" si="374"/>
        <v/>
      </c>
    </row>
    <row r="280" spans="1:34">
      <c r="A280" s="139">
        <f t="shared" si="234"/>
        <v>28</v>
      </c>
      <c r="B280" s="43">
        <f>'Experience Data'!C281</f>
        <v>0</v>
      </c>
      <c r="C280" s="10">
        <f>'Experience Data'!D281</f>
        <v>0</v>
      </c>
      <c r="D280" s="10">
        <f>'Experience Data'!B281</f>
        <v>2009</v>
      </c>
      <c r="E280" s="10" t="str">
        <f t="shared" si="362"/>
        <v>No</v>
      </c>
      <c r="F280" s="40">
        <f>'Experience Data'!I281</f>
        <v>0</v>
      </c>
      <c r="G280" s="40">
        <f>'Experience Data'!J281</f>
        <v>0</v>
      </c>
      <c r="H280" s="11"/>
      <c r="I280" s="11"/>
      <c r="J280" s="35"/>
      <c r="K280" s="40">
        <f>'Experience Data'!G281</f>
        <v>0</v>
      </c>
      <c r="L280" s="40" t="str">
        <f t="shared" si="363"/>
        <v/>
      </c>
      <c r="M280" s="40" t="str">
        <f t="shared" si="364"/>
        <v/>
      </c>
      <c r="N280" s="40" t="str">
        <f t="shared" si="365"/>
        <v/>
      </c>
      <c r="O280" s="9" t="str">
        <f t="shared" si="366"/>
        <v/>
      </c>
      <c r="P280" s="9">
        <v>0.3</v>
      </c>
      <c r="Q280" s="11">
        <v>0.41</v>
      </c>
      <c r="R280" s="37" t="str">
        <f t="shared" si="367"/>
        <v/>
      </c>
      <c r="S280" s="11"/>
      <c r="T280" s="37" t="str">
        <f t="shared" si="368"/>
        <v/>
      </c>
      <c r="U280" s="94" t="str">
        <f t="shared" ref="U280" si="398">IF(S286="","",O280*S286+IF(Q280="",P280,Q280))</f>
        <v/>
      </c>
      <c r="V280" s="18">
        <f t="shared" si="394"/>
        <v>1</v>
      </c>
      <c r="W280" s="78" t="str">
        <f>IF('Experience Data'!AS281="","",'Experience Data'!AS281)</f>
        <v/>
      </c>
      <c r="X280" s="1">
        <f t="shared" si="390"/>
        <v>0</v>
      </c>
      <c r="Y280" s="91">
        <f t="shared" si="379"/>
        <v>6.5</v>
      </c>
      <c r="Z280" s="78" t="str">
        <f>IF('Experience Data'!AT281="","",'Experience Data'!AT281)</f>
        <v/>
      </c>
      <c r="AA280" s="91">
        <f t="shared" si="370"/>
        <v>6.5</v>
      </c>
      <c r="AB280" s="40">
        <f t="shared" ref="AB280" si="399">IFERROR(IF(V280=100%,0.5,SUMPRODUCT(AA277:AA279*X277:X279)/SUM(X277:X279)-AA280-0.5),0.5)</f>
        <v>0.5</v>
      </c>
      <c r="AC280" s="40">
        <f t="shared" si="372"/>
        <v>0</v>
      </c>
      <c r="AD280" s="40">
        <f t="shared" si="373"/>
        <v>1</v>
      </c>
      <c r="AE280" s="1">
        <f>IFERROR((1+HLOOKUP($B280,'Yield Curve'!$C$5:$AK$94,AC280+2,FALSE))^(-AC280),1)</f>
        <v>1</v>
      </c>
      <c r="AF280" s="1">
        <f>IFERROR((1+HLOOKUP($B280,'Yield Curve'!$C$5:$AK$94,AD280+2,FALSE))^(-AD280),1)</f>
        <v>1</v>
      </c>
      <c r="AG280" s="1">
        <f t="shared" si="377"/>
        <v>1</v>
      </c>
      <c r="AH280" s="41" t="str">
        <f t="shared" si="374"/>
        <v/>
      </c>
    </row>
    <row r="281" spans="1:34">
      <c r="A281" s="139">
        <f t="shared" si="234"/>
        <v>28</v>
      </c>
      <c r="B281" s="43">
        <f>'Experience Data'!C282</f>
        <v>0</v>
      </c>
      <c r="C281" s="10">
        <f>'Experience Data'!D282</f>
        <v>0</v>
      </c>
      <c r="D281" s="10">
        <f>'Experience Data'!B282</f>
        <v>2010</v>
      </c>
      <c r="E281" s="10" t="str">
        <f t="shared" si="362"/>
        <v>No</v>
      </c>
      <c r="F281" s="40">
        <f>'Experience Data'!I282</f>
        <v>0</v>
      </c>
      <c r="G281" s="40">
        <f>'Experience Data'!J282</f>
        <v>0</v>
      </c>
      <c r="H281" s="11"/>
      <c r="I281" s="11"/>
      <c r="J281" s="35"/>
      <c r="K281" s="40">
        <f>'Experience Data'!G282</f>
        <v>0</v>
      </c>
      <c r="L281" s="40" t="str">
        <f t="shared" si="363"/>
        <v/>
      </c>
      <c r="M281" s="40" t="str">
        <f t="shared" si="364"/>
        <v/>
      </c>
      <c r="N281" s="40" t="str">
        <f t="shared" si="365"/>
        <v/>
      </c>
      <c r="O281" s="9" t="str">
        <f t="shared" si="366"/>
        <v/>
      </c>
      <c r="P281" s="9">
        <v>0.3</v>
      </c>
      <c r="Q281" s="11">
        <v>0.41</v>
      </c>
      <c r="R281" s="37" t="str">
        <f t="shared" si="367"/>
        <v/>
      </c>
      <c r="S281" s="11"/>
      <c r="T281" s="37" t="str">
        <f t="shared" si="368"/>
        <v/>
      </c>
      <c r="U281" s="94" t="str">
        <f t="shared" ref="U281" si="400">IF(S286="","",O281*S286+IF(Q281="",P281,Q281))</f>
        <v/>
      </c>
      <c r="V281" s="18">
        <f t="shared" si="394"/>
        <v>1</v>
      </c>
      <c r="W281" s="78" t="str">
        <f>IF('Experience Data'!AS282="","",'Experience Data'!AS282)</f>
        <v/>
      </c>
      <c r="X281" s="1">
        <f t="shared" si="390"/>
        <v>0</v>
      </c>
      <c r="Y281" s="91">
        <f t="shared" si="379"/>
        <v>5.5</v>
      </c>
      <c r="Z281" s="78" t="str">
        <f>IF('Experience Data'!AT282="","",'Experience Data'!AT282)</f>
        <v/>
      </c>
      <c r="AA281" s="91">
        <f t="shared" si="370"/>
        <v>5.5</v>
      </c>
      <c r="AB281" s="40">
        <f t="shared" ref="AB281" si="401">IFERROR(IF(V281=100%,0.5,SUMPRODUCT(AA277:AA280*X277:X280)/SUM(X277:X280)-AA281-0.5),0.5)</f>
        <v>0.5</v>
      </c>
      <c r="AC281" s="40">
        <f t="shared" si="372"/>
        <v>0</v>
      </c>
      <c r="AD281" s="40">
        <f t="shared" si="373"/>
        <v>1</v>
      </c>
      <c r="AE281" s="1">
        <f>IFERROR((1+HLOOKUP($B281,'Yield Curve'!$C$5:$AK$94,AC281+2,FALSE))^(-AC281),1)</f>
        <v>1</v>
      </c>
      <c r="AF281" s="1">
        <f>IFERROR((1+HLOOKUP($B281,'Yield Curve'!$C$5:$AK$94,AD281+2,FALSE))^(-AD281),1)</f>
        <v>1</v>
      </c>
      <c r="AG281" s="1">
        <f t="shared" si="377"/>
        <v>1</v>
      </c>
      <c r="AH281" s="41" t="str">
        <f t="shared" si="374"/>
        <v/>
      </c>
    </row>
    <row r="282" spans="1:34">
      <c r="A282" s="139">
        <f t="shared" si="234"/>
        <v>28</v>
      </c>
      <c r="B282" s="43">
        <f>'Experience Data'!C283</f>
        <v>0</v>
      </c>
      <c r="C282" s="10">
        <f>'Experience Data'!D283</f>
        <v>0</v>
      </c>
      <c r="D282" s="10">
        <f>'Experience Data'!B283</f>
        <v>2011</v>
      </c>
      <c r="E282" s="10" t="str">
        <f t="shared" si="362"/>
        <v>No</v>
      </c>
      <c r="F282" s="40">
        <f>'Experience Data'!I283</f>
        <v>0</v>
      </c>
      <c r="G282" s="40">
        <f>'Experience Data'!J283</f>
        <v>0</v>
      </c>
      <c r="H282" s="11"/>
      <c r="I282" s="11"/>
      <c r="J282" s="35"/>
      <c r="K282" s="40">
        <f>'Experience Data'!G283</f>
        <v>0</v>
      </c>
      <c r="L282" s="40" t="str">
        <f t="shared" si="363"/>
        <v/>
      </c>
      <c r="M282" s="40" t="str">
        <f t="shared" si="364"/>
        <v/>
      </c>
      <c r="N282" s="40" t="str">
        <f t="shared" si="365"/>
        <v/>
      </c>
      <c r="O282" s="9" t="str">
        <f t="shared" si="366"/>
        <v/>
      </c>
      <c r="P282" s="9">
        <v>0.3</v>
      </c>
      <c r="Q282" s="11">
        <v>0.41</v>
      </c>
      <c r="R282" s="37" t="str">
        <f t="shared" si="367"/>
        <v/>
      </c>
      <c r="S282" s="11"/>
      <c r="T282" s="37" t="str">
        <f t="shared" si="368"/>
        <v/>
      </c>
      <c r="U282" s="94" t="str">
        <f t="shared" ref="U282" si="402">IF(S286="","",O282*S286+IF(Q282="",P282,Q282))</f>
        <v/>
      </c>
      <c r="V282" s="18">
        <f t="shared" si="394"/>
        <v>1</v>
      </c>
      <c r="W282" s="78" t="str">
        <f>IF('Experience Data'!AS283="","",'Experience Data'!AS283)</f>
        <v/>
      </c>
      <c r="X282" s="1">
        <f t="shared" si="390"/>
        <v>0</v>
      </c>
      <c r="Y282" s="91">
        <f t="shared" si="379"/>
        <v>4.5</v>
      </c>
      <c r="Z282" s="78" t="str">
        <f>IF('Experience Data'!AT283="","",'Experience Data'!AT283)</f>
        <v/>
      </c>
      <c r="AA282" s="91">
        <f t="shared" si="370"/>
        <v>4.5</v>
      </c>
      <c r="AB282" s="40">
        <f t="shared" ref="AB282" si="403">IFERROR(IF(V282=100%,0.5,SUMPRODUCT(AA277:AA281*X277:X281)/SUM(X277:X281)-AA282-0.5),0.5)</f>
        <v>0.5</v>
      </c>
      <c r="AC282" s="40">
        <f t="shared" si="372"/>
        <v>0</v>
      </c>
      <c r="AD282" s="40">
        <f t="shared" si="373"/>
        <v>1</v>
      </c>
      <c r="AE282" s="1">
        <f>IFERROR((1+HLOOKUP($B282,'Yield Curve'!$C$5:$AK$94,AC282+2,FALSE))^(-AC282),1)</f>
        <v>1</v>
      </c>
      <c r="AF282" s="1">
        <f>IFERROR((1+HLOOKUP($B282,'Yield Curve'!$C$5:$AK$94,AD282+2,FALSE))^(-AD282),1)</f>
        <v>1</v>
      </c>
      <c r="AG282" s="1">
        <f t="shared" si="377"/>
        <v>1</v>
      </c>
      <c r="AH282" s="41" t="str">
        <f t="shared" si="374"/>
        <v/>
      </c>
    </row>
    <row r="283" spans="1:34">
      <c r="A283" s="139">
        <f t="shared" si="234"/>
        <v>28</v>
      </c>
      <c r="B283" s="43">
        <f>'Experience Data'!C284</f>
        <v>0</v>
      </c>
      <c r="C283" s="10">
        <f>'Experience Data'!D284</f>
        <v>0</v>
      </c>
      <c r="D283" s="10">
        <f>'Experience Data'!B284</f>
        <v>2012</v>
      </c>
      <c r="E283" s="10" t="str">
        <f t="shared" si="362"/>
        <v>No</v>
      </c>
      <c r="F283" s="40">
        <f>'Experience Data'!I284</f>
        <v>0</v>
      </c>
      <c r="G283" s="40">
        <f>'Experience Data'!J284</f>
        <v>0</v>
      </c>
      <c r="H283" s="11"/>
      <c r="I283" s="11"/>
      <c r="J283" s="35"/>
      <c r="K283" s="40">
        <f>'Experience Data'!G284</f>
        <v>0</v>
      </c>
      <c r="L283" s="40" t="str">
        <f t="shared" si="363"/>
        <v/>
      </c>
      <c r="M283" s="40" t="str">
        <f t="shared" si="364"/>
        <v/>
      </c>
      <c r="N283" s="40" t="str">
        <f t="shared" si="365"/>
        <v/>
      </c>
      <c r="O283" s="9" t="str">
        <f t="shared" si="366"/>
        <v/>
      </c>
      <c r="P283" s="9">
        <v>0.3</v>
      </c>
      <c r="Q283" s="11">
        <v>0.41</v>
      </c>
      <c r="R283" s="37" t="str">
        <f t="shared" si="367"/>
        <v/>
      </c>
      <c r="S283" s="11"/>
      <c r="T283" s="37" t="str">
        <f t="shared" si="368"/>
        <v/>
      </c>
      <c r="U283" s="94" t="str">
        <f t="shared" ref="U283" si="404">IF(S286="","",O283*S286+IF(Q283="",P283,Q283))</f>
        <v/>
      </c>
      <c r="V283" s="18">
        <f t="shared" si="394"/>
        <v>1</v>
      </c>
      <c r="W283" s="78" t="str">
        <f>IF('Experience Data'!AS284="","",'Experience Data'!AS284)</f>
        <v/>
      </c>
      <c r="X283" s="1">
        <f t="shared" si="390"/>
        <v>0</v>
      </c>
      <c r="Y283" s="91">
        <f t="shared" si="379"/>
        <v>3.5</v>
      </c>
      <c r="Z283" s="78" t="str">
        <f>IF('Experience Data'!AT284="","",'Experience Data'!AT284)</f>
        <v/>
      </c>
      <c r="AA283" s="91">
        <f t="shared" si="370"/>
        <v>3.5</v>
      </c>
      <c r="AB283" s="40">
        <f t="shared" ref="AB283" si="405">IFERROR(IF(V283=100%,0.5,SUMPRODUCT(AA277:AA282*X277:X282)/SUM(X277:X282)-AA283-0.5),0.5)</f>
        <v>0.5</v>
      </c>
      <c r="AC283" s="40">
        <f t="shared" si="372"/>
        <v>0</v>
      </c>
      <c r="AD283" s="40">
        <f t="shared" si="373"/>
        <v>1</v>
      </c>
      <c r="AE283" s="1">
        <f>IFERROR((1+HLOOKUP($B283,'Yield Curve'!$C$5:$AK$94,AC283+2,FALSE))^(-AC283),1)</f>
        <v>1</v>
      </c>
      <c r="AF283" s="1">
        <f>IFERROR((1+HLOOKUP($B283,'Yield Curve'!$C$5:$AK$94,AD283+2,FALSE))^(-AD283),1)</f>
        <v>1</v>
      </c>
      <c r="AG283" s="1">
        <f t="shared" si="377"/>
        <v>1</v>
      </c>
      <c r="AH283" s="41" t="str">
        <f t="shared" si="374"/>
        <v/>
      </c>
    </row>
    <row r="284" spans="1:34">
      <c r="A284" s="139">
        <f t="shared" ref="A284:A346" si="406">A283</f>
        <v>28</v>
      </c>
      <c r="B284" s="43">
        <f>'Experience Data'!C285</f>
        <v>0</v>
      </c>
      <c r="C284" s="10">
        <f>'Experience Data'!D285</f>
        <v>0</v>
      </c>
      <c r="D284" s="10">
        <f>'Experience Data'!B285</f>
        <v>2013</v>
      </c>
      <c r="E284" s="10" t="str">
        <f t="shared" si="362"/>
        <v>No</v>
      </c>
      <c r="F284" s="40">
        <f>'Experience Data'!I285</f>
        <v>0</v>
      </c>
      <c r="G284" s="40">
        <f>'Experience Data'!J285</f>
        <v>0</v>
      </c>
      <c r="H284" s="11"/>
      <c r="I284" s="11"/>
      <c r="J284" s="35"/>
      <c r="K284" s="40">
        <f>'Experience Data'!G285</f>
        <v>0</v>
      </c>
      <c r="L284" s="40" t="str">
        <f t="shared" si="363"/>
        <v/>
      </c>
      <c r="M284" s="40" t="str">
        <f t="shared" si="364"/>
        <v/>
      </c>
      <c r="N284" s="40" t="str">
        <f t="shared" si="365"/>
        <v/>
      </c>
      <c r="O284" s="9" t="str">
        <f t="shared" si="366"/>
        <v/>
      </c>
      <c r="P284" s="9">
        <v>0.3</v>
      </c>
      <c r="Q284" s="11">
        <v>0.41</v>
      </c>
      <c r="R284" s="37" t="str">
        <f t="shared" si="367"/>
        <v/>
      </c>
      <c r="S284" s="11"/>
      <c r="T284" s="37" t="str">
        <f t="shared" si="368"/>
        <v/>
      </c>
      <c r="U284" s="94" t="str">
        <f t="shared" ref="U284" si="407">IF(S286="","",O284*S286+IF(Q284="",P284,Q284))</f>
        <v/>
      </c>
      <c r="V284" s="18">
        <f t="shared" si="394"/>
        <v>1</v>
      </c>
      <c r="W284" s="78" t="str">
        <f>IF('Experience Data'!AS285="","",'Experience Data'!AS285)</f>
        <v/>
      </c>
      <c r="X284" s="1">
        <f t="shared" si="390"/>
        <v>0</v>
      </c>
      <c r="Y284" s="91">
        <f t="shared" si="379"/>
        <v>2.5</v>
      </c>
      <c r="Z284" s="78" t="str">
        <f>IF('Experience Data'!AT285="","",'Experience Data'!AT285)</f>
        <v/>
      </c>
      <c r="AA284" s="91">
        <f t="shared" si="370"/>
        <v>2.5</v>
      </c>
      <c r="AB284" s="40">
        <f t="shared" ref="AB284" si="408">IFERROR(IF(V284=100%,0.5,SUMPRODUCT(AA277:AA283*X277:X283)/SUM(X277:X283)-AA284-0.5),0.5)</f>
        <v>0.5</v>
      </c>
      <c r="AC284" s="40">
        <f t="shared" si="372"/>
        <v>0</v>
      </c>
      <c r="AD284" s="40">
        <f t="shared" si="373"/>
        <v>1</v>
      </c>
      <c r="AE284" s="1">
        <f>IFERROR((1+HLOOKUP($B284,'Yield Curve'!$C$5:$AK$94,AC284+2,FALSE))^(-AC284),1)</f>
        <v>1</v>
      </c>
      <c r="AF284" s="1">
        <f>IFERROR((1+HLOOKUP($B284,'Yield Curve'!$C$5:$AK$94,AD284+2,FALSE))^(-AD284),1)</f>
        <v>1</v>
      </c>
      <c r="AG284" s="1">
        <f t="shared" si="377"/>
        <v>1</v>
      </c>
      <c r="AH284" s="41" t="str">
        <f t="shared" si="374"/>
        <v/>
      </c>
    </row>
    <row r="285" spans="1:34">
      <c r="A285" s="139">
        <f t="shared" si="406"/>
        <v>28</v>
      </c>
      <c r="B285" s="43">
        <f>'Experience Data'!C286</f>
        <v>0</v>
      </c>
      <c r="C285" s="10">
        <f>'Experience Data'!D286</f>
        <v>0</v>
      </c>
      <c r="D285" s="10">
        <f>'Experience Data'!B286</f>
        <v>2014</v>
      </c>
      <c r="E285" s="10" t="str">
        <f t="shared" si="362"/>
        <v>No</v>
      </c>
      <c r="F285" s="40">
        <f>'Experience Data'!I286</f>
        <v>0</v>
      </c>
      <c r="G285" s="40">
        <f>'Experience Data'!J286</f>
        <v>0</v>
      </c>
      <c r="H285" s="11"/>
      <c r="I285" s="11"/>
      <c r="J285" s="35"/>
      <c r="K285" s="40">
        <f>'Experience Data'!G286</f>
        <v>0</v>
      </c>
      <c r="L285" s="40" t="str">
        <f t="shared" si="363"/>
        <v/>
      </c>
      <c r="M285" s="40" t="str">
        <f t="shared" si="364"/>
        <v/>
      </c>
      <c r="N285" s="40" t="str">
        <f t="shared" si="365"/>
        <v/>
      </c>
      <c r="O285" s="9" t="str">
        <f t="shared" si="366"/>
        <v/>
      </c>
      <c r="P285" s="9">
        <v>0.3</v>
      </c>
      <c r="Q285" s="11">
        <v>0.41</v>
      </c>
      <c r="R285" s="37" t="str">
        <f t="shared" si="367"/>
        <v/>
      </c>
      <c r="S285" s="11"/>
      <c r="T285" s="37" t="str">
        <f t="shared" si="368"/>
        <v/>
      </c>
      <c r="U285" s="94" t="str">
        <f t="shared" ref="U285" si="409">IF(S286="","",O285*S286+IF(Q285="",P285,Q285))</f>
        <v/>
      </c>
      <c r="V285" s="18">
        <f t="shared" si="394"/>
        <v>1</v>
      </c>
      <c r="W285" s="78" t="str">
        <f>IF('Experience Data'!AS286="","",'Experience Data'!AS286)</f>
        <v/>
      </c>
      <c r="X285" s="1">
        <f t="shared" si="390"/>
        <v>0</v>
      </c>
      <c r="Y285" s="91">
        <f t="shared" si="379"/>
        <v>1.5</v>
      </c>
      <c r="Z285" s="78" t="str">
        <f>IF('Experience Data'!AT286="","",'Experience Data'!AT286)</f>
        <v/>
      </c>
      <c r="AA285" s="91">
        <f t="shared" si="370"/>
        <v>1.5</v>
      </c>
      <c r="AB285" s="40">
        <f t="shared" ref="AB285" si="410">IFERROR(IF(V285=100%,0.5,SUMPRODUCT(AA277:AA284*X277:X284)/SUM(X277:X284)-AA285-0.5),0.5)</f>
        <v>0.5</v>
      </c>
      <c r="AC285" s="40">
        <f t="shared" si="372"/>
        <v>0</v>
      </c>
      <c r="AD285" s="40">
        <f t="shared" si="373"/>
        <v>1</v>
      </c>
      <c r="AE285" s="1">
        <f>IFERROR((1+HLOOKUP($B285,'Yield Curve'!$C$5:$AK$94,AC285+2,FALSE))^(-AC285),1)</f>
        <v>1</v>
      </c>
      <c r="AF285" s="1">
        <f>IFERROR((1+HLOOKUP($B285,'Yield Curve'!$C$5:$AK$94,AD285+2,FALSE))^(-AD285),1)</f>
        <v>1</v>
      </c>
      <c r="AG285" s="1">
        <f t="shared" si="377"/>
        <v>1</v>
      </c>
      <c r="AH285" s="41" t="str">
        <f t="shared" si="374"/>
        <v/>
      </c>
    </row>
    <row r="286" spans="1:34">
      <c r="A286" s="140">
        <f t="shared" si="406"/>
        <v>28</v>
      </c>
      <c r="B286" s="44">
        <f>'Experience Data'!C287</f>
        <v>0</v>
      </c>
      <c r="C286" s="16">
        <f>'Experience Data'!D287</f>
        <v>0</v>
      </c>
      <c r="D286" s="16">
        <f>'Experience Data'!B287</f>
        <v>2015</v>
      </c>
      <c r="E286" s="16" t="str">
        <f t="shared" si="362"/>
        <v>No</v>
      </c>
      <c r="F286" s="45">
        <f>'Experience Data'!I287</f>
        <v>0</v>
      </c>
      <c r="G286" s="45">
        <f>'Experience Data'!J287</f>
        <v>0</v>
      </c>
      <c r="H286" s="20"/>
      <c r="I286" s="20"/>
      <c r="J286" s="36"/>
      <c r="K286" s="45">
        <f>'Experience Data'!G287</f>
        <v>0</v>
      </c>
      <c r="L286" s="45" t="str">
        <f t="shared" si="363"/>
        <v/>
      </c>
      <c r="M286" s="45" t="str">
        <f t="shared" si="364"/>
        <v/>
      </c>
      <c r="N286" s="45" t="str">
        <f t="shared" si="365"/>
        <v/>
      </c>
      <c r="O286" s="46" t="str">
        <f t="shared" si="366"/>
        <v/>
      </c>
      <c r="P286" s="46">
        <v>0.3</v>
      </c>
      <c r="Q286" s="20">
        <v>0.41</v>
      </c>
      <c r="R286" s="47" t="str">
        <f t="shared" si="367"/>
        <v/>
      </c>
      <c r="S286" s="20"/>
      <c r="T286" s="47" t="str">
        <f t="shared" si="368"/>
        <v/>
      </c>
      <c r="U286" s="95" t="str">
        <f t="shared" ref="U286" si="411">IF(S286="","",O286*S286+IF(Q286="",P286,Q286))</f>
        <v/>
      </c>
      <c r="V286" s="19">
        <f t="shared" si="394"/>
        <v>1</v>
      </c>
      <c r="W286" s="80" t="str">
        <f>IF('Experience Data'!AS287="","",'Experience Data'!AS287)</f>
        <v/>
      </c>
      <c r="X286" s="98">
        <f t="shared" ref="X286" si="412">IF(W286="",V286,W286)</f>
        <v>1</v>
      </c>
      <c r="Y286" s="92">
        <f t="shared" si="379"/>
        <v>0.5</v>
      </c>
      <c r="Z286" s="80" t="str">
        <f>IF('Experience Data'!AT287="","",'Experience Data'!AT287)</f>
        <v/>
      </c>
      <c r="AA286" s="92">
        <f t="shared" si="370"/>
        <v>0.5</v>
      </c>
      <c r="AB286" s="45">
        <f t="shared" ref="AB286" si="413">IFERROR(IF(V286=100%,0.5,SUMPRODUCT(AA277:AA285*X277:X285)/SUM(X277:X285)-AA286-0.5),0.5)</f>
        <v>0.5</v>
      </c>
      <c r="AC286" s="45">
        <f t="shared" si="372"/>
        <v>0</v>
      </c>
      <c r="AD286" s="45">
        <f t="shared" si="373"/>
        <v>1</v>
      </c>
      <c r="AE286" s="17">
        <f>IFERROR((1+HLOOKUP($B286,'Yield Curve'!$C$5:$AK$94,AC286+2,FALSE))^(-AC286),1)</f>
        <v>1</v>
      </c>
      <c r="AF286" s="17">
        <f>IFERROR((1+HLOOKUP($B286,'Yield Curve'!$C$5:$AK$94,AD286+2,FALSE))^(-AD286),1)</f>
        <v>1</v>
      </c>
      <c r="AG286" s="17">
        <f t="shared" si="377"/>
        <v>1</v>
      </c>
      <c r="AH286" s="42" t="str">
        <f t="shared" si="374"/>
        <v/>
      </c>
    </row>
    <row r="287" spans="1:34">
      <c r="A287" s="138">
        <f t="shared" ref="A287" si="414">A277+1</f>
        <v>29</v>
      </c>
      <c r="B287" s="48">
        <f>'Experience Data'!C288</f>
        <v>0</v>
      </c>
      <c r="C287" s="21">
        <f>'Experience Data'!D288</f>
        <v>0</v>
      </c>
      <c r="D287" s="21">
        <f>'Experience Data'!B288</f>
        <v>2006</v>
      </c>
      <c r="E287" s="21" t="str">
        <f t="shared" si="362"/>
        <v>No</v>
      </c>
      <c r="F287" s="49">
        <f>'Experience Data'!I288</f>
        <v>0</v>
      </c>
      <c r="G287" s="49">
        <f>'Experience Data'!J288</f>
        <v>0</v>
      </c>
      <c r="H287" s="50"/>
      <c r="I287" s="50"/>
      <c r="J287" s="23"/>
      <c r="K287" s="49">
        <f>'Experience Data'!G288</f>
        <v>0</v>
      </c>
      <c r="L287" s="49" t="str">
        <f t="shared" si="363"/>
        <v/>
      </c>
      <c r="M287" s="49" t="str">
        <f t="shared" si="364"/>
        <v/>
      </c>
      <c r="N287" s="49" t="str">
        <f t="shared" si="365"/>
        <v/>
      </c>
      <c r="O287" s="51" t="str">
        <f t="shared" si="366"/>
        <v/>
      </c>
      <c r="P287" s="51">
        <v>0.3</v>
      </c>
      <c r="Q287" s="50">
        <v>0.41</v>
      </c>
      <c r="R287" s="52" t="str">
        <f t="shared" si="367"/>
        <v/>
      </c>
      <c r="S287" s="50"/>
      <c r="T287" s="52" t="str">
        <f t="shared" si="368"/>
        <v/>
      </c>
      <c r="U287" s="93" t="str">
        <f t="shared" ref="U287" si="415">IF(S296="","",O287*S296+IF(Q287="",P287,Q287))</f>
        <v/>
      </c>
      <c r="V287" s="53">
        <v>1</v>
      </c>
      <c r="W287" s="79">
        <f>IF('Experience Data'!AS288="","",'Experience Data'!AS288)</f>
        <v>1</v>
      </c>
      <c r="X287" s="24">
        <f t="shared" ref="X287:X295" si="416">IF(W288="",V287-V288,W287-W288)</f>
        <v>0</v>
      </c>
      <c r="Y287" s="90">
        <v>15</v>
      </c>
      <c r="Z287" s="79" t="str">
        <f>IF('Experience Data'!AT288="","",'Experience Data'!AT288)</f>
        <v/>
      </c>
      <c r="AA287" s="90">
        <f t="shared" si="370"/>
        <v>15</v>
      </c>
      <c r="AB287" s="49">
        <f t="shared" ref="AB287" si="417">IFERROR(IF(V287=100%,0.5,SUMPRODUCT(AA286:AA287*X286:X287)/SUM(X286:X287)-AA287-0.5),0.5)</f>
        <v>0.5</v>
      </c>
      <c r="AC287" s="49">
        <f t="shared" si="372"/>
        <v>0</v>
      </c>
      <c r="AD287" s="49">
        <f t="shared" si="373"/>
        <v>1</v>
      </c>
      <c r="AE287" s="24">
        <f>IFERROR((1+HLOOKUP($B287,'Yield Curve'!$C$5:$AK$94,AC287+2,FALSE))^(-AC287),1)</f>
        <v>1</v>
      </c>
      <c r="AF287" s="24">
        <f>IFERROR((1+HLOOKUP($B287,'Yield Curve'!$C$5:$AK$94,AD287+2,FALSE))^(-AD287),1)</f>
        <v>1</v>
      </c>
      <c r="AG287" s="24">
        <f t="shared" si="377"/>
        <v>1</v>
      </c>
      <c r="AH287" s="54" t="str">
        <f t="shared" si="374"/>
        <v/>
      </c>
    </row>
    <row r="288" spans="1:34">
      <c r="A288" s="139">
        <f t="shared" ref="A288" si="418">A287</f>
        <v>29</v>
      </c>
      <c r="B288" s="43">
        <f>'Experience Data'!C289</f>
        <v>0</v>
      </c>
      <c r="C288" s="10">
        <f>'Experience Data'!D289</f>
        <v>0</v>
      </c>
      <c r="D288" s="10">
        <f>'Experience Data'!B289</f>
        <v>2007</v>
      </c>
      <c r="E288" s="10" t="str">
        <f t="shared" si="362"/>
        <v>No</v>
      </c>
      <c r="F288" s="40">
        <f>'Experience Data'!I289</f>
        <v>0</v>
      </c>
      <c r="G288" s="40">
        <f>'Experience Data'!J289</f>
        <v>0</v>
      </c>
      <c r="H288" s="11"/>
      <c r="I288" s="11"/>
      <c r="J288" s="35"/>
      <c r="K288" s="40">
        <f>'Experience Data'!G289</f>
        <v>0</v>
      </c>
      <c r="L288" s="40" t="str">
        <f t="shared" si="363"/>
        <v/>
      </c>
      <c r="M288" s="40" t="str">
        <f t="shared" si="364"/>
        <v/>
      </c>
      <c r="N288" s="40" t="str">
        <f t="shared" si="365"/>
        <v/>
      </c>
      <c r="O288" s="9" t="str">
        <f t="shared" si="366"/>
        <v/>
      </c>
      <c r="P288" s="9">
        <v>0.3</v>
      </c>
      <c r="Q288" s="11">
        <v>0.41</v>
      </c>
      <c r="R288" s="37" t="str">
        <f t="shared" si="367"/>
        <v/>
      </c>
      <c r="S288" s="11"/>
      <c r="T288" s="37" t="str">
        <f t="shared" si="368"/>
        <v/>
      </c>
      <c r="U288" s="94" t="str">
        <f t="shared" ref="U288" si="419">IF(S296="","",O288*S296+IF(Q288="",P288,Q288))</f>
        <v/>
      </c>
      <c r="V288" s="18">
        <f t="shared" ref="V288:V296" si="420">IFERROR(L288/M288,100%)</f>
        <v>1</v>
      </c>
      <c r="W288" s="78" t="str">
        <f>IF('Experience Data'!AS289="","",'Experience Data'!AS289)</f>
        <v/>
      </c>
      <c r="X288" s="1">
        <f t="shared" si="416"/>
        <v>0</v>
      </c>
      <c r="Y288" s="91">
        <v>8.5</v>
      </c>
      <c r="Z288" s="78" t="str">
        <f>IF('Experience Data'!AT289="","",'Experience Data'!AT289)</f>
        <v/>
      </c>
      <c r="AA288" s="91">
        <f t="shared" si="370"/>
        <v>8.5</v>
      </c>
      <c r="AB288" s="40">
        <f t="shared" ref="AB288" si="421">IFERROR(IF(V288=100%,0.5,SUMPRODUCT(AA287:AA287*X287:X287)/SUM(X287:X287)-AA288-0.5),0.5)</f>
        <v>0.5</v>
      </c>
      <c r="AC288" s="40">
        <f t="shared" si="372"/>
        <v>0</v>
      </c>
      <c r="AD288" s="40">
        <f t="shared" si="373"/>
        <v>1</v>
      </c>
      <c r="AE288" s="1">
        <f>IFERROR((1+HLOOKUP($B288,'Yield Curve'!$C$5:$AK$94,AC288+2,FALSE))^(-AC288),1)</f>
        <v>1</v>
      </c>
      <c r="AF288" s="1">
        <f>IFERROR((1+HLOOKUP($B288,'Yield Curve'!$C$5:$AK$94,AD288+2,FALSE))^(-AD288),1)</f>
        <v>1</v>
      </c>
      <c r="AG288" s="1">
        <f t="shared" si="377"/>
        <v>1</v>
      </c>
      <c r="AH288" s="41" t="str">
        <f t="shared" si="374"/>
        <v/>
      </c>
    </row>
    <row r="289" spans="1:34">
      <c r="A289" s="139">
        <f t="shared" si="406"/>
        <v>29</v>
      </c>
      <c r="B289" s="43">
        <f>'Experience Data'!C290</f>
        <v>0</v>
      </c>
      <c r="C289" s="10">
        <f>'Experience Data'!D290</f>
        <v>0</v>
      </c>
      <c r="D289" s="10">
        <f>'Experience Data'!B290</f>
        <v>2008</v>
      </c>
      <c r="E289" s="10" t="str">
        <f t="shared" si="362"/>
        <v>No</v>
      </c>
      <c r="F289" s="40">
        <f>'Experience Data'!I290</f>
        <v>0</v>
      </c>
      <c r="G289" s="40">
        <f>'Experience Data'!J290</f>
        <v>0</v>
      </c>
      <c r="H289" s="11"/>
      <c r="I289" s="11"/>
      <c r="J289" s="35"/>
      <c r="K289" s="40">
        <f>'Experience Data'!G290</f>
        <v>0</v>
      </c>
      <c r="L289" s="40" t="str">
        <f t="shared" si="363"/>
        <v/>
      </c>
      <c r="M289" s="40" t="str">
        <f t="shared" si="364"/>
        <v/>
      </c>
      <c r="N289" s="40" t="str">
        <f t="shared" si="365"/>
        <v/>
      </c>
      <c r="O289" s="9" t="str">
        <f t="shared" si="366"/>
        <v/>
      </c>
      <c r="P289" s="9">
        <v>0.3</v>
      </c>
      <c r="Q289" s="11">
        <v>0.41</v>
      </c>
      <c r="R289" s="37" t="str">
        <f t="shared" si="367"/>
        <v/>
      </c>
      <c r="S289" s="11"/>
      <c r="T289" s="37" t="str">
        <f t="shared" si="368"/>
        <v/>
      </c>
      <c r="U289" s="94" t="str">
        <f t="shared" ref="U289" si="422">IF(S296="","",O289*S296+IF(Q289="",P289,Q289))</f>
        <v/>
      </c>
      <c r="V289" s="18">
        <f t="shared" si="420"/>
        <v>1</v>
      </c>
      <c r="W289" s="78" t="str">
        <f>IF('Experience Data'!AS290="","",'Experience Data'!AS290)</f>
        <v/>
      </c>
      <c r="X289" s="1">
        <f t="shared" si="416"/>
        <v>0</v>
      </c>
      <c r="Y289" s="91">
        <f t="shared" si="379"/>
        <v>7.5</v>
      </c>
      <c r="Z289" s="78" t="str">
        <f>IF('Experience Data'!AT290="","",'Experience Data'!AT290)</f>
        <v/>
      </c>
      <c r="AA289" s="91">
        <f t="shared" si="370"/>
        <v>7.5</v>
      </c>
      <c r="AB289" s="40">
        <f t="shared" ref="AB289" si="423">IFERROR(IF(V289=100%,0.5,SUMPRODUCT(AA287:AA288*X287:X288)/SUM(X287:X288)-AA289-0.5),0.5)</f>
        <v>0.5</v>
      </c>
      <c r="AC289" s="40">
        <f t="shared" si="372"/>
        <v>0</v>
      </c>
      <c r="AD289" s="40">
        <f t="shared" si="373"/>
        <v>1</v>
      </c>
      <c r="AE289" s="1">
        <f>IFERROR((1+HLOOKUP($B289,'Yield Curve'!$C$5:$AK$94,AC289+2,FALSE))^(-AC289),1)</f>
        <v>1</v>
      </c>
      <c r="AF289" s="1">
        <f>IFERROR((1+HLOOKUP($B289,'Yield Curve'!$C$5:$AK$94,AD289+2,FALSE))^(-AD289),1)</f>
        <v>1</v>
      </c>
      <c r="AG289" s="1">
        <f t="shared" si="377"/>
        <v>1</v>
      </c>
      <c r="AH289" s="41" t="str">
        <f t="shared" si="374"/>
        <v/>
      </c>
    </row>
    <row r="290" spans="1:34">
      <c r="A290" s="139">
        <f t="shared" si="406"/>
        <v>29</v>
      </c>
      <c r="B290" s="43">
        <f>'Experience Data'!C291</f>
        <v>0</v>
      </c>
      <c r="C290" s="10">
        <f>'Experience Data'!D291</f>
        <v>0</v>
      </c>
      <c r="D290" s="10">
        <f>'Experience Data'!B291</f>
        <v>2009</v>
      </c>
      <c r="E290" s="10" t="str">
        <f t="shared" si="362"/>
        <v>No</v>
      </c>
      <c r="F290" s="40">
        <f>'Experience Data'!I291</f>
        <v>0</v>
      </c>
      <c r="G290" s="40">
        <f>'Experience Data'!J291</f>
        <v>0</v>
      </c>
      <c r="H290" s="11"/>
      <c r="I290" s="11"/>
      <c r="J290" s="35"/>
      <c r="K290" s="40">
        <f>'Experience Data'!G291</f>
        <v>0</v>
      </c>
      <c r="L290" s="40" t="str">
        <f t="shared" si="363"/>
        <v/>
      </c>
      <c r="M290" s="40" t="str">
        <f t="shared" si="364"/>
        <v/>
      </c>
      <c r="N290" s="40" t="str">
        <f t="shared" si="365"/>
        <v/>
      </c>
      <c r="O290" s="9" t="str">
        <f t="shared" si="366"/>
        <v/>
      </c>
      <c r="P290" s="9">
        <v>0.3</v>
      </c>
      <c r="Q290" s="11">
        <v>0.41</v>
      </c>
      <c r="R290" s="37" t="str">
        <f t="shared" si="367"/>
        <v/>
      </c>
      <c r="S290" s="11"/>
      <c r="T290" s="37" t="str">
        <f t="shared" si="368"/>
        <v/>
      </c>
      <c r="U290" s="94" t="str">
        <f t="shared" ref="U290" si="424">IF(S296="","",O290*S296+IF(Q290="",P290,Q290))</f>
        <v/>
      </c>
      <c r="V290" s="18">
        <f t="shared" si="420"/>
        <v>1</v>
      </c>
      <c r="W290" s="78" t="str">
        <f>IF('Experience Data'!AS291="","",'Experience Data'!AS291)</f>
        <v/>
      </c>
      <c r="X290" s="1">
        <f t="shared" si="416"/>
        <v>0</v>
      </c>
      <c r="Y290" s="91">
        <f t="shared" si="379"/>
        <v>6.5</v>
      </c>
      <c r="Z290" s="78" t="str">
        <f>IF('Experience Data'!AT291="","",'Experience Data'!AT291)</f>
        <v/>
      </c>
      <c r="AA290" s="91">
        <f t="shared" si="370"/>
        <v>6.5</v>
      </c>
      <c r="AB290" s="40">
        <f t="shared" ref="AB290" si="425">IFERROR(IF(V290=100%,0.5,SUMPRODUCT(AA287:AA289*X287:X289)/SUM(X287:X289)-AA290-0.5),0.5)</f>
        <v>0.5</v>
      </c>
      <c r="AC290" s="40">
        <f t="shared" si="372"/>
        <v>0</v>
      </c>
      <c r="AD290" s="40">
        <f t="shared" si="373"/>
        <v>1</v>
      </c>
      <c r="AE290" s="1">
        <f>IFERROR((1+HLOOKUP($B290,'Yield Curve'!$C$5:$AK$94,AC290+2,FALSE))^(-AC290),1)</f>
        <v>1</v>
      </c>
      <c r="AF290" s="1">
        <f>IFERROR((1+HLOOKUP($B290,'Yield Curve'!$C$5:$AK$94,AD290+2,FALSE))^(-AD290),1)</f>
        <v>1</v>
      </c>
      <c r="AG290" s="1">
        <f t="shared" si="377"/>
        <v>1</v>
      </c>
      <c r="AH290" s="41" t="str">
        <f t="shared" si="374"/>
        <v/>
      </c>
    </row>
    <row r="291" spans="1:34">
      <c r="A291" s="139">
        <f t="shared" si="406"/>
        <v>29</v>
      </c>
      <c r="B291" s="43">
        <f>'Experience Data'!C292</f>
        <v>0</v>
      </c>
      <c r="C291" s="10">
        <f>'Experience Data'!D292</f>
        <v>0</v>
      </c>
      <c r="D291" s="10">
        <f>'Experience Data'!B292</f>
        <v>2010</v>
      </c>
      <c r="E291" s="10" t="str">
        <f t="shared" si="362"/>
        <v>No</v>
      </c>
      <c r="F291" s="40">
        <f>'Experience Data'!I292</f>
        <v>0</v>
      </c>
      <c r="G291" s="40">
        <f>'Experience Data'!J292</f>
        <v>0</v>
      </c>
      <c r="H291" s="11"/>
      <c r="I291" s="11"/>
      <c r="J291" s="35"/>
      <c r="K291" s="40">
        <f>'Experience Data'!G292</f>
        <v>0</v>
      </c>
      <c r="L291" s="40" t="str">
        <f t="shared" si="363"/>
        <v/>
      </c>
      <c r="M291" s="40" t="str">
        <f t="shared" si="364"/>
        <v/>
      </c>
      <c r="N291" s="40" t="str">
        <f t="shared" si="365"/>
        <v/>
      </c>
      <c r="O291" s="9" t="str">
        <f t="shared" si="366"/>
        <v/>
      </c>
      <c r="P291" s="9">
        <v>0.3</v>
      </c>
      <c r="Q291" s="11">
        <v>0.41</v>
      </c>
      <c r="R291" s="37" t="str">
        <f t="shared" si="367"/>
        <v/>
      </c>
      <c r="S291" s="11"/>
      <c r="T291" s="37" t="str">
        <f t="shared" si="368"/>
        <v/>
      </c>
      <c r="U291" s="94" t="str">
        <f t="shared" ref="U291" si="426">IF(S296="","",O291*S296+IF(Q291="",P291,Q291))</f>
        <v/>
      </c>
      <c r="V291" s="18">
        <f t="shared" si="420"/>
        <v>1</v>
      </c>
      <c r="W291" s="78" t="str">
        <f>IF('Experience Data'!AS292="","",'Experience Data'!AS292)</f>
        <v/>
      </c>
      <c r="X291" s="1">
        <f t="shared" si="416"/>
        <v>0</v>
      </c>
      <c r="Y291" s="91">
        <f t="shared" si="379"/>
        <v>5.5</v>
      </c>
      <c r="Z291" s="78" t="str">
        <f>IF('Experience Data'!AT292="","",'Experience Data'!AT292)</f>
        <v/>
      </c>
      <c r="AA291" s="91">
        <f t="shared" si="370"/>
        <v>5.5</v>
      </c>
      <c r="AB291" s="40">
        <f t="shared" ref="AB291" si="427">IFERROR(IF(V291=100%,0.5,SUMPRODUCT(AA287:AA290*X287:X290)/SUM(X287:X290)-AA291-0.5),0.5)</f>
        <v>0.5</v>
      </c>
      <c r="AC291" s="40">
        <f t="shared" si="372"/>
        <v>0</v>
      </c>
      <c r="AD291" s="40">
        <f t="shared" si="373"/>
        <v>1</v>
      </c>
      <c r="AE291" s="1">
        <f>IFERROR((1+HLOOKUP($B291,'Yield Curve'!$C$5:$AK$94,AC291+2,FALSE))^(-AC291),1)</f>
        <v>1</v>
      </c>
      <c r="AF291" s="1">
        <f>IFERROR((1+HLOOKUP($B291,'Yield Curve'!$C$5:$AK$94,AD291+2,FALSE))^(-AD291),1)</f>
        <v>1</v>
      </c>
      <c r="AG291" s="1">
        <f t="shared" si="377"/>
        <v>1</v>
      </c>
      <c r="AH291" s="41" t="str">
        <f t="shared" si="374"/>
        <v/>
      </c>
    </row>
    <row r="292" spans="1:34">
      <c r="A292" s="139">
        <f t="shared" si="406"/>
        <v>29</v>
      </c>
      <c r="B292" s="43">
        <f>'Experience Data'!C293</f>
        <v>0</v>
      </c>
      <c r="C292" s="10">
        <f>'Experience Data'!D293</f>
        <v>0</v>
      </c>
      <c r="D292" s="10">
        <f>'Experience Data'!B293</f>
        <v>2011</v>
      </c>
      <c r="E292" s="10" t="str">
        <f t="shared" si="362"/>
        <v>No</v>
      </c>
      <c r="F292" s="40">
        <f>'Experience Data'!I293</f>
        <v>0</v>
      </c>
      <c r="G292" s="40">
        <f>'Experience Data'!J293</f>
        <v>0</v>
      </c>
      <c r="H292" s="11"/>
      <c r="I292" s="11"/>
      <c r="J292" s="35"/>
      <c r="K292" s="40">
        <f>'Experience Data'!G293</f>
        <v>0</v>
      </c>
      <c r="L292" s="40" t="str">
        <f t="shared" si="363"/>
        <v/>
      </c>
      <c r="M292" s="40" t="str">
        <f t="shared" si="364"/>
        <v/>
      </c>
      <c r="N292" s="40" t="str">
        <f t="shared" si="365"/>
        <v/>
      </c>
      <c r="O292" s="9" t="str">
        <f t="shared" si="366"/>
        <v/>
      </c>
      <c r="P292" s="9">
        <v>0.3</v>
      </c>
      <c r="Q292" s="11">
        <v>0.41</v>
      </c>
      <c r="R292" s="37" t="str">
        <f t="shared" si="367"/>
        <v/>
      </c>
      <c r="S292" s="11"/>
      <c r="T292" s="37" t="str">
        <f t="shared" si="368"/>
        <v/>
      </c>
      <c r="U292" s="94" t="str">
        <f t="shared" ref="U292" si="428">IF(S296="","",O292*S296+IF(Q292="",P292,Q292))</f>
        <v/>
      </c>
      <c r="V292" s="18">
        <f t="shared" si="420"/>
        <v>1</v>
      </c>
      <c r="W292" s="78" t="str">
        <f>IF('Experience Data'!AS293="","",'Experience Data'!AS293)</f>
        <v/>
      </c>
      <c r="X292" s="1">
        <f t="shared" si="416"/>
        <v>0</v>
      </c>
      <c r="Y292" s="91">
        <f t="shared" si="379"/>
        <v>4.5</v>
      </c>
      <c r="Z292" s="78" t="str">
        <f>IF('Experience Data'!AT293="","",'Experience Data'!AT293)</f>
        <v/>
      </c>
      <c r="AA292" s="91">
        <f t="shared" si="370"/>
        <v>4.5</v>
      </c>
      <c r="AB292" s="40">
        <f t="shared" ref="AB292" si="429">IFERROR(IF(V292=100%,0.5,SUMPRODUCT(AA287:AA291*X287:X291)/SUM(X287:X291)-AA292-0.5),0.5)</f>
        <v>0.5</v>
      </c>
      <c r="AC292" s="40">
        <f t="shared" si="372"/>
        <v>0</v>
      </c>
      <c r="AD292" s="40">
        <f t="shared" si="373"/>
        <v>1</v>
      </c>
      <c r="AE292" s="1">
        <f>IFERROR((1+HLOOKUP($B292,'Yield Curve'!$C$5:$AK$94,AC292+2,FALSE))^(-AC292),1)</f>
        <v>1</v>
      </c>
      <c r="AF292" s="1">
        <f>IFERROR((1+HLOOKUP($B292,'Yield Curve'!$C$5:$AK$94,AD292+2,FALSE))^(-AD292),1)</f>
        <v>1</v>
      </c>
      <c r="AG292" s="1">
        <f t="shared" si="377"/>
        <v>1</v>
      </c>
      <c r="AH292" s="41" t="str">
        <f t="shared" si="374"/>
        <v/>
      </c>
    </row>
    <row r="293" spans="1:34">
      <c r="A293" s="139">
        <f t="shared" si="406"/>
        <v>29</v>
      </c>
      <c r="B293" s="43">
        <f>'Experience Data'!C294</f>
        <v>0</v>
      </c>
      <c r="C293" s="10">
        <f>'Experience Data'!D294</f>
        <v>0</v>
      </c>
      <c r="D293" s="10">
        <f>'Experience Data'!B294</f>
        <v>2012</v>
      </c>
      <c r="E293" s="10" t="str">
        <f t="shared" si="362"/>
        <v>No</v>
      </c>
      <c r="F293" s="40">
        <f>'Experience Data'!I294</f>
        <v>0</v>
      </c>
      <c r="G293" s="40">
        <f>'Experience Data'!J294</f>
        <v>0</v>
      </c>
      <c r="H293" s="11"/>
      <c r="I293" s="11"/>
      <c r="J293" s="35"/>
      <c r="K293" s="40">
        <f>'Experience Data'!G294</f>
        <v>0</v>
      </c>
      <c r="L293" s="40" t="str">
        <f t="shared" si="363"/>
        <v/>
      </c>
      <c r="M293" s="40" t="str">
        <f t="shared" si="364"/>
        <v/>
      </c>
      <c r="N293" s="40" t="str">
        <f t="shared" si="365"/>
        <v/>
      </c>
      <c r="O293" s="9" t="str">
        <f t="shared" si="366"/>
        <v/>
      </c>
      <c r="P293" s="9">
        <v>0.3</v>
      </c>
      <c r="Q293" s="11">
        <v>0.41</v>
      </c>
      <c r="R293" s="37" t="str">
        <f t="shared" si="367"/>
        <v/>
      </c>
      <c r="S293" s="11"/>
      <c r="T293" s="37" t="str">
        <f t="shared" si="368"/>
        <v/>
      </c>
      <c r="U293" s="94" t="str">
        <f t="shared" ref="U293" si="430">IF(S296="","",O293*S296+IF(Q293="",P293,Q293))</f>
        <v/>
      </c>
      <c r="V293" s="18">
        <f t="shared" si="420"/>
        <v>1</v>
      </c>
      <c r="W293" s="78" t="str">
        <f>IF('Experience Data'!AS294="","",'Experience Data'!AS294)</f>
        <v/>
      </c>
      <c r="X293" s="1">
        <f t="shared" si="416"/>
        <v>0</v>
      </c>
      <c r="Y293" s="91">
        <f t="shared" si="379"/>
        <v>3.5</v>
      </c>
      <c r="Z293" s="78" t="str">
        <f>IF('Experience Data'!AT294="","",'Experience Data'!AT294)</f>
        <v/>
      </c>
      <c r="AA293" s="91">
        <f t="shared" si="370"/>
        <v>3.5</v>
      </c>
      <c r="AB293" s="40">
        <f t="shared" ref="AB293" si="431">IFERROR(IF(V293=100%,0.5,SUMPRODUCT(AA287:AA292*X287:X292)/SUM(X287:X292)-AA293-0.5),0.5)</f>
        <v>0.5</v>
      </c>
      <c r="AC293" s="40">
        <f t="shared" si="372"/>
        <v>0</v>
      </c>
      <c r="AD293" s="40">
        <f t="shared" si="373"/>
        <v>1</v>
      </c>
      <c r="AE293" s="1">
        <f>IFERROR((1+HLOOKUP($B293,'Yield Curve'!$C$5:$AK$94,AC293+2,FALSE))^(-AC293),1)</f>
        <v>1</v>
      </c>
      <c r="AF293" s="1">
        <f>IFERROR((1+HLOOKUP($B293,'Yield Curve'!$C$5:$AK$94,AD293+2,FALSE))^(-AD293),1)</f>
        <v>1</v>
      </c>
      <c r="AG293" s="1">
        <f t="shared" si="377"/>
        <v>1</v>
      </c>
      <c r="AH293" s="41" t="str">
        <f t="shared" si="374"/>
        <v/>
      </c>
    </row>
    <row r="294" spans="1:34">
      <c r="A294" s="139">
        <f t="shared" si="406"/>
        <v>29</v>
      </c>
      <c r="B294" s="43">
        <f>'Experience Data'!C295</f>
        <v>0</v>
      </c>
      <c r="C294" s="10">
        <f>'Experience Data'!D295</f>
        <v>0</v>
      </c>
      <c r="D294" s="10">
        <f>'Experience Data'!B295</f>
        <v>2013</v>
      </c>
      <c r="E294" s="10" t="str">
        <f t="shared" si="362"/>
        <v>No</v>
      </c>
      <c r="F294" s="40">
        <f>'Experience Data'!I295</f>
        <v>0</v>
      </c>
      <c r="G294" s="40">
        <f>'Experience Data'!J295</f>
        <v>0</v>
      </c>
      <c r="H294" s="11"/>
      <c r="I294" s="11"/>
      <c r="J294" s="35"/>
      <c r="K294" s="40">
        <f>'Experience Data'!G295</f>
        <v>0</v>
      </c>
      <c r="L294" s="40" t="str">
        <f t="shared" si="363"/>
        <v/>
      </c>
      <c r="M294" s="40" t="str">
        <f t="shared" si="364"/>
        <v/>
      </c>
      <c r="N294" s="40" t="str">
        <f t="shared" si="365"/>
        <v/>
      </c>
      <c r="O294" s="9" t="str">
        <f t="shared" si="366"/>
        <v/>
      </c>
      <c r="P294" s="9">
        <v>0.3</v>
      </c>
      <c r="Q294" s="11">
        <v>0.41</v>
      </c>
      <c r="R294" s="37" t="str">
        <f t="shared" si="367"/>
        <v/>
      </c>
      <c r="S294" s="11"/>
      <c r="T294" s="37" t="str">
        <f t="shared" si="368"/>
        <v/>
      </c>
      <c r="U294" s="94" t="str">
        <f t="shared" ref="U294" si="432">IF(S296="","",O294*S296+IF(Q294="",P294,Q294))</f>
        <v/>
      </c>
      <c r="V294" s="18">
        <f t="shared" si="420"/>
        <v>1</v>
      </c>
      <c r="W294" s="78" t="str">
        <f>IF('Experience Data'!AS295="","",'Experience Data'!AS295)</f>
        <v/>
      </c>
      <c r="X294" s="1">
        <f t="shared" si="416"/>
        <v>0</v>
      </c>
      <c r="Y294" s="91">
        <f t="shared" si="379"/>
        <v>2.5</v>
      </c>
      <c r="Z294" s="78" t="str">
        <f>IF('Experience Data'!AT295="","",'Experience Data'!AT295)</f>
        <v/>
      </c>
      <c r="AA294" s="91">
        <f t="shared" si="370"/>
        <v>2.5</v>
      </c>
      <c r="AB294" s="40">
        <f t="shared" ref="AB294" si="433">IFERROR(IF(V294=100%,0.5,SUMPRODUCT(AA287:AA293*X287:X293)/SUM(X287:X293)-AA294-0.5),0.5)</f>
        <v>0.5</v>
      </c>
      <c r="AC294" s="40">
        <f t="shared" si="372"/>
        <v>0</v>
      </c>
      <c r="AD294" s="40">
        <f t="shared" si="373"/>
        <v>1</v>
      </c>
      <c r="AE294" s="1">
        <f>IFERROR((1+HLOOKUP($B294,'Yield Curve'!$C$5:$AK$94,AC294+2,FALSE))^(-AC294),1)</f>
        <v>1</v>
      </c>
      <c r="AF294" s="1">
        <f>IFERROR((1+HLOOKUP($B294,'Yield Curve'!$C$5:$AK$94,AD294+2,FALSE))^(-AD294),1)</f>
        <v>1</v>
      </c>
      <c r="AG294" s="1">
        <f t="shared" si="377"/>
        <v>1</v>
      </c>
      <c r="AH294" s="41" t="str">
        <f t="shared" si="374"/>
        <v/>
      </c>
    </row>
    <row r="295" spans="1:34">
      <c r="A295" s="139">
        <f t="shared" si="406"/>
        <v>29</v>
      </c>
      <c r="B295" s="43">
        <f>'Experience Data'!C296</f>
        <v>0</v>
      </c>
      <c r="C295" s="10">
        <f>'Experience Data'!D296</f>
        <v>0</v>
      </c>
      <c r="D295" s="10">
        <f>'Experience Data'!B296</f>
        <v>2014</v>
      </c>
      <c r="E295" s="10" t="str">
        <f t="shared" si="362"/>
        <v>No</v>
      </c>
      <c r="F295" s="40">
        <f>'Experience Data'!I296</f>
        <v>0</v>
      </c>
      <c r="G295" s="40">
        <f>'Experience Data'!J296</f>
        <v>0</v>
      </c>
      <c r="H295" s="11"/>
      <c r="I295" s="11"/>
      <c r="J295" s="35"/>
      <c r="K295" s="40">
        <f>'Experience Data'!G296</f>
        <v>0</v>
      </c>
      <c r="L295" s="40" t="str">
        <f t="shared" si="363"/>
        <v/>
      </c>
      <c r="M295" s="40" t="str">
        <f t="shared" si="364"/>
        <v/>
      </c>
      <c r="N295" s="40" t="str">
        <f t="shared" si="365"/>
        <v/>
      </c>
      <c r="O295" s="9" t="str">
        <f t="shared" si="366"/>
        <v/>
      </c>
      <c r="P295" s="9">
        <v>0.3</v>
      </c>
      <c r="Q295" s="11">
        <v>0.41</v>
      </c>
      <c r="R295" s="37" t="str">
        <f t="shared" si="367"/>
        <v/>
      </c>
      <c r="S295" s="11"/>
      <c r="T295" s="37" t="str">
        <f t="shared" si="368"/>
        <v/>
      </c>
      <c r="U295" s="94" t="str">
        <f t="shared" ref="U295" si="434">IF(S296="","",O295*S296+IF(Q295="",P295,Q295))</f>
        <v/>
      </c>
      <c r="V295" s="18">
        <f t="shared" si="420"/>
        <v>1</v>
      </c>
      <c r="W295" s="78" t="str">
        <f>IF('Experience Data'!AS296="","",'Experience Data'!AS296)</f>
        <v/>
      </c>
      <c r="X295" s="1">
        <f t="shared" si="416"/>
        <v>0</v>
      </c>
      <c r="Y295" s="91">
        <f t="shared" si="379"/>
        <v>1.5</v>
      </c>
      <c r="Z295" s="78" t="str">
        <f>IF('Experience Data'!AT296="","",'Experience Data'!AT296)</f>
        <v/>
      </c>
      <c r="AA295" s="91">
        <f t="shared" si="370"/>
        <v>1.5</v>
      </c>
      <c r="AB295" s="40">
        <f t="shared" ref="AB295" si="435">IFERROR(IF(V295=100%,0.5,SUMPRODUCT(AA287:AA294*X287:X294)/SUM(X287:X294)-AA295-0.5),0.5)</f>
        <v>0.5</v>
      </c>
      <c r="AC295" s="40">
        <f t="shared" si="372"/>
        <v>0</v>
      </c>
      <c r="AD295" s="40">
        <f t="shared" si="373"/>
        <v>1</v>
      </c>
      <c r="AE295" s="1">
        <f>IFERROR((1+HLOOKUP($B295,'Yield Curve'!$C$5:$AK$94,AC295+2,FALSE))^(-AC295),1)</f>
        <v>1</v>
      </c>
      <c r="AF295" s="1">
        <f>IFERROR((1+HLOOKUP($B295,'Yield Curve'!$C$5:$AK$94,AD295+2,FALSE))^(-AD295),1)</f>
        <v>1</v>
      </c>
      <c r="AG295" s="1">
        <f t="shared" si="377"/>
        <v>1</v>
      </c>
      <c r="AH295" s="41" t="str">
        <f t="shared" si="374"/>
        <v/>
      </c>
    </row>
    <row r="296" spans="1:34">
      <c r="A296" s="140">
        <f t="shared" si="406"/>
        <v>29</v>
      </c>
      <c r="B296" s="44">
        <f>'Experience Data'!C297</f>
        <v>0</v>
      </c>
      <c r="C296" s="16">
        <f>'Experience Data'!D297</f>
        <v>0</v>
      </c>
      <c r="D296" s="16">
        <f>'Experience Data'!B297</f>
        <v>2015</v>
      </c>
      <c r="E296" s="16" t="str">
        <f t="shared" si="362"/>
        <v>No</v>
      </c>
      <c r="F296" s="45">
        <f>'Experience Data'!I297</f>
        <v>0</v>
      </c>
      <c r="G296" s="45">
        <f>'Experience Data'!J297</f>
        <v>0</v>
      </c>
      <c r="H296" s="20"/>
      <c r="I296" s="20"/>
      <c r="J296" s="36"/>
      <c r="K296" s="45">
        <f>'Experience Data'!G297</f>
        <v>0</v>
      </c>
      <c r="L296" s="45" t="str">
        <f t="shared" si="363"/>
        <v/>
      </c>
      <c r="M296" s="45" t="str">
        <f t="shared" si="364"/>
        <v/>
      </c>
      <c r="N296" s="45" t="str">
        <f t="shared" si="365"/>
        <v/>
      </c>
      <c r="O296" s="46" t="str">
        <f t="shared" si="366"/>
        <v/>
      </c>
      <c r="P296" s="46">
        <v>0.3</v>
      </c>
      <c r="Q296" s="20">
        <v>0.41</v>
      </c>
      <c r="R296" s="47" t="str">
        <f t="shared" si="367"/>
        <v/>
      </c>
      <c r="S296" s="20"/>
      <c r="T296" s="47" t="str">
        <f t="shared" si="368"/>
        <v/>
      </c>
      <c r="U296" s="95" t="str">
        <f t="shared" ref="U296" si="436">IF(S296="","",O296*S296+IF(Q296="",P296,Q296))</f>
        <v/>
      </c>
      <c r="V296" s="19">
        <f t="shared" si="420"/>
        <v>1</v>
      </c>
      <c r="W296" s="80" t="str">
        <f>IF('Experience Data'!AS297="","",'Experience Data'!AS297)</f>
        <v/>
      </c>
      <c r="X296" s="98">
        <f t="shared" ref="X296" si="437">IF(W296="",V296,W296)</f>
        <v>1</v>
      </c>
      <c r="Y296" s="92">
        <f t="shared" si="379"/>
        <v>0.5</v>
      </c>
      <c r="Z296" s="80" t="str">
        <f>IF('Experience Data'!AT297="","",'Experience Data'!AT297)</f>
        <v/>
      </c>
      <c r="AA296" s="92">
        <f t="shared" si="370"/>
        <v>0.5</v>
      </c>
      <c r="AB296" s="45">
        <f t="shared" ref="AB296" si="438">IFERROR(IF(V296=100%,0.5,SUMPRODUCT(AA287:AA295*X287:X295)/SUM(X287:X295)-AA296-0.5),0.5)</f>
        <v>0.5</v>
      </c>
      <c r="AC296" s="45">
        <f t="shared" si="372"/>
        <v>0</v>
      </c>
      <c r="AD296" s="45">
        <f t="shared" si="373"/>
        <v>1</v>
      </c>
      <c r="AE296" s="17">
        <f>IFERROR((1+HLOOKUP($B296,'Yield Curve'!$C$5:$AK$94,AC296+2,FALSE))^(-AC296),1)</f>
        <v>1</v>
      </c>
      <c r="AF296" s="17">
        <f>IFERROR((1+HLOOKUP($B296,'Yield Curve'!$C$5:$AK$94,AD296+2,FALSE))^(-AD296),1)</f>
        <v>1</v>
      </c>
      <c r="AG296" s="17">
        <f t="shared" si="377"/>
        <v>1</v>
      </c>
      <c r="AH296" s="42" t="str">
        <f t="shared" si="374"/>
        <v/>
      </c>
    </row>
    <row r="297" spans="1:34">
      <c r="A297" s="138">
        <f t="shared" ref="A297" si="439">A287+1</f>
        <v>30</v>
      </c>
      <c r="B297" s="48">
        <f>'Experience Data'!C298</f>
        <v>0</v>
      </c>
      <c r="C297" s="21">
        <f>'Experience Data'!D298</f>
        <v>0</v>
      </c>
      <c r="D297" s="21">
        <f>'Experience Data'!B298</f>
        <v>2006</v>
      </c>
      <c r="E297" s="21" t="str">
        <f t="shared" si="362"/>
        <v>No</v>
      </c>
      <c r="F297" s="49">
        <f>'Experience Data'!I298</f>
        <v>0</v>
      </c>
      <c r="G297" s="49">
        <f>'Experience Data'!J298</f>
        <v>0</v>
      </c>
      <c r="H297" s="50"/>
      <c r="I297" s="50"/>
      <c r="J297" s="23"/>
      <c r="K297" s="49">
        <f>'Experience Data'!G298</f>
        <v>0</v>
      </c>
      <c r="L297" s="49" t="str">
        <f t="shared" si="363"/>
        <v/>
      </c>
      <c r="M297" s="49" t="str">
        <f t="shared" si="364"/>
        <v/>
      </c>
      <c r="N297" s="49" t="str">
        <f t="shared" si="365"/>
        <v/>
      </c>
      <c r="O297" s="51" t="str">
        <f t="shared" si="366"/>
        <v/>
      </c>
      <c r="P297" s="51">
        <v>0.3</v>
      </c>
      <c r="Q297" s="50">
        <v>0.41</v>
      </c>
      <c r="R297" s="52" t="str">
        <f t="shared" si="367"/>
        <v/>
      </c>
      <c r="S297" s="50"/>
      <c r="T297" s="52" t="str">
        <f t="shared" si="368"/>
        <v/>
      </c>
      <c r="U297" s="93" t="str">
        <f t="shared" ref="U297" si="440">IF(S306="","",O297*S306+IF(Q297="",P297,Q297))</f>
        <v/>
      </c>
      <c r="V297" s="53">
        <v>1</v>
      </c>
      <c r="W297" s="79">
        <f>IF('Experience Data'!AS298="","",'Experience Data'!AS298)</f>
        <v>1</v>
      </c>
      <c r="X297" s="24">
        <f t="shared" ref="X297:X305" si="441">IF(W298="",V297-V298,W297-W298)</f>
        <v>0</v>
      </c>
      <c r="Y297" s="90">
        <v>15</v>
      </c>
      <c r="Z297" s="79" t="str">
        <f>IF('Experience Data'!AT298="","",'Experience Data'!AT298)</f>
        <v/>
      </c>
      <c r="AA297" s="90">
        <f t="shared" si="370"/>
        <v>15</v>
      </c>
      <c r="AB297" s="49">
        <f t="shared" ref="AB297" si="442">IFERROR(IF(V297=100%,0.5,SUMPRODUCT(AA296:AA297*X296:X297)/SUM(X296:X297)-AA297-0.5),0.5)</f>
        <v>0.5</v>
      </c>
      <c r="AC297" s="49">
        <f t="shared" si="372"/>
        <v>0</v>
      </c>
      <c r="AD297" s="49">
        <f t="shared" si="373"/>
        <v>1</v>
      </c>
      <c r="AE297" s="24">
        <f>IFERROR((1+HLOOKUP($B297,'Yield Curve'!$C$5:$AK$94,AC297+2,FALSE))^(-AC297),1)</f>
        <v>1</v>
      </c>
      <c r="AF297" s="24">
        <f>IFERROR((1+HLOOKUP($B297,'Yield Curve'!$C$5:$AK$94,AD297+2,FALSE))^(-AD297),1)</f>
        <v>1</v>
      </c>
      <c r="AG297" s="24">
        <f t="shared" si="377"/>
        <v>1</v>
      </c>
      <c r="AH297" s="54" t="str">
        <f t="shared" si="374"/>
        <v/>
      </c>
    </row>
    <row r="298" spans="1:34">
      <c r="A298" s="139">
        <f t="shared" ref="A298" si="443">A297</f>
        <v>30</v>
      </c>
      <c r="B298" s="43">
        <f>'Experience Data'!C299</f>
        <v>0</v>
      </c>
      <c r="C298" s="10">
        <f>'Experience Data'!D299</f>
        <v>0</v>
      </c>
      <c r="D298" s="10">
        <f>'Experience Data'!B299</f>
        <v>2007</v>
      </c>
      <c r="E298" s="10" t="str">
        <f t="shared" si="362"/>
        <v>No</v>
      </c>
      <c r="F298" s="40">
        <f>'Experience Data'!I299</f>
        <v>0</v>
      </c>
      <c r="G298" s="40">
        <f>'Experience Data'!J299</f>
        <v>0</v>
      </c>
      <c r="H298" s="11"/>
      <c r="I298" s="11"/>
      <c r="J298" s="35"/>
      <c r="K298" s="40">
        <f>'Experience Data'!G299</f>
        <v>0</v>
      </c>
      <c r="L298" s="40" t="str">
        <f t="shared" si="363"/>
        <v/>
      </c>
      <c r="M298" s="40" t="str">
        <f t="shared" si="364"/>
        <v/>
      </c>
      <c r="N298" s="40" t="str">
        <f t="shared" si="365"/>
        <v/>
      </c>
      <c r="O298" s="9" t="str">
        <f t="shared" si="366"/>
        <v/>
      </c>
      <c r="P298" s="9">
        <v>0.3</v>
      </c>
      <c r="Q298" s="11">
        <v>0.41</v>
      </c>
      <c r="R298" s="37" t="str">
        <f t="shared" si="367"/>
        <v/>
      </c>
      <c r="S298" s="11"/>
      <c r="T298" s="37" t="str">
        <f t="shared" si="368"/>
        <v/>
      </c>
      <c r="U298" s="94" t="str">
        <f t="shared" ref="U298" si="444">IF(S306="","",O298*S306+IF(Q298="",P298,Q298))</f>
        <v/>
      </c>
      <c r="V298" s="18">
        <f t="shared" ref="V298:V306" si="445">IFERROR(L298/M298,100%)</f>
        <v>1</v>
      </c>
      <c r="W298" s="78" t="str">
        <f>IF('Experience Data'!AS299="","",'Experience Data'!AS299)</f>
        <v/>
      </c>
      <c r="X298" s="1">
        <f t="shared" si="441"/>
        <v>0</v>
      </c>
      <c r="Y298" s="91">
        <v>8.5</v>
      </c>
      <c r="Z298" s="78" t="str">
        <f>IF('Experience Data'!AT299="","",'Experience Data'!AT299)</f>
        <v/>
      </c>
      <c r="AA298" s="91">
        <f t="shared" si="370"/>
        <v>8.5</v>
      </c>
      <c r="AB298" s="40">
        <f t="shared" ref="AB298" si="446">IFERROR(IF(V298=100%,0.5,SUMPRODUCT(AA297:AA297*X297:X297)/SUM(X297:X297)-AA298-0.5),0.5)</f>
        <v>0.5</v>
      </c>
      <c r="AC298" s="40">
        <f t="shared" si="372"/>
        <v>0</v>
      </c>
      <c r="AD298" s="40">
        <f t="shared" si="373"/>
        <v>1</v>
      </c>
      <c r="AE298" s="1">
        <f>IFERROR((1+HLOOKUP($B298,'Yield Curve'!$C$5:$AK$94,AC298+2,FALSE))^(-AC298),1)</f>
        <v>1</v>
      </c>
      <c r="AF298" s="1">
        <f>IFERROR((1+HLOOKUP($B298,'Yield Curve'!$C$5:$AK$94,AD298+2,FALSE))^(-AD298),1)</f>
        <v>1</v>
      </c>
      <c r="AG298" s="1">
        <f t="shared" si="377"/>
        <v>1</v>
      </c>
      <c r="AH298" s="41" t="str">
        <f t="shared" si="374"/>
        <v/>
      </c>
    </row>
    <row r="299" spans="1:34">
      <c r="A299" s="139">
        <f t="shared" si="406"/>
        <v>30</v>
      </c>
      <c r="B299" s="43">
        <f>'Experience Data'!C300</f>
        <v>0</v>
      </c>
      <c r="C299" s="10">
        <f>'Experience Data'!D300</f>
        <v>0</v>
      </c>
      <c r="D299" s="10">
        <f>'Experience Data'!B300</f>
        <v>2008</v>
      </c>
      <c r="E299" s="10" t="str">
        <f t="shared" si="362"/>
        <v>No</v>
      </c>
      <c r="F299" s="40">
        <f>'Experience Data'!I300</f>
        <v>0</v>
      </c>
      <c r="G299" s="40">
        <f>'Experience Data'!J300</f>
        <v>0</v>
      </c>
      <c r="H299" s="11"/>
      <c r="I299" s="11"/>
      <c r="J299" s="35"/>
      <c r="K299" s="40">
        <f>'Experience Data'!G300</f>
        <v>0</v>
      </c>
      <c r="L299" s="40" t="str">
        <f t="shared" si="363"/>
        <v/>
      </c>
      <c r="M299" s="40" t="str">
        <f t="shared" si="364"/>
        <v/>
      </c>
      <c r="N299" s="40" t="str">
        <f t="shared" si="365"/>
        <v/>
      </c>
      <c r="O299" s="9" t="str">
        <f t="shared" si="366"/>
        <v/>
      </c>
      <c r="P299" s="9">
        <v>0.3</v>
      </c>
      <c r="Q299" s="11">
        <v>0.41</v>
      </c>
      <c r="R299" s="37" t="str">
        <f t="shared" si="367"/>
        <v/>
      </c>
      <c r="S299" s="11"/>
      <c r="T299" s="37" t="str">
        <f t="shared" si="368"/>
        <v/>
      </c>
      <c r="U299" s="94" t="str">
        <f t="shared" ref="U299" si="447">IF(S306="","",O299*S306+IF(Q299="",P299,Q299))</f>
        <v/>
      </c>
      <c r="V299" s="18">
        <f t="shared" si="445"/>
        <v>1</v>
      </c>
      <c r="W299" s="78" t="str">
        <f>IF('Experience Data'!AS300="","",'Experience Data'!AS300)</f>
        <v/>
      </c>
      <c r="X299" s="1">
        <f t="shared" si="441"/>
        <v>0</v>
      </c>
      <c r="Y299" s="91">
        <f t="shared" si="379"/>
        <v>7.5</v>
      </c>
      <c r="Z299" s="78" t="str">
        <f>IF('Experience Data'!AT300="","",'Experience Data'!AT300)</f>
        <v/>
      </c>
      <c r="AA299" s="91">
        <f t="shared" si="370"/>
        <v>7.5</v>
      </c>
      <c r="AB299" s="40">
        <f t="shared" ref="AB299" si="448">IFERROR(IF(V299=100%,0.5,SUMPRODUCT(AA297:AA298*X297:X298)/SUM(X297:X298)-AA299-0.5),0.5)</f>
        <v>0.5</v>
      </c>
      <c r="AC299" s="40">
        <f t="shared" si="372"/>
        <v>0</v>
      </c>
      <c r="AD299" s="40">
        <f t="shared" si="373"/>
        <v>1</v>
      </c>
      <c r="AE299" s="1">
        <f>IFERROR((1+HLOOKUP($B299,'Yield Curve'!$C$5:$AK$94,AC299+2,FALSE))^(-AC299),1)</f>
        <v>1</v>
      </c>
      <c r="AF299" s="1">
        <f>IFERROR((1+HLOOKUP($B299,'Yield Curve'!$C$5:$AK$94,AD299+2,FALSE))^(-AD299),1)</f>
        <v>1</v>
      </c>
      <c r="AG299" s="1">
        <f t="shared" si="377"/>
        <v>1</v>
      </c>
      <c r="AH299" s="41" t="str">
        <f t="shared" si="374"/>
        <v/>
      </c>
    </row>
    <row r="300" spans="1:34">
      <c r="A300" s="139">
        <f t="shared" si="406"/>
        <v>30</v>
      </c>
      <c r="B300" s="43">
        <f>'Experience Data'!C301</f>
        <v>0</v>
      </c>
      <c r="C300" s="10">
        <f>'Experience Data'!D301</f>
        <v>0</v>
      </c>
      <c r="D300" s="10">
        <f>'Experience Data'!B301</f>
        <v>2009</v>
      </c>
      <c r="E300" s="10" t="str">
        <f t="shared" si="362"/>
        <v>No</v>
      </c>
      <c r="F300" s="40">
        <f>'Experience Data'!I301</f>
        <v>0</v>
      </c>
      <c r="G300" s="40">
        <f>'Experience Data'!J301</f>
        <v>0</v>
      </c>
      <c r="H300" s="11"/>
      <c r="I300" s="11"/>
      <c r="J300" s="35"/>
      <c r="K300" s="40">
        <f>'Experience Data'!G301</f>
        <v>0</v>
      </c>
      <c r="L300" s="40" t="str">
        <f t="shared" si="363"/>
        <v/>
      </c>
      <c r="M300" s="40" t="str">
        <f t="shared" si="364"/>
        <v/>
      </c>
      <c r="N300" s="40" t="str">
        <f t="shared" si="365"/>
        <v/>
      </c>
      <c r="O300" s="9" t="str">
        <f t="shared" si="366"/>
        <v/>
      </c>
      <c r="P300" s="9">
        <v>0.3</v>
      </c>
      <c r="Q300" s="11">
        <v>0.41</v>
      </c>
      <c r="R300" s="37" t="str">
        <f t="shared" si="367"/>
        <v/>
      </c>
      <c r="S300" s="11"/>
      <c r="T300" s="37" t="str">
        <f t="shared" si="368"/>
        <v/>
      </c>
      <c r="U300" s="94" t="str">
        <f t="shared" ref="U300" si="449">IF(S306="","",O300*S306+IF(Q300="",P300,Q300))</f>
        <v/>
      </c>
      <c r="V300" s="18">
        <f t="shared" si="445"/>
        <v>1</v>
      </c>
      <c r="W300" s="78" t="str">
        <f>IF('Experience Data'!AS301="","",'Experience Data'!AS301)</f>
        <v/>
      </c>
      <c r="X300" s="1">
        <f t="shared" si="441"/>
        <v>0</v>
      </c>
      <c r="Y300" s="91">
        <f t="shared" si="379"/>
        <v>6.5</v>
      </c>
      <c r="Z300" s="78" t="str">
        <f>IF('Experience Data'!AT301="","",'Experience Data'!AT301)</f>
        <v/>
      </c>
      <c r="AA300" s="91">
        <f t="shared" si="370"/>
        <v>6.5</v>
      </c>
      <c r="AB300" s="40">
        <f t="shared" ref="AB300" si="450">IFERROR(IF(V300=100%,0.5,SUMPRODUCT(AA297:AA299*X297:X299)/SUM(X297:X299)-AA300-0.5),0.5)</f>
        <v>0.5</v>
      </c>
      <c r="AC300" s="40">
        <f t="shared" si="372"/>
        <v>0</v>
      </c>
      <c r="AD300" s="40">
        <f t="shared" si="373"/>
        <v>1</v>
      </c>
      <c r="AE300" s="1">
        <f>IFERROR((1+HLOOKUP($B300,'Yield Curve'!$C$5:$AK$94,AC300+2,FALSE))^(-AC300),1)</f>
        <v>1</v>
      </c>
      <c r="AF300" s="1">
        <f>IFERROR((1+HLOOKUP($B300,'Yield Curve'!$C$5:$AK$94,AD300+2,FALSE))^(-AD300),1)</f>
        <v>1</v>
      </c>
      <c r="AG300" s="1">
        <f t="shared" si="377"/>
        <v>1</v>
      </c>
      <c r="AH300" s="41" t="str">
        <f t="shared" si="374"/>
        <v/>
      </c>
    </row>
    <row r="301" spans="1:34">
      <c r="A301" s="139">
        <f t="shared" si="406"/>
        <v>30</v>
      </c>
      <c r="B301" s="43">
        <f>'Experience Data'!C302</f>
        <v>0</v>
      </c>
      <c r="C301" s="10">
        <f>'Experience Data'!D302</f>
        <v>0</v>
      </c>
      <c r="D301" s="10">
        <f>'Experience Data'!B302</f>
        <v>2010</v>
      </c>
      <c r="E301" s="10" t="str">
        <f t="shared" si="362"/>
        <v>No</v>
      </c>
      <c r="F301" s="40">
        <f>'Experience Data'!I302</f>
        <v>0</v>
      </c>
      <c r="G301" s="40">
        <f>'Experience Data'!J302</f>
        <v>0</v>
      </c>
      <c r="H301" s="11"/>
      <c r="I301" s="11"/>
      <c r="J301" s="35"/>
      <c r="K301" s="40">
        <f>'Experience Data'!G302</f>
        <v>0</v>
      </c>
      <c r="L301" s="40" t="str">
        <f t="shared" si="363"/>
        <v/>
      </c>
      <c r="M301" s="40" t="str">
        <f t="shared" si="364"/>
        <v/>
      </c>
      <c r="N301" s="40" t="str">
        <f t="shared" si="365"/>
        <v/>
      </c>
      <c r="O301" s="9" t="str">
        <f t="shared" si="366"/>
        <v/>
      </c>
      <c r="P301" s="9">
        <v>0.3</v>
      </c>
      <c r="Q301" s="11">
        <v>0.41</v>
      </c>
      <c r="R301" s="37" t="str">
        <f t="shared" si="367"/>
        <v/>
      </c>
      <c r="S301" s="11"/>
      <c r="T301" s="37" t="str">
        <f t="shared" si="368"/>
        <v/>
      </c>
      <c r="U301" s="94" t="str">
        <f t="shared" ref="U301" si="451">IF(S306="","",O301*S306+IF(Q301="",P301,Q301))</f>
        <v/>
      </c>
      <c r="V301" s="18">
        <f t="shared" si="445"/>
        <v>1</v>
      </c>
      <c r="W301" s="78" t="str">
        <f>IF('Experience Data'!AS302="","",'Experience Data'!AS302)</f>
        <v/>
      </c>
      <c r="X301" s="1">
        <f t="shared" si="441"/>
        <v>0</v>
      </c>
      <c r="Y301" s="91">
        <f t="shared" si="379"/>
        <v>5.5</v>
      </c>
      <c r="Z301" s="78" t="str">
        <f>IF('Experience Data'!AT302="","",'Experience Data'!AT302)</f>
        <v/>
      </c>
      <c r="AA301" s="91">
        <f t="shared" si="370"/>
        <v>5.5</v>
      </c>
      <c r="AB301" s="40">
        <f t="shared" ref="AB301" si="452">IFERROR(IF(V301=100%,0.5,SUMPRODUCT(AA297:AA300*X297:X300)/SUM(X297:X300)-AA301-0.5),0.5)</f>
        <v>0.5</v>
      </c>
      <c r="AC301" s="40">
        <f t="shared" si="372"/>
        <v>0</v>
      </c>
      <c r="AD301" s="40">
        <f t="shared" si="373"/>
        <v>1</v>
      </c>
      <c r="AE301" s="1">
        <f>IFERROR((1+HLOOKUP($B301,'Yield Curve'!$C$5:$AK$94,AC301+2,FALSE))^(-AC301),1)</f>
        <v>1</v>
      </c>
      <c r="AF301" s="1">
        <f>IFERROR((1+HLOOKUP($B301,'Yield Curve'!$C$5:$AK$94,AD301+2,FALSE))^(-AD301),1)</f>
        <v>1</v>
      </c>
      <c r="AG301" s="1">
        <f t="shared" si="377"/>
        <v>1</v>
      </c>
      <c r="AH301" s="41" t="str">
        <f t="shared" si="374"/>
        <v/>
      </c>
    </row>
    <row r="302" spans="1:34">
      <c r="A302" s="139">
        <f t="shared" si="406"/>
        <v>30</v>
      </c>
      <c r="B302" s="43">
        <f>'Experience Data'!C303</f>
        <v>0</v>
      </c>
      <c r="C302" s="10">
        <f>'Experience Data'!D303</f>
        <v>0</v>
      </c>
      <c r="D302" s="10">
        <f>'Experience Data'!B303</f>
        <v>2011</v>
      </c>
      <c r="E302" s="10" t="str">
        <f t="shared" si="362"/>
        <v>No</v>
      </c>
      <c r="F302" s="40">
        <f>'Experience Data'!I303</f>
        <v>0</v>
      </c>
      <c r="G302" s="40">
        <f>'Experience Data'!J303</f>
        <v>0</v>
      </c>
      <c r="H302" s="11"/>
      <c r="I302" s="11"/>
      <c r="J302" s="35"/>
      <c r="K302" s="40">
        <f>'Experience Data'!G303</f>
        <v>0</v>
      </c>
      <c r="L302" s="40" t="str">
        <f t="shared" si="363"/>
        <v/>
      </c>
      <c r="M302" s="40" t="str">
        <f t="shared" si="364"/>
        <v/>
      </c>
      <c r="N302" s="40" t="str">
        <f t="shared" si="365"/>
        <v/>
      </c>
      <c r="O302" s="9" t="str">
        <f t="shared" si="366"/>
        <v/>
      </c>
      <c r="P302" s="9">
        <v>0.3</v>
      </c>
      <c r="Q302" s="11">
        <v>0.41</v>
      </c>
      <c r="R302" s="37" t="str">
        <f t="shared" si="367"/>
        <v/>
      </c>
      <c r="S302" s="11"/>
      <c r="T302" s="37" t="str">
        <f t="shared" si="368"/>
        <v/>
      </c>
      <c r="U302" s="94" t="str">
        <f t="shared" ref="U302" si="453">IF(S306="","",O302*S306+IF(Q302="",P302,Q302))</f>
        <v/>
      </c>
      <c r="V302" s="18">
        <f t="shared" si="445"/>
        <v>1</v>
      </c>
      <c r="W302" s="78" t="str">
        <f>IF('Experience Data'!AS303="","",'Experience Data'!AS303)</f>
        <v/>
      </c>
      <c r="X302" s="1">
        <f t="shared" si="441"/>
        <v>0</v>
      </c>
      <c r="Y302" s="91">
        <f t="shared" si="379"/>
        <v>4.5</v>
      </c>
      <c r="Z302" s="78" t="str">
        <f>IF('Experience Data'!AT303="","",'Experience Data'!AT303)</f>
        <v/>
      </c>
      <c r="AA302" s="91">
        <f t="shared" si="370"/>
        <v>4.5</v>
      </c>
      <c r="AB302" s="40">
        <f t="shared" ref="AB302" si="454">IFERROR(IF(V302=100%,0.5,SUMPRODUCT(AA297:AA301*X297:X301)/SUM(X297:X301)-AA302-0.5),0.5)</f>
        <v>0.5</v>
      </c>
      <c r="AC302" s="40">
        <f t="shared" si="372"/>
        <v>0</v>
      </c>
      <c r="AD302" s="40">
        <f t="shared" si="373"/>
        <v>1</v>
      </c>
      <c r="AE302" s="1">
        <f>IFERROR((1+HLOOKUP($B302,'Yield Curve'!$C$5:$AK$94,AC302+2,FALSE))^(-AC302),1)</f>
        <v>1</v>
      </c>
      <c r="AF302" s="1">
        <f>IFERROR((1+HLOOKUP($B302,'Yield Curve'!$C$5:$AK$94,AD302+2,FALSE))^(-AD302),1)</f>
        <v>1</v>
      </c>
      <c r="AG302" s="1">
        <f t="shared" si="377"/>
        <v>1</v>
      </c>
      <c r="AH302" s="41" t="str">
        <f t="shared" si="374"/>
        <v/>
      </c>
    </row>
    <row r="303" spans="1:34">
      <c r="A303" s="139">
        <f t="shared" si="406"/>
        <v>30</v>
      </c>
      <c r="B303" s="43">
        <f>'Experience Data'!C304</f>
        <v>0</v>
      </c>
      <c r="C303" s="10">
        <f>'Experience Data'!D304</f>
        <v>0</v>
      </c>
      <c r="D303" s="10">
        <f>'Experience Data'!B304</f>
        <v>2012</v>
      </c>
      <c r="E303" s="10" t="str">
        <f t="shared" si="362"/>
        <v>No</v>
      </c>
      <c r="F303" s="40">
        <f>'Experience Data'!I304</f>
        <v>0</v>
      </c>
      <c r="G303" s="40">
        <f>'Experience Data'!J304</f>
        <v>0</v>
      </c>
      <c r="H303" s="11"/>
      <c r="I303" s="11"/>
      <c r="J303" s="35"/>
      <c r="K303" s="40">
        <f>'Experience Data'!G304</f>
        <v>0</v>
      </c>
      <c r="L303" s="40" t="str">
        <f t="shared" si="363"/>
        <v/>
      </c>
      <c r="M303" s="40" t="str">
        <f t="shared" si="364"/>
        <v/>
      </c>
      <c r="N303" s="40" t="str">
        <f t="shared" si="365"/>
        <v/>
      </c>
      <c r="O303" s="9" t="str">
        <f t="shared" si="366"/>
        <v/>
      </c>
      <c r="P303" s="9">
        <v>0.3</v>
      </c>
      <c r="Q303" s="11">
        <v>0.41</v>
      </c>
      <c r="R303" s="37" t="str">
        <f t="shared" si="367"/>
        <v/>
      </c>
      <c r="S303" s="11"/>
      <c r="T303" s="37" t="str">
        <f t="shared" si="368"/>
        <v/>
      </c>
      <c r="U303" s="94" t="str">
        <f t="shared" ref="U303" si="455">IF(S306="","",O303*S306+IF(Q303="",P303,Q303))</f>
        <v/>
      </c>
      <c r="V303" s="18">
        <f t="shared" si="445"/>
        <v>1</v>
      </c>
      <c r="W303" s="78" t="str">
        <f>IF('Experience Data'!AS304="","",'Experience Data'!AS304)</f>
        <v/>
      </c>
      <c r="X303" s="1">
        <f t="shared" si="441"/>
        <v>0</v>
      </c>
      <c r="Y303" s="91">
        <f t="shared" si="379"/>
        <v>3.5</v>
      </c>
      <c r="Z303" s="78" t="str">
        <f>IF('Experience Data'!AT304="","",'Experience Data'!AT304)</f>
        <v/>
      </c>
      <c r="AA303" s="91">
        <f t="shared" si="370"/>
        <v>3.5</v>
      </c>
      <c r="AB303" s="40">
        <f t="shared" ref="AB303" si="456">IFERROR(IF(V303=100%,0.5,SUMPRODUCT(AA297:AA302*X297:X302)/SUM(X297:X302)-AA303-0.5),0.5)</f>
        <v>0.5</v>
      </c>
      <c r="AC303" s="40">
        <f t="shared" si="372"/>
        <v>0</v>
      </c>
      <c r="AD303" s="40">
        <f t="shared" si="373"/>
        <v>1</v>
      </c>
      <c r="AE303" s="1">
        <f>IFERROR((1+HLOOKUP($B303,'Yield Curve'!$C$5:$AK$94,AC303+2,FALSE))^(-AC303),1)</f>
        <v>1</v>
      </c>
      <c r="AF303" s="1">
        <f>IFERROR((1+HLOOKUP($B303,'Yield Curve'!$C$5:$AK$94,AD303+2,FALSE))^(-AD303),1)</f>
        <v>1</v>
      </c>
      <c r="AG303" s="1">
        <f t="shared" si="377"/>
        <v>1</v>
      </c>
      <c r="AH303" s="41" t="str">
        <f t="shared" si="374"/>
        <v/>
      </c>
    </row>
    <row r="304" spans="1:34">
      <c r="A304" s="139">
        <f t="shared" si="406"/>
        <v>30</v>
      </c>
      <c r="B304" s="43">
        <f>'Experience Data'!C305</f>
        <v>0</v>
      </c>
      <c r="C304" s="10">
        <f>'Experience Data'!D305</f>
        <v>0</v>
      </c>
      <c r="D304" s="10">
        <f>'Experience Data'!B305</f>
        <v>2013</v>
      </c>
      <c r="E304" s="10" t="str">
        <f t="shared" si="362"/>
        <v>No</v>
      </c>
      <c r="F304" s="40">
        <f>'Experience Data'!I305</f>
        <v>0</v>
      </c>
      <c r="G304" s="40">
        <f>'Experience Data'!J305</f>
        <v>0</v>
      </c>
      <c r="H304" s="11"/>
      <c r="I304" s="11"/>
      <c r="J304" s="35"/>
      <c r="K304" s="40">
        <f>'Experience Data'!G305</f>
        <v>0</v>
      </c>
      <c r="L304" s="40" t="str">
        <f t="shared" si="363"/>
        <v/>
      </c>
      <c r="M304" s="40" t="str">
        <f t="shared" si="364"/>
        <v/>
      </c>
      <c r="N304" s="40" t="str">
        <f t="shared" si="365"/>
        <v/>
      </c>
      <c r="O304" s="9" t="str">
        <f t="shared" si="366"/>
        <v/>
      </c>
      <c r="P304" s="9">
        <v>0.3</v>
      </c>
      <c r="Q304" s="11">
        <v>0.41</v>
      </c>
      <c r="R304" s="37" t="str">
        <f t="shared" si="367"/>
        <v/>
      </c>
      <c r="S304" s="11"/>
      <c r="T304" s="37" t="str">
        <f t="shared" si="368"/>
        <v/>
      </c>
      <c r="U304" s="94" t="str">
        <f t="shared" ref="U304" si="457">IF(S306="","",O304*S306+IF(Q304="",P304,Q304))</f>
        <v/>
      </c>
      <c r="V304" s="18">
        <f t="shared" si="445"/>
        <v>1</v>
      </c>
      <c r="W304" s="78" t="str">
        <f>IF('Experience Data'!AS305="","",'Experience Data'!AS305)</f>
        <v/>
      </c>
      <c r="X304" s="1">
        <f t="shared" si="441"/>
        <v>0</v>
      </c>
      <c r="Y304" s="91">
        <f t="shared" si="379"/>
        <v>2.5</v>
      </c>
      <c r="Z304" s="78" t="str">
        <f>IF('Experience Data'!AT305="","",'Experience Data'!AT305)</f>
        <v/>
      </c>
      <c r="AA304" s="91">
        <f t="shared" si="370"/>
        <v>2.5</v>
      </c>
      <c r="AB304" s="40">
        <f t="shared" ref="AB304" si="458">IFERROR(IF(V304=100%,0.5,SUMPRODUCT(AA297:AA303*X297:X303)/SUM(X297:X303)-AA304-0.5),0.5)</f>
        <v>0.5</v>
      </c>
      <c r="AC304" s="40">
        <f t="shared" si="372"/>
        <v>0</v>
      </c>
      <c r="AD304" s="40">
        <f t="shared" si="373"/>
        <v>1</v>
      </c>
      <c r="AE304" s="1">
        <f>IFERROR((1+HLOOKUP($B304,'Yield Curve'!$C$5:$AK$94,AC304+2,FALSE))^(-AC304),1)</f>
        <v>1</v>
      </c>
      <c r="AF304" s="1">
        <f>IFERROR((1+HLOOKUP($B304,'Yield Curve'!$C$5:$AK$94,AD304+2,FALSE))^(-AD304),1)</f>
        <v>1</v>
      </c>
      <c r="AG304" s="1">
        <f t="shared" si="377"/>
        <v>1</v>
      </c>
      <c r="AH304" s="41" t="str">
        <f t="shared" si="374"/>
        <v/>
      </c>
    </row>
    <row r="305" spans="1:34">
      <c r="A305" s="139">
        <f t="shared" si="406"/>
        <v>30</v>
      </c>
      <c r="B305" s="43">
        <f>'Experience Data'!C306</f>
        <v>0</v>
      </c>
      <c r="C305" s="10">
        <f>'Experience Data'!D306</f>
        <v>0</v>
      </c>
      <c r="D305" s="10">
        <f>'Experience Data'!B306</f>
        <v>2014</v>
      </c>
      <c r="E305" s="10" t="str">
        <f t="shared" si="362"/>
        <v>No</v>
      </c>
      <c r="F305" s="40">
        <f>'Experience Data'!I306</f>
        <v>0</v>
      </c>
      <c r="G305" s="40">
        <f>'Experience Data'!J306</f>
        <v>0</v>
      </c>
      <c r="H305" s="11"/>
      <c r="I305" s="11"/>
      <c r="J305" s="35"/>
      <c r="K305" s="40">
        <f>'Experience Data'!G306</f>
        <v>0</v>
      </c>
      <c r="L305" s="40" t="str">
        <f t="shared" si="363"/>
        <v/>
      </c>
      <c r="M305" s="40" t="str">
        <f t="shared" si="364"/>
        <v/>
      </c>
      <c r="N305" s="40" t="str">
        <f t="shared" si="365"/>
        <v/>
      </c>
      <c r="O305" s="9" t="str">
        <f t="shared" si="366"/>
        <v/>
      </c>
      <c r="P305" s="9">
        <v>0.3</v>
      </c>
      <c r="Q305" s="11">
        <v>0.41</v>
      </c>
      <c r="R305" s="37" t="str">
        <f t="shared" si="367"/>
        <v/>
      </c>
      <c r="S305" s="11"/>
      <c r="T305" s="37" t="str">
        <f t="shared" si="368"/>
        <v/>
      </c>
      <c r="U305" s="94" t="str">
        <f t="shared" ref="U305" si="459">IF(S306="","",O305*S306+IF(Q305="",P305,Q305))</f>
        <v/>
      </c>
      <c r="V305" s="18">
        <f t="shared" si="445"/>
        <v>1</v>
      </c>
      <c r="W305" s="78" t="str">
        <f>IF('Experience Data'!AS306="","",'Experience Data'!AS306)</f>
        <v/>
      </c>
      <c r="X305" s="1">
        <f t="shared" si="441"/>
        <v>0</v>
      </c>
      <c r="Y305" s="91">
        <f t="shared" si="379"/>
        <v>1.5</v>
      </c>
      <c r="Z305" s="78" t="str">
        <f>IF('Experience Data'!AT306="","",'Experience Data'!AT306)</f>
        <v/>
      </c>
      <c r="AA305" s="91">
        <f t="shared" si="370"/>
        <v>1.5</v>
      </c>
      <c r="AB305" s="40">
        <f t="shared" ref="AB305" si="460">IFERROR(IF(V305=100%,0.5,SUMPRODUCT(AA297:AA304*X297:X304)/SUM(X297:X304)-AA305-0.5),0.5)</f>
        <v>0.5</v>
      </c>
      <c r="AC305" s="40">
        <f t="shared" si="372"/>
        <v>0</v>
      </c>
      <c r="AD305" s="40">
        <f t="shared" si="373"/>
        <v>1</v>
      </c>
      <c r="AE305" s="1">
        <f>IFERROR((1+HLOOKUP($B305,'Yield Curve'!$C$5:$AK$94,AC305+2,FALSE))^(-AC305),1)</f>
        <v>1</v>
      </c>
      <c r="AF305" s="1">
        <f>IFERROR((1+HLOOKUP($B305,'Yield Curve'!$C$5:$AK$94,AD305+2,FALSE))^(-AD305),1)</f>
        <v>1</v>
      </c>
      <c r="AG305" s="1">
        <f t="shared" si="377"/>
        <v>1</v>
      </c>
      <c r="AH305" s="41" t="str">
        <f t="shared" si="374"/>
        <v/>
      </c>
    </row>
    <row r="306" spans="1:34">
      <c r="A306" s="140">
        <f t="shared" si="406"/>
        <v>30</v>
      </c>
      <c r="B306" s="44">
        <f>'Experience Data'!C307</f>
        <v>0</v>
      </c>
      <c r="C306" s="16">
        <f>'Experience Data'!D307</f>
        <v>0</v>
      </c>
      <c r="D306" s="16">
        <f>'Experience Data'!B307</f>
        <v>2015</v>
      </c>
      <c r="E306" s="16" t="str">
        <f t="shared" si="362"/>
        <v>No</v>
      </c>
      <c r="F306" s="45">
        <f>'Experience Data'!I307</f>
        <v>0</v>
      </c>
      <c r="G306" s="45">
        <f>'Experience Data'!J307</f>
        <v>0</v>
      </c>
      <c r="H306" s="20"/>
      <c r="I306" s="20"/>
      <c r="J306" s="36"/>
      <c r="K306" s="45">
        <f>'Experience Data'!G307</f>
        <v>0</v>
      </c>
      <c r="L306" s="45" t="str">
        <f t="shared" si="363"/>
        <v/>
      </c>
      <c r="M306" s="45" t="str">
        <f t="shared" si="364"/>
        <v/>
      </c>
      <c r="N306" s="45" t="str">
        <f t="shared" si="365"/>
        <v/>
      </c>
      <c r="O306" s="46" t="str">
        <f t="shared" si="366"/>
        <v/>
      </c>
      <c r="P306" s="46">
        <v>0.3</v>
      </c>
      <c r="Q306" s="20">
        <v>0.41</v>
      </c>
      <c r="R306" s="47" t="str">
        <f t="shared" si="367"/>
        <v/>
      </c>
      <c r="S306" s="20"/>
      <c r="T306" s="47" t="str">
        <f t="shared" si="368"/>
        <v/>
      </c>
      <c r="U306" s="95" t="str">
        <f t="shared" ref="U306" si="461">IF(S306="","",O306*S306+IF(Q306="",P306,Q306))</f>
        <v/>
      </c>
      <c r="V306" s="19">
        <f t="shared" si="445"/>
        <v>1</v>
      </c>
      <c r="W306" s="80" t="str">
        <f>IF('Experience Data'!AS307="","",'Experience Data'!AS307)</f>
        <v/>
      </c>
      <c r="X306" s="98">
        <f t="shared" ref="X306" si="462">IF(W306="",V306,W306)</f>
        <v>1</v>
      </c>
      <c r="Y306" s="92">
        <f t="shared" si="379"/>
        <v>0.5</v>
      </c>
      <c r="Z306" s="80" t="str">
        <f>IF('Experience Data'!AT307="","",'Experience Data'!AT307)</f>
        <v/>
      </c>
      <c r="AA306" s="92">
        <f t="shared" si="370"/>
        <v>0.5</v>
      </c>
      <c r="AB306" s="45">
        <f t="shared" ref="AB306" si="463">IFERROR(IF(V306=100%,0.5,SUMPRODUCT(AA297:AA305*X297:X305)/SUM(X297:X305)-AA306-0.5),0.5)</f>
        <v>0.5</v>
      </c>
      <c r="AC306" s="45">
        <f t="shared" si="372"/>
        <v>0</v>
      </c>
      <c r="AD306" s="45">
        <f t="shared" si="373"/>
        <v>1</v>
      </c>
      <c r="AE306" s="17">
        <f>IFERROR((1+HLOOKUP($B306,'Yield Curve'!$C$5:$AK$94,AC306+2,FALSE))^(-AC306),1)</f>
        <v>1</v>
      </c>
      <c r="AF306" s="17">
        <f>IFERROR((1+HLOOKUP($B306,'Yield Curve'!$C$5:$AK$94,AD306+2,FALSE))^(-AD306),1)</f>
        <v>1</v>
      </c>
      <c r="AG306" s="17">
        <f t="shared" si="377"/>
        <v>1</v>
      </c>
      <c r="AH306" s="42" t="str">
        <f t="shared" si="374"/>
        <v/>
      </c>
    </row>
    <row r="307" spans="1:34">
      <c r="A307" s="138">
        <f t="shared" ref="A307" si="464">A297+1</f>
        <v>31</v>
      </c>
      <c r="B307" s="48">
        <f>'Experience Data'!C308</f>
        <v>0</v>
      </c>
      <c r="C307" s="21">
        <f>'Experience Data'!D308</f>
        <v>0</v>
      </c>
      <c r="D307" s="21">
        <f>'Experience Data'!B308</f>
        <v>2006</v>
      </c>
      <c r="E307" s="21" t="str">
        <f t="shared" si="362"/>
        <v>No</v>
      </c>
      <c r="F307" s="49">
        <f>'Experience Data'!I308</f>
        <v>0</v>
      </c>
      <c r="G307" s="49">
        <f>'Experience Data'!J308</f>
        <v>0</v>
      </c>
      <c r="H307" s="50"/>
      <c r="I307" s="50"/>
      <c r="J307" s="23"/>
      <c r="K307" s="49">
        <f>'Experience Data'!G308</f>
        <v>0</v>
      </c>
      <c r="L307" s="49" t="str">
        <f t="shared" si="363"/>
        <v/>
      </c>
      <c r="M307" s="49" t="str">
        <f t="shared" si="364"/>
        <v/>
      </c>
      <c r="N307" s="49" t="str">
        <f t="shared" si="365"/>
        <v/>
      </c>
      <c r="O307" s="51" t="str">
        <f t="shared" si="366"/>
        <v/>
      </c>
      <c r="P307" s="51">
        <v>0.3</v>
      </c>
      <c r="Q307" s="50">
        <v>0.41</v>
      </c>
      <c r="R307" s="52" t="str">
        <f t="shared" si="367"/>
        <v/>
      </c>
      <c r="S307" s="50"/>
      <c r="T307" s="52" t="str">
        <f t="shared" si="368"/>
        <v/>
      </c>
      <c r="U307" s="93" t="str">
        <f t="shared" ref="U307" si="465">IF(S316="","",O307*S316+IF(Q307="",P307,Q307))</f>
        <v/>
      </c>
      <c r="V307" s="53">
        <v>1</v>
      </c>
      <c r="W307" s="79">
        <f>IF('Experience Data'!AS308="","",'Experience Data'!AS308)</f>
        <v>1</v>
      </c>
      <c r="X307" s="24">
        <f t="shared" ref="X307:X315" si="466">IF(W308="",V307-V308,W307-W308)</f>
        <v>0</v>
      </c>
      <c r="Y307" s="90">
        <v>15</v>
      </c>
      <c r="Z307" s="79" t="str">
        <f>IF('Experience Data'!AT308="","",'Experience Data'!AT308)</f>
        <v/>
      </c>
      <c r="AA307" s="90">
        <f t="shared" si="370"/>
        <v>15</v>
      </c>
      <c r="AB307" s="49">
        <f t="shared" ref="AB307" si="467">IFERROR(IF(V307=100%,0.5,SUMPRODUCT(AA306:AA307*X306:X307)/SUM(X306:X307)-AA307-0.5),0.5)</f>
        <v>0.5</v>
      </c>
      <c r="AC307" s="49">
        <f t="shared" si="372"/>
        <v>0</v>
      </c>
      <c r="AD307" s="49">
        <f t="shared" si="373"/>
        <v>1</v>
      </c>
      <c r="AE307" s="24">
        <f>IFERROR((1+HLOOKUP($B307,'Yield Curve'!$C$5:$AK$94,AC307+2,FALSE))^(-AC307),1)</f>
        <v>1</v>
      </c>
      <c r="AF307" s="24">
        <f>IFERROR((1+HLOOKUP($B307,'Yield Curve'!$C$5:$AK$94,AD307+2,FALSE))^(-AD307),1)</f>
        <v>1</v>
      </c>
      <c r="AG307" s="24">
        <f t="shared" si="377"/>
        <v>1</v>
      </c>
      <c r="AH307" s="54" t="str">
        <f t="shared" si="374"/>
        <v/>
      </c>
    </row>
    <row r="308" spans="1:34">
      <c r="A308" s="139">
        <f t="shared" ref="A308" si="468">A307</f>
        <v>31</v>
      </c>
      <c r="B308" s="43">
        <f>'Experience Data'!C309</f>
        <v>0</v>
      </c>
      <c r="C308" s="10">
        <f>'Experience Data'!D309</f>
        <v>0</v>
      </c>
      <c r="D308" s="10">
        <f>'Experience Data'!B309</f>
        <v>2007</v>
      </c>
      <c r="E308" s="10" t="str">
        <f t="shared" si="362"/>
        <v>No</v>
      </c>
      <c r="F308" s="40">
        <f>'Experience Data'!I309</f>
        <v>0</v>
      </c>
      <c r="G308" s="40">
        <f>'Experience Data'!J309</f>
        <v>0</v>
      </c>
      <c r="H308" s="11"/>
      <c r="I308" s="11"/>
      <c r="J308" s="35"/>
      <c r="K308" s="40">
        <f>'Experience Data'!G309</f>
        <v>0</v>
      </c>
      <c r="L308" s="40" t="str">
        <f t="shared" si="363"/>
        <v/>
      </c>
      <c r="M308" s="40" t="str">
        <f t="shared" si="364"/>
        <v/>
      </c>
      <c r="N308" s="40" t="str">
        <f t="shared" si="365"/>
        <v/>
      </c>
      <c r="O308" s="9" t="str">
        <f t="shared" si="366"/>
        <v/>
      </c>
      <c r="P308" s="9">
        <v>0.3</v>
      </c>
      <c r="Q308" s="11">
        <v>0.41</v>
      </c>
      <c r="R308" s="37" t="str">
        <f t="shared" si="367"/>
        <v/>
      </c>
      <c r="S308" s="11"/>
      <c r="T308" s="37" t="str">
        <f t="shared" si="368"/>
        <v/>
      </c>
      <c r="U308" s="94" t="str">
        <f t="shared" ref="U308" si="469">IF(S316="","",O308*S316+IF(Q308="",P308,Q308))</f>
        <v/>
      </c>
      <c r="V308" s="18">
        <f t="shared" ref="V308:V316" si="470">IFERROR(L308/M308,100%)</f>
        <v>1</v>
      </c>
      <c r="W308" s="78" t="str">
        <f>IF('Experience Data'!AS309="","",'Experience Data'!AS309)</f>
        <v/>
      </c>
      <c r="X308" s="1">
        <f t="shared" si="466"/>
        <v>0</v>
      </c>
      <c r="Y308" s="91">
        <v>8.5</v>
      </c>
      <c r="Z308" s="78" t="str">
        <f>IF('Experience Data'!AT309="","",'Experience Data'!AT309)</f>
        <v/>
      </c>
      <c r="AA308" s="91">
        <f t="shared" si="370"/>
        <v>8.5</v>
      </c>
      <c r="AB308" s="40">
        <f t="shared" ref="AB308" si="471">IFERROR(IF(V308=100%,0.5,SUMPRODUCT(AA307:AA307*X307:X307)/SUM(X307:X307)-AA308-0.5),0.5)</f>
        <v>0.5</v>
      </c>
      <c r="AC308" s="40">
        <f t="shared" si="372"/>
        <v>0</v>
      </c>
      <c r="AD308" s="40">
        <f t="shared" si="373"/>
        <v>1</v>
      </c>
      <c r="AE308" s="1">
        <f>IFERROR((1+HLOOKUP($B308,'Yield Curve'!$C$5:$AK$94,AC308+2,FALSE))^(-AC308),1)</f>
        <v>1</v>
      </c>
      <c r="AF308" s="1">
        <f>IFERROR((1+HLOOKUP($B308,'Yield Curve'!$C$5:$AK$94,AD308+2,FALSE))^(-AD308),1)</f>
        <v>1</v>
      </c>
      <c r="AG308" s="1">
        <f t="shared" si="377"/>
        <v>1</v>
      </c>
      <c r="AH308" s="41" t="str">
        <f t="shared" si="374"/>
        <v/>
      </c>
    </row>
    <row r="309" spans="1:34">
      <c r="A309" s="139">
        <f t="shared" si="406"/>
        <v>31</v>
      </c>
      <c r="B309" s="43">
        <f>'Experience Data'!C310</f>
        <v>0</v>
      </c>
      <c r="C309" s="10">
        <f>'Experience Data'!D310</f>
        <v>0</v>
      </c>
      <c r="D309" s="10">
        <f>'Experience Data'!B310</f>
        <v>2008</v>
      </c>
      <c r="E309" s="10" t="str">
        <f t="shared" si="362"/>
        <v>No</v>
      </c>
      <c r="F309" s="40">
        <f>'Experience Data'!I310</f>
        <v>0</v>
      </c>
      <c r="G309" s="40">
        <f>'Experience Data'!J310</f>
        <v>0</v>
      </c>
      <c r="H309" s="11"/>
      <c r="I309" s="11"/>
      <c r="J309" s="35"/>
      <c r="K309" s="40">
        <f>'Experience Data'!G310</f>
        <v>0</v>
      </c>
      <c r="L309" s="40" t="str">
        <f t="shared" si="363"/>
        <v/>
      </c>
      <c r="M309" s="40" t="str">
        <f t="shared" si="364"/>
        <v/>
      </c>
      <c r="N309" s="40" t="str">
        <f t="shared" si="365"/>
        <v/>
      </c>
      <c r="O309" s="9" t="str">
        <f t="shared" si="366"/>
        <v/>
      </c>
      <c r="P309" s="9">
        <v>0.3</v>
      </c>
      <c r="Q309" s="11">
        <v>0.41</v>
      </c>
      <c r="R309" s="37" t="str">
        <f t="shared" si="367"/>
        <v/>
      </c>
      <c r="S309" s="11"/>
      <c r="T309" s="37" t="str">
        <f t="shared" si="368"/>
        <v/>
      </c>
      <c r="U309" s="94" t="str">
        <f t="shared" ref="U309" si="472">IF(S316="","",O309*S316+IF(Q309="",P309,Q309))</f>
        <v/>
      </c>
      <c r="V309" s="18">
        <f t="shared" si="470"/>
        <v>1</v>
      </c>
      <c r="W309" s="78" t="str">
        <f>IF('Experience Data'!AS310="","",'Experience Data'!AS310)</f>
        <v/>
      </c>
      <c r="X309" s="1">
        <f t="shared" si="466"/>
        <v>0</v>
      </c>
      <c r="Y309" s="91">
        <f t="shared" si="379"/>
        <v>7.5</v>
      </c>
      <c r="Z309" s="78" t="str">
        <f>IF('Experience Data'!AT310="","",'Experience Data'!AT310)</f>
        <v/>
      </c>
      <c r="AA309" s="91">
        <f t="shared" si="370"/>
        <v>7.5</v>
      </c>
      <c r="AB309" s="40">
        <f t="shared" ref="AB309" si="473">IFERROR(IF(V309=100%,0.5,SUMPRODUCT(AA307:AA308*X307:X308)/SUM(X307:X308)-AA309-0.5),0.5)</f>
        <v>0.5</v>
      </c>
      <c r="AC309" s="40">
        <f t="shared" si="372"/>
        <v>0</v>
      </c>
      <c r="AD309" s="40">
        <f t="shared" si="373"/>
        <v>1</v>
      </c>
      <c r="AE309" s="1">
        <f>IFERROR((1+HLOOKUP($B309,'Yield Curve'!$C$5:$AK$94,AC309+2,FALSE))^(-AC309),1)</f>
        <v>1</v>
      </c>
      <c r="AF309" s="1">
        <f>IFERROR((1+HLOOKUP($B309,'Yield Curve'!$C$5:$AK$94,AD309+2,FALSE))^(-AD309),1)</f>
        <v>1</v>
      </c>
      <c r="AG309" s="1">
        <f t="shared" si="377"/>
        <v>1</v>
      </c>
      <c r="AH309" s="41" t="str">
        <f t="shared" si="374"/>
        <v/>
      </c>
    </row>
    <row r="310" spans="1:34">
      <c r="A310" s="139">
        <f t="shared" si="406"/>
        <v>31</v>
      </c>
      <c r="B310" s="43">
        <f>'Experience Data'!C311</f>
        <v>0</v>
      </c>
      <c r="C310" s="10">
        <f>'Experience Data'!D311</f>
        <v>0</v>
      </c>
      <c r="D310" s="10">
        <f>'Experience Data'!B311</f>
        <v>2009</v>
      </c>
      <c r="E310" s="10" t="str">
        <f t="shared" si="362"/>
        <v>No</v>
      </c>
      <c r="F310" s="40">
        <f>'Experience Data'!I311</f>
        <v>0</v>
      </c>
      <c r="G310" s="40">
        <f>'Experience Data'!J311</f>
        <v>0</v>
      </c>
      <c r="H310" s="11"/>
      <c r="I310" s="11"/>
      <c r="J310" s="35"/>
      <c r="K310" s="40">
        <f>'Experience Data'!G311</f>
        <v>0</v>
      </c>
      <c r="L310" s="40" t="str">
        <f t="shared" si="363"/>
        <v/>
      </c>
      <c r="M310" s="40" t="str">
        <f t="shared" si="364"/>
        <v/>
      </c>
      <c r="N310" s="40" t="str">
        <f t="shared" si="365"/>
        <v/>
      </c>
      <c r="O310" s="9" t="str">
        <f t="shared" si="366"/>
        <v/>
      </c>
      <c r="P310" s="9">
        <v>0.3</v>
      </c>
      <c r="Q310" s="11">
        <v>0.41</v>
      </c>
      <c r="R310" s="37" t="str">
        <f t="shared" si="367"/>
        <v/>
      </c>
      <c r="S310" s="11"/>
      <c r="T310" s="37" t="str">
        <f t="shared" si="368"/>
        <v/>
      </c>
      <c r="U310" s="94" t="str">
        <f t="shared" ref="U310" si="474">IF(S316="","",O310*S316+IF(Q310="",P310,Q310))</f>
        <v/>
      </c>
      <c r="V310" s="18">
        <f t="shared" si="470"/>
        <v>1</v>
      </c>
      <c r="W310" s="78" t="str">
        <f>IF('Experience Data'!AS311="","",'Experience Data'!AS311)</f>
        <v/>
      </c>
      <c r="X310" s="1">
        <f t="shared" si="466"/>
        <v>0</v>
      </c>
      <c r="Y310" s="91">
        <f t="shared" si="379"/>
        <v>6.5</v>
      </c>
      <c r="Z310" s="78" t="str">
        <f>IF('Experience Data'!AT311="","",'Experience Data'!AT311)</f>
        <v/>
      </c>
      <c r="AA310" s="91">
        <f t="shared" si="370"/>
        <v>6.5</v>
      </c>
      <c r="AB310" s="40">
        <f t="shared" ref="AB310" si="475">IFERROR(IF(V310=100%,0.5,SUMPRODUCT(AA307:AA309*X307:X309)/SUM(X307:X309)-AA310-0.5),0.5)</f>
        <v>0.5</v>
      </c>
      <c r="AC310" s="40">
        <f t="shared" si="372"/>
        <v>0</v>
      </c>
      <c r="AD310" s="40">
        <f t="shared" si="373"/>
        <v>1</v>
      </c>
      <c r="AE310" s="1">
        <f>IFERROR((1+HLOOKUP($B310,'Yield Curve'!$C$5:$AK$94,AC310+2,FALSE))^(-AC310),1)</f>
        <v>1</v>
      </c>
      <c r="AF310" s="1">
        <f>IFERROR((1+HLOOKUP($B310,'Yield Curve'!$C$5:$AK$94,AD310+2,FALSE))^(-AD310),1)</f>
        <v>1</v>
      </c>
      <c r="AG310" s="1">
        <f t="shared" si="377"/>
        <v>1</v>
      </c>
      <c r="AH310" s="41" t="str">
        <f t="shared" si="374"/>
        <v/>
      </c>
    </row>
    <row r="311" spans="1:34">
      <c r="A311" s="139">
        <f t="shared" si="406"/>
        <v>31</v>
      </c>
      <c r="B311" s="43">
        <f>'Experience Data'!C312</f>
        <v>0</v>
      </c>
      <c r="C311" s="10">
        <f>'Experience Data'!D312</f>
        <v>0</v>
      </c>
      <c r="D311" s="10">
        <f>'Experience Data'!B312</f>
        <v>2010</v>
      </c>
      <c r="E311" s="10" t="str">
        <f t="shared" si="362"/>
        <v>No</v>
      </c>
      <c r="F311" s="40">
        <f>'Experience Data'!I312</f>
        <v>0</v>
      </c>
      <c r="G311" s="40">
        <f>'Experience Data'!J312</f>
        <v>0</v>
      </c>
      <c r="H311" s="11"/>
      <c r="I311" s="11"/>
      <c r="J311" s="35"/>
      <c r="K311" s="40">
        <f>'Experience Data'!G312</f>
        <v>0</v>
      </c>
      <c r="L311" s="40" t="str">
        <f t="shared" si="363"/>
        <v/>
      </c>
      <c r="M311" s="40" t="str">
        <f t="shared" si="364"/>
        <v/>
      </c>
      <c r="N311" s="40" t="str">
        <f t="shared" si="365"/>
        <v/>
      </c>
      <c r="O311" s="9" t="str">
        <f t="shared" si="366"/>
        <v/>
      </c>
      <c r="P311" s="9">
        <v>0.3</v>
      </c>
      <c r="Q311" s="11">
        <v>0.41</v>
      </c>
      <c r="R311" s="37" t="str">
        <f t="shared" si="367"/>
        <v/>
      </c>
      <c r="S311" s="11"/>
      <c r="T311" s="37" t="str">
        <f t="shared" si="368"/>
        <v/>
      </c>
      <c r="U311" s="94" t="str">
        <f t="shared" ref="U311" si="476">IF(S316="","",O311*S316+IF(Q311="",P311,Q311))</f>
        <v/>
      </c>
      <c r="V311" s="18">
        <f t="shared" si="470"/>
        <v>1</v>
      </c>
      <c r="W311" s="78" t="str">
        <f>IF('Experience Data'!AS312="","",'Experience Data'!AS312)</f>
        <v/>
      </c>
      <c r="X311" s="1">
        <f t="shared" si="466"/>
        <v>0</v>
      </c>
      <c r="Y311" s="91">
        <f t="shared" si="379"/>
        <v>5.5</v>
      </c>
      <c r="Z311" s="78" t="str">
        <f>IF('Experience Data'!AT312="","",'Experience Data'!AT312)</f>
        <v/>
      </c>
      <c r="AA311" s="91">
        <f t="shared" si="370"/>
        <v>5.5</v>
      </c>
      <c r="AB311" s="40">
        <f t="shared" ref="AB311" si="477">IFERROR(IF(V311=100%,0.5,SUMPRODUCT(AA307:AA310*X307:X310)/SUM(X307:X310)-AA311-0.5),0.5)</f>
        <v>0.5</v>
      </c>
      <c r="AC311" s="40">
        <f t="shared" si="372"/>
        <v>0</v>
      </c>
      <c r="AD311" s="40">
        <f t="shared" si="373"/>
        <v>1</v>
      </c>
      <c r="AE311" s="1">
        <f>IFERROR((1+HLOOKUP($B311,'Yield Curve'!$C$5:$AK$94,AC311+2,FALSE))^(-AC311),1)</f>
        <v>1</v>
      </c>
      <c r="AF311" s="1">
        <f>IFERROR((1+HLOOKUP($B311,'Yield Curve'!$C$5:$AK$94,AD311+2,FALSE))^(-AD311),1)</f>
        <v>1</v>
      </c>
      <c r="AG311" s="1">
        <f t="shared" si="377"/>
        <v>1</v>
      </c>
      <c r="AH311" s="41" t="str">
        <f t="shared" si="374"/>
        <v/>
      </c>
    </row>
    <row r="312" spans="1:34">
      <c r="A312" s="139">
        <f t="shared" si="406"/>
        <v>31</v>
      </c>
      <c r="B312" s="43">
        <f>'Experience Data'!C313</f>
        <v>0</v>
      </c>
      <c r="C312" s="10">
        <f>'Experience Data'!D313</f>
        <v>0</v>
      </c>
      <c r="D312" s="10">
        <f>'Experience Data'!B313</f>
        <v>2011</v>
      </c>
      <c r="E312" s="10" t="str">
        <f t="shared" si="362"/>
        <v>No</v>
      </c>
      <c r="F312" s="40">
        <f>'Experience Data'!I313</f>
        <v>0</v>
      </c>
      <c r="G312" s="40">
        <f>'Experience Data'!J313</f>
        <v>0</v>
      </c>
      <c r="H312" s="11"/>
      <c r="I312" s="11"/>
      <c r="J312" s="35"/>
      <c r="K312" s="40">
        <f>'Experience Data'!G313</f>
        <v>0</v>
      </c>
      <c r="L312" s="40" t="str">
        <f t="shared" si="363"/>
        <v/>
      </c>
      <c r="M312" s="40" t="str">
        <f t="shared" si="364"/>
        <v/>
      </c>
      <c r="N312" s="40" t="str">
        <f t="shared" si="365"/>
        <v/>
      </c>
      <c r="O312" s="9" t="str">
        <f t="shared" si="366"/>
        <v/>
      </c>
      <c r="P312" s="9">
        <v>0.3</v>
      </c>
      <c r="Q312" s="11">
        <v>0.41</v>
      </c>
      <c r="R312" s="37" t="str">
        <f t="shared" si="367"/>
        <v/>
      </c>
      <c r="S312" s="11"/>
      <c r="T312" s="37" t="str">
        <f t="shared" si="368"/>
        <v/>
      </c>
      <c r="U312" s="94" t="str">
        <f t="shared" ref="U312" si="478">IF(S316="","",O312*S316+IF(Q312="",P312,Q312))</f>
        <v/>
      </c>
      <c r="V312" s="18">
        <f t="shared" si="470"/>
        <v>1</v>
      </c>
      <c r="W312" s="78" t="str">
        <f>IF('Experience Data'!AS313="","",'Experience Data'!AS313)</f>
        <v/>
      </c>
      <c r="X312" s="1">
        <f t="shared" si="466"/>
        <v>0</v>
      </c>
      <c r="Y312" s="91">
        <f t="shared" si="379"/>
        <v>4.5</v>
      </c>
      <c r="Z312" s="78" t="str">
        <f>IF('Experience Data'!AT313="","",'Experience Data'!AT313)</f>
        <v/>
      </c>
      <c r="AA312" s="91">
        <f t="shared" si="370"/>
        <v>4.5</v>
      </c>
      <c r="AB312" s="40">
        <f t="shared" ref="AB312" si="479">IFERROR(IF(V312=100%,0.5,SUMPRODUCT(AA307:AA311*X307:X311)/SUM(X307:X311)-AA312-0.5),0.5)</f>
        <v>0.5</v>
      </c>
      <c r="AC312" s="40">
        <f t="shared" si="372"/>
        <v>0</v>
      </c>
      <c r="AD312" s="40">
        <f t="shared" si="373"/>
        <v>1</v>
      </c>
      <c r="AE312" s="1">
        <f>IFERROR((1+HLOOKUP($B312,'Yield Curve'!$C$5:$AK$94,AC312+2,FALSE))^(-AC312),1)</f>
        <v>1</v>
      </c>
      <c r="AF312" s="1">
        <f>IFERROR((1+HLOOKUP($B312,'Yield Curve'!$C$5:$AK$94,AD312+2,FALSE))^(-AD312),1)</f>
        <v>1</v>
      </c>
      <c r="AG312" s="1">
        <f t="shared" si="377"/>
        <v>1</v>
      </c>
      <c r="AH312" s="41" t="str">
        <f t="shared" si="374"/>
        <v/>
      </c>
    </row>
    <row r="313" spans="1:34">
      <c r="A313" s="139">
        <f t="shared" si="406"/>
        <v>31</v>
      </c>
      <c r="B313" s="43">
        <f>'Experience Data'!C314</f>
        <v>0</v>
      </c>
      <c r="C313" s="10">
        <f>'Experience Data'!D314</f>
        <v>0</v>
      </c>
      <c r="D313" s="10">
        <f>'Experience Data'!B314</f>
        <v>2012</v>
      </c>
      <c r="E313" s="10" t="str">
        <f t="shared" si="362"/>
        <v>No</v>
      </c>
      <c r="F313" s="40">
        <f>'Experience Data'!I314</f>
        <v>0</v>
      </c>
      <c r="G313" s="40">
        <f>'Experience Data'!J314</f>
        <v>0</v>
      </c>
      <c r="H313" s="11"/>
      <c r="I313" s="11"/>
      <c r="J313" s="35"/>
      <c r="K313" s="40">
        <f>'Experience Data'!G314</f>
        <v>0</v>
      </c>
      <c r="L313" s="40" t="str">
        <f t="shared" si="363"/>
        <v/>
      </c>
      <c r="M313" s="40" t="str">
        <f t="shared" si="364"/>
        <v/>
      </c>
      <c r="N313" s="40" t="str">
        <f t="shared" si="365"/>
        <v/>
      </c>
      <c r="O313" s="9" t="str">
        <f t="shared" si="366"/>
        <v/>
      </c>
      <c r="P313" s="9">
        <v>0.3</v>
      </c>
      <c r="Q313" s="11">
        <v>0.41</v>
      </c>
      <c r="R313" s="37" t="str">
        <f t="shared" si="367"/>
        <v/>
      </c>
      <c r="S313" s="11"/>
      <c r="T313" s="37" t="str">
        <f t="shared" si="368"/>
        <v/>
      </c>
      <c r="U313" s="94" t="str">
        <f t="shared" ref="U313" si="480">IF(S316="","",O313*S316+IF(Q313="",P313,Q313))</f>
        <v/>
      </c>
      <c r="V313" s="18">
        <f t="shared" si="470"/>
        <v>1</v>
      </c>
      <c r="W313" s="78" t="str">
        <f>IF('Experience Data'!AS314="","",'Experience Data'!AS314)</f>
        <v/>
      </c>
      <c r="X313" s="1">
        <f t="shared" si="466"/>
        <v>0</v>
      </c>
      <c r="Y313" s="91">
        <f t="shared" si="379"/>
        <v>3.5</v>
      </c>
      <c r="Z313" s="78" t="str">
        <f>IF('Experience Data'!AT314="","",'Experience Data'!AT314)</f>
        <v/>
      </c>
      <c r="AA313" s="91">
        <f t="shared" si="370"/>
        <v>3.5</v>
      </c>
      <c r="AB313" s="40">
        <f t="shared" ref="AB313" si="481">IFERROR(IF(V313=100%,0.5,SUMPRODUCT(AA307:AA312*X307:X312)/SUM(X307:X312)-AA313-0.5),0.5)</f>
        <v>0.5</v>
      </c>
      <c r="AC313" s="40">
        <f t="shared" si="372"/>
        <v>0</v>
      </c>
      <c r="AD313" s="40">
        <f t="shared" si="373"/>
        <v>1</v>
      </c>
      <c r="AE313" s="1">
        <f>IFERROR((1+HLOOKUP($B313,'Yield Curve'!$C$5:$AK$94,AC313+2,FALSE))^(-AC313),1)</f>
        <v>1</v>
      </c>
      <c r="AF313" s="1">
        <f>IFERROR((1+HLOOKUP($B313,'Yield Curve'!$C$5:$AK$94,AD313+2,FALSE))^(-AD313),1)</f>
        <v>1</v>
      </c>
      <c r="AG313" s="1">
        <f t="shared" si="377"/>
        <v>1</v>
      </c>
      <c r="AH313" s="41" t="str">
        <f t="shared" si="374"/>
        <v/>
      </c>
    </row>
    <row r="314" spans="1:34">
      <c r="A314" s="139">
        <f t="shared" si="406"/>
        <v>31</v>
      </c>
      <c r="B314" s="43">
        <f>'Experience Data'!C315</f>
        <v>0</v>
      </c>
      <c r="C314" s="10">
        <f>'Experience Data'!D315</f>
        <v>0</v>
      </c>
      <c r="D314" s="10">
        <f>'Experience Data'!B315</f>
        <v>2013</v>
      </c>
      <c r="E314" s="10" t="str">
        <f t="shared" si="362"/>
        <v>No</v>
      </c>
      <c r="F314" s="40">
        <f>'Experience Data'!I315</f>
        <v>0</v>
      </c>
      <c r="G314" s="40">
        <f>'Experience Data'!J315</f>
        <v>0</v>
      </c>
      <c r="H314" s="11"/>
      <c r="I314" s="11"/>
      <c r="J314" s="35"/>
      <c r="K314" s="40">
        <f>'Experience Data'!G315</f>
        <v>0</v>
      </c>
      <c r="L314" s="40" t="str">
        <f t="shared" si="363"/>
        <v/>
      </c>
      <c r="M314" s="40" t="str">
        <f t="shared" si="364"/>
        <v/>
      </c>
      <c r="N314" s="40" t="str">
        <f t="shared" si="365"/>
        <v/>
      </c>
      <c r="O314" s="9" t="str">
        <f t="shared" si="366"/>
        <v/>
      </c>
      <c r="P314" s="9">
        <v>0.3</v>
      </c>
      <c r="Q314" s="11">
        <v>0.41</v>
      </c>
      <c r="R314" s="37" t="str">
        <f t="shared" si="367"/>
        <v/>
      </c>
      <c r="S314" s="11"/>
      <c r="T314" s="37" t="str">
        <f t="shared" si="368"/>
        <v/>
      </c>
      <c r="U314" s="94" t="str">
        <f t="shared" ref="U314" si="482">IF(S316="","",O314*S316+IF(Q314="",P314,Q314))</f>
        <v/>
      </c>
      <c r="V314" s="18">
        <f t="shared" si="470"/>
        <v>1</v>
      </c>
      <c r="W314" s="78" t="str">
        <f>IF('Experience Data'!AS315="","",'Experience Data'!AS315)</f>
        <v/>
      </c>
      <c r="X314" s="1">
        <f t="shared" si="466"/>
        <v>0</v>
      </c>
      <c r="Y314" s="91">
        <f t="shared" si="379"/>
        <v>2.5</v>
      </c>
      <c r="Z314" s="78" t="str">
        <f>IF('Experience Data'!AT315="","",'Experience Data'!AT315)</f>
        <v/>
      </c>
      <c r="AA314" s="91">
        <f t="shared" si="370"/>
        <v>2.5</v>
      </c>
      <c r="AB314" s="40">
        <f t="shared" ref="AB314" si="483">IFERROR(IF(V314=100%,0.5,SUMPRODUCT(AA307:AA313*X307:X313)/SUM(X307:X313)-AA314-0.5),0.5)</f>
        <v>0.5</v>
      </c>
      <c r="AC314" s="40">
        <f t="shared" si="372"/>
        <v>0</v>
      </c>
      <c r="AD314" s="40">
        <f t="shared" si="373"/>
        <v>1</v>
      </c>
      <c r="AE314" s="1">
        <f>IFERROR((1+HLOOKUP($B314,'Yield Curve'!$C$5:$AK$94,AC314+2,FALSE))^(-AC314),1)</f>
        <v>1</v>
      </c>
      <c r="AF314" s="1">
        <f>IFERROR((1+HLOOKUP($B314,'Yield Curve'!$C$5:$AK$94,AD314+2,FALSE))^(-AD314),1)</f>
        <v>1</v>
      </c>
      <c r="AG314" s="1">
        <f t="shared" si="377"/>
        <v>1</v>
      </c>
      <c r="AH314" s="41" t="str">
        <f t="shared" si="374"/>
        <v/>
      </c>
    </row>
    <row r="315" spans="1:34">
      <c r="A315" s="139">
        <f t="shared" si="406"/>
        <v>31</v>
      </c>
      <c r="B315" s="43">
        <f>'Experience Data'!C316</f>
        <v>0</v>
      </c>
      <c r="C315" s="10">
        <f>'Experience Data'!D316</f>
        <v>0</v>
      </c>
      <c r="D315" s="10">
        <f>'Experience Data'!B316</f>
        <v>2014</v>
      </c>
      <c r="E315" s="10" t="str">
        <f t="shared" si="362"/>
        <v>No</v>
      </c>
      <c r="F315" s="40">
        <f>'Experience Data'!I316</f>
        <v>0</v>
      </c>
      <c r="G315" s="40">
        <f>'Experience Data'!J316</f>
        <v>0</v>
      </c>
      <c r="H315" s="11"/>
      <c r="I315" s="11"/>
      <c r="J315" s="35"/>
      <c r="K315" s="40">
        <f>'Experience Data'!G316</f>
        <v>0</v>
      </c>
      <c r="L315" s="40" t="str">
        <f t="shared" si="363"/>
        <v/>
      </c>
      <c r="M315" s="40" t="str">
        <f t="shared" si="364"/>
        <v/>
      </c>
      <c r="N315" s="40" t="str">
        <f t="shared" si="365"/>
        <v/>
      </c>
      <c r="O315" s="9" t="str">
        <f t="shared" si="366"/>
        <v/>
      </c>
      <c r="P315" s="9">
        <v>0.3</v>
      </c>
      <c r="Q315" s="11">
        <v>0.41</v>
      </c>
      <c r="R315" s="37" t="str">
        <f t="shared" si="367"/>
        <v/>
      </c>
      <c r="S315" s="11"/>
      <c r="T315" s="37" t="str">
        <f t="shared" si="368"/>
        <v/>
      </c>
      <c r="U315" s="94" t="str">
        <f t="shared" ref="U315" si="484">IF(S316="","",O315*S316+IF(Q315="",P315,Q315))</f>
        <v/>
      </c>
      <c r="V315" s="18">
        <f t="shared" si="470"/>
        <v>1</v>
      </c>
      <c r="W315" s="78" t="str">
        <f>IF('Experience Data'!AS316="","",'Experience Data'!AS316)</f>
        <v/>
      </c>
      <c r="X315" s="1">
        <f t="shared" si="466"/>
        <v>0</v>
      </c>
      <c r="Y315" s="91">
        <f t="shared" si="379"/>
        <v>1.5</v>
      </c>
      <c r="Z315" s="78" t="str">
        <f>IF('Experience Data'!AT316="","",'Experience Data'!AT316)</f>
        <v/>
      </c>
      <c r="AA315" s="91">
        <f t="shared" si="370"/>
        <v>1.5</v>
      </c>
      <c r="AB315" s="40">
        <f t="shared" ref="AB315" si="485">IFERROR(IF(V315=100%,0.5,SUMPRODUCT(AA307:AA314*X307:X314)/SUM(X307:X314)-AA315-0.5),0.5)</f>
        <v>0.5</v>
      </c>
      <c r="AC315" s="40">
        <f t="shared" si="372"/>
        <v>0</v>
      </c>
      <c r="AD315" s="40">
        <f t="shared" si="373"/>
        <v>1</v>
      </c>
      <c r="AE315" s="1">
        <f>IFERROR((1+HLOOKUP($B315,'Yield Curve'!$C$5:$AK$94,AC315+2,FALSE))^(-AC315),1)</f>
        <v>1</v>
      </c>
      <c r="AF315" s="1">
        <f>IFERROR((1+HLOOKUP($B315,'Yield Curve'!$C$5:$AK$94,AD315+2,FALSE))^(-AD315),1)</f>
        <v>1</v>
      </c>
      <c r="AG315" s="1">
        <f t="shared" si="377"/>
        <v>1</v>
      </c>
      <c r="AH315" s="41" t="str">
        <f t="shared" si="374"/>
        <v/>
      </c>
    </row>
    <row r="316" spans="1:34">
      <c r="A316" s="140">
        <f t="shared" si="406"/>
        <v>31</v>
      </c>
      <c r="B316" s="44">
        <f>'Experience Data'!C317</f>
        <v>0</v>
      </c>
      <c r="C316" s="16">
        <f>'Experience Data'!D317</f>
        <v>0</v>
      </c>
      <c r="D316" s="16">
        <f>'Experience Data'!B317</f>
        <v>2015</v>
      </c>
      <c r="E316" s="16" t="str">
        <f t="shared" si="362"/>
        <v>No</v>
      </c>
      <c r="F316" s="45">
        <f>'Experience Data'!I317</f>
        <v>0</v>
      </c>
      <c r="G316" s="45">
        <f>'Experience Data'!J317</f>
        <v>0</v>
      </c>
      <c r="H316" s="20"/>
      <c r="I316" s="20"/>
      <c r="J316" s="36"/>
      <c r="K316" s="45">
        <f>'Experience Data'!G317</f>
        <v>0</v>
      </c>
      <c r="L316" s="45" t="str">
        <f t="shared" si="363"/>
        <v/>
      </c>
      <c r="M316" s="45" t="str">
        <f t="shared" si="364"/>
        <v/>
      </c>
      <c r="N316" s="45" t="str">
        <f t="shared" si="365"/>
        <v/>
      </c>
      <c r="O316" s="46" t="str">
        <f t="shared" si="366"/>
        <v/>
      </c>
      <c r="P316" s="46">
        <v>0.3</v>
      </c>
      <c r="Q316" s="20">
        <v>0.41</v>
      </c>
      <c r="R316" s="47" t="str">
        <f t="shared" si="367"/>
        <v/>
      </c>
      <c r="S316" s="20"/>
      <c r="T316" s="47" t="str">
        <f t="shared" si="368"/>
        <v/>
      </c>
      <c r="U316" s="95" t="str">
        <f t="shared" ref="U316" si="486">IF(S316="","",O316*S316+IF(Q316="",P316,Q316))</f>
        <v/>
      </c>
      <c r="V316" s="19">
        <f t="shared" si="470"/>
        <v>1</v>
      </c>
      <c r="W316" s="80" t="str">
        <f>IF('Experience Data'!AS317="","",'Experience Data'!AS317)</f>
        <v/>
      </c>
      <c r="X316" s="98">
        <f t="shared" ref="X316" si="487">IF(W316="",V316,W316)</f>
        <v>1</v>
      </c>
      <c r="Y316" s="92">
        <f t="shared" si="379"/>
        <v>0.5</v>
      </c>
      <c r="Z316" s="80" t="str">
        <f>IF('Experience Data'!AT317="","",'Experience Data'!AT317)</f>
        <v/>
      </c>
      <c r="AA316" s="92">
        <f t="shared" si="370"/>
        <v>0.5</v>
      </c>
      <c r="AB316" s="45">
        <f t="shared" ref="AB316" si="488">IFERROR(IF(V316=100%,0.5,SUMPRODUCT(AA307:AA315*X307:X315)/SUM(X307:X315)-AA316-0.5),0.5)</f>
        <v>0.5</v>
      </c>
      <c r="AC316" s="45">
        <f t="shared" si="372"/>
        <v>0</v>
      </c>
      <c r="AD316" s="45">
        <f t="shared" si="373"/>
        <v>1</v>
      </c>
      <c r="AE316" s="17">
        <f>IFERROR((1+HLOOKUP($B316,'Yield Curve'!$C$5:$AK$94,AC316+2,FALSE))^(-AC316),1)</f>
        <v>1</v>
      </c>
      <c r="AF316" s="17">
        <f>IFERROR((1+HLOOKUP($B316,'Yield Curve'!$C$5:$AK$94,AD316+2,FALSE))^(-AD316),1)</f>
        <v>1</v>
      </c>
      <c r="AG316" s="17">
        <f t="shared" si="377"/>
        <v>1</v>
      </c>
      <c r="AH316" s="42" t="str">
        <f t="shared" si="374"/>
        <v/>
      </c>
    </row>
    <row r="317" spans="1:34">
      <c r="A317" s="138">
        <f t="shared" ref="A317" si="489">A307+1</f>
        <v>32</v>
      </c>
      <c r="B317" s="48">
        <f>'Experience Data'!C318</f>
        <v>0</v>
      </c>
      <c r="C317" s="21">
        <f>'Experience Data'!D318</f>
        <v>0</v>
      </c>
      <c r="D317" s="21">
        <f>'Experience Data'!B318</f>
        <v>2006</v>
      </c>
      <c r="E317" s="21" t="str">
        <f t="shared" si="362"/>
        <v>No</v>
      </c>
      <c r="F317" s="49">
        <f>'Experience Data'!I318</f>
        <v>0</v>
      </c>
      <c r="G317" s="49">
        <f>'Experience Data'!J318</f>
        <v>0</v>
      </c>
      <c r="H317" s="50"/>
      <c r="I317" s="50"/>
      <c r="J317" s="23"/>
      <c r="K317" s="49">
        <f>'Experience Data'!G318</f>
        <v>0</v>
      </c>
      <c r="L317" s="49" t="str">
        <f t="shared" si="363"/>
        <v/>
      </c>
      <c r="M317" s="49" t="str">
        <f t="shared" si="364"/>
        <v/>
      </c>
      <c r="N317" s="49" t="str">
        <f t="shared" si="365"/>
        <v/>
      </c>
      <c r="O317" s="51" t="str">
        <f t="shared" si="366"/>
        <v/>
      </c>
      <c r="P317" s="51">
        <v>0.3</v>
      </c>
      <c r="Q317" s="50">
        <v>0.41</v>
      </c>
      <c r="R317" s="52" t="str">
        <f t="shared" si="367"/>
        <v/>
      </c>
      <c r="S317" s="50"/>
      <c r="T317" s="52" t="str">
        <f t="shared" si="368"/>
        <v/>
      </c>
      <c r="U317" s="93" t="str">
        <f t="shared" ref="U317" si="490">IF(S326="","",O317*S326+IF(Q317="",P317,Q317))</f>
        <v/>
      </c>
      <c r="V317" s="53">
        <v>1</v>
      </c>
      <c r="W317" s="79">
        <f>IF('Experience Data'!AS318="","",'Experience Data'!AS318)</f>
        <v>1</v>
      </c>
      <c r="X317" s="24">
        <f t="shared" ref="X317:X325" si="491">IF(W318="",V317-V318,W317-W318)</f>
        <v>0</v>
      </c>
      <c r="Y317" s="90">
        <v>15</v>
      </c>
      <c r="Z317" s="79" t="str">
        <f>IF('Experience Data'!AT318="","",'Experience Data'!AT318)</f>
        <v/>
      </c>
      <c r="AA317" s="90">
        <f t="shared" si="370"/>
        <v>15</v>
      </c>
      <c r="AB317" s="49">
        <f t="shared" ref="AB317" si="492">IFERROR(IF(V317=100%,0.5,SUMPRODUCT(AA316:AA317*X316:X317)/SUM(X316:X317)-AA317-0.5),0.5)</f>
        <v>0.5</v>
      </c>
      <c r="AC317" s="49">
        <f t="shared" si="372"/>
        <v>0</v>
      </c>
      <c r="AD317" s="49">
        <f t="shared" si="373"/>
        <v>1</v>
      </c>
      <c r="AE317" s="24">
        <f>IFERROR((1+HLOOKUP($B317,'Yield Curve'!$C$5:$AK$94,AC317+2,FALSE))^(-AC317),1)</f>
        <v>1</v>
      </c>
      <c r="AF317" s="24">
        <f>IFERROR((1+HLOOKUP($B317,'Yield Curve'!$C$5:$AK$94,AD317+2,FALSE))^(-AD317),1)</f>
        <v>1</v>
      </c>
      <c r="AG317" s="24">
        <f t="shared" si="377"/>
        <v>1</v>
      </c>
      <c r="AH317" s="54" t="str">
        <f t="shared" si="374"/>
        <v/>
      </c>
    </row>
    <row r="318" spans="1:34">
      <c r="A318" s="139">
        <f t="shared" ref="A318" si="493">A317</f>
        <v>32</v>
      </c>
      <c r="B318" s="43">
        <f>'Experience Data'!C319</f>
        <v>0</v>
      </c>
      <c r="C318" s="10">
        <f>'Experience Data'!D319</f>
        <v>0</v>
      </c>
      <c r="D318" s="10">
        <f>'Experience Data'!B319</f>
        <v>2007</v>
      </c>
      <c r="E318" s="10" t="str">
        <f t="shared" si="362"/>
        <v>No</v>
      </c>
      <c r="F318" s="40">
        <f>'Experience Data'!I319</f>
        <v>0</v>
      </c>
      <c r="G318" s="40">
        <f>'Experience Data'!J319</f>
        <v>0</v>
      </c>
      <c r="H318" s="11"/>
      <c r="I318" s="11"/>
      <c r="J318" s="35"/>
      <c r="K318" s="40">
        <f>'Experience Data'!G319</f>
        <v>0</v>
      </c>
      <c r="L318" s="40" t="str">
        <f t="shared" si="363"/>
        <v/>
      </c>
      <c r="M318" s="40" t="str">
        <f t="shared" si="364"/>
        <v/>
      </c>
      <c r="N318" s="40" t="str">
        <f t="shared" si="365"/>
        <v/>
      </c>
      <c r="O318" s="9" t="str">
        <f t="shared" si="366"/>
        <v/>
      </c>
      <c r="P318" s="9">
        <v>0.3</v>
      </c>
      <c r="Q318" s="11">
        <v>0.41</v>
      </c>
      <c r="R318" s="37" t="str">
        <f t="shared" si="367"/>
        <v/>
      </c>
      <c r="S318" s="11"/>
      <c r="T318" s="37" t="str">
        <f t="shared" si="368"/>
        <v/>
      </c>
      <c r="U318" s="94" t="str">
        <f t="shared" ref="U318" si="494">IF(S326="","",O318*S326+IF(Q318="",P318,Q318))</f>
        <v/>
      </c>
      <c r="V318" s="18">
        <f t="shared" ref="V318:V326" si="495">IFERROR(L318/M318,100%)</f>
        <v>1</v>
      </c>
      <c r="W318" s="78" t="str">
        <f>IF('Experience Data'!AS319="","",'Experience Data'!AS319)</f>
        <v/>
      </c>
      <c r="X318" s="1">
        <f t="shared" si="491"/>
        <v>0</v>
      </c>
      <c r="Y318" s="91">
        <v>8.5</v>
      </c>
      <c r="Z318" s="78" t="str">
        <f>IF('Experience Data'!AT319="","",'Experience Data'!AT319)</f>
        <v/>
      </c>
      <c r="AA318" s="91">
        <f t="shared" si="370"/>
        <v>8.5</v>
      </c>
      <c r="AB318" s="40">
        <f t="shared" ref="AB318" si="496">IFERROR(IF(V318=100%,0.5,SUMPRODUCT(AA317:AA317*X317:X317)/SUM(X317:X317)-AA318-0.5),0.5)</f>
        <v>0.5</v>
      </c>
      <c r="AC318" s="40">
        <f t="shared" si="372"/>
        <v>0</v>
      </c>
      <c r="AD318" s="40">
        <f t="shared" si="373"/>
        <v>1</v>
      </c>
      <c r="AE318" s="1">
        <f>IFERROR((1+HLOOKUP($B318,'Yield Curve'!$C$5:$AK$94,AC318+2,FALSE))^(-AC318),1)</f>
        <v>1</v>
      </c>
      <c r="AF318" s="1">
        <f>IFERROR((1+HLOOKUP($B318,'Yield Curve'!$C$5:$AK$94,AD318+2,FALSE))^(-AD318),1)</f>
        <v>1</v>
      </c>
      <c r="AG318" s="1">
        <f t="shared" si="377"/>
        <v>1</v>
      </c>
      <c r="AH318" s="41" t="str">
        <f t="shared" si="374"/>
        <v/>
      </c>
    </row>
    <row r="319" spans="1:34">
      <c r="A319" s="139">
        <f t="shared" si="406"/>
        <v>32</v>
      </c>
      <c r="B319" s="43">
        <f>'Experience Data'!C320</f>
        <v>0</v>
      </c>
      <c r="C319" s="10">
        <f>'Experience Data'!D320</f>
        <v>0</v>
      </c>
      <c r="D319" s="10">
        <f>'Experience Data'!B320</f>
        <v>2008</v>
      </c>
      <c r="E319" s="10" t="str">
        <f t="shared" si="362"/>
        <v>No</v>
      </c>
      <c r="F319" s="40">
        <f>'Experience Data'!I320</f>
        <v>0</v>
      </c>
      <c r="G319" s="40">
        <f>'Experience Data'!J320</f>
        <v>0</v>
      </c>
      <c r="H319" s="11"/>
      <c r="I319" s="11"/>
      <c r="J319" s="35"/>
      <c r="K319" s="40">
        <f>'Experience Data'!G320</f>
        <v>0</v>
      </c>
      <c r="L319" s="40" t="str">
        <f t="shared" si="363"/>
        <v/>
      </c>
      <c r="M319" s="40" t="str">
        <f t="shared" si="364"/>
        <v/>
      </c>
      <c r="N319" s="40" t="str">
        <f t="shared" si="365"/>
        <v/>
      </c>
      <c r="O319" s="9" t="str">
        <f t="shared" si="366"/>
        <v/>
      </c>
      <c r="P319" s="9">
        <v>0.3</v>
      </c>
      <c r="Q319" s="11">
        <v>0.41</v>
      </c>
      <c r="R319" s="37" t="str">
        <f t="shared" si="367"/>
        <v/>
      </c>
      <c r="S319" s="11"/>
      <c r="T319" s="37" t="str">
        <f t="shared" si="368"/>
        <v/>
      </c>
      <c r="U319" s="94" t="str">
        <f t="shared" ref="U319" si="497">IF(S326="","",O319*S326+IF(Q319="",P319,Q319))</f>
        <v/>
      </c>
      <c r="V319" s="18">
        <f t="shared" si="495"/>
        <v>1</v>
      </c>
      <c r="W319" s="78" t="str">
        <f>IF('Experience Data'!AS320="","",'Experience Data'!AS320)</f>
        <v/>
      </c>
      <c r="X319" s="1">
        <f t="shared" si="491"/>
        <v>0</v>
      </c>
      <c r="Y319" s="91">
        <f t="shared" si="379"/>
        <v>7.5</v>
      </c>
      <c r="Z319" s="78" t="str">
        <f>IF('Experience Data'!AT320="","",'Experience Data'!AT320)</f>
        <v/>
      </c>
      <c r="AA319" s="91">
        <f t="shared" si="370"/>
        <v>7.5</v>
      </c>
      <c r="AB319" s="40">
        <f t="shared" ref="AB319" si="498">IFERROR(IF(V319=100%,0.5,SUMPRODUCT(AA317:AA318*X317:X318)/SUM(X317:X318)-AA319-0.5),0.5)</f>
        <v>0.5</v>
      </c>
      <c r="AC319" s="40">
        <f t="shared" si="372"/>
        <v>0</v>
      </c>
      <c r="AD319" s="40">
        <f t="shared" si="373"/>
        <v>1</v>
      </c>
      <c r="AE319" s="1">
        <f>IFERROR((1+HLOOKUP($B319,'Yield Curve'!$C$5:$AK$94,AC319+2,FALSE))^(-AC319),1)</f>
        <v>1</v>
      </c>
      <c r="AF319" s="1">
        <f>IFERROR((1+HLOOKUP($B319,'Yield Curve'!$C$5:$AK$94,AD319+2,FALSE))^(-AD319),1)</f>
        <v>1</v>
      </c>
      <c r="AG319" s="1">
        <f t="shared" si="377"/>
        <v>1</v>
      </c>
      <c r="AH319" s="41" t="str">
        <f t="shared" si="374"/>
        <v/>
      </c>
    </row>
    <row r="320" spans="1:34">
      <c r="A320" s="139">
        <f t="shared" si="406"/>
        <v>32</v>
      </c>
      <c r="B320" s="43">
        <f>'Experience Data'!C321</f>
        <v>0</v>
      </c>
      <c r="C320" s="10">
        <f>'Experience Data'!D321</f>
        <v>0</v>
      </c>
      <c r="D320" s="10">
        <f>'Experience Data'!B321</f>
        <v>2009</v>
      </c>
      <c r="E320" s="10" t="str">
        <f t="shared" si="362"/>
        <v>No</v>
      </c>
      <c r="F320" s="40">
        <f>'Experience Data'!I321</f>
        <v>0</v>
      </c>
      <c r="G320" s="40">
        <f>'Experience Data'!J321</f>
        <v>0</v>
      </c>
      <c r="H320" s="11"/>
      <c r="I320" s="11"/>
      <c r="J320" s="35"/>
      <c r="K320" s="40">
        <f>'Experience Data'!G321</f>
        <v>0</v>
      </c>
      <c r="L320" s="40" t="str">
        <f t="shared" si="363"/>
        <v/>
      </c>
      <c r="M320" s="40" t="str">
        <f t="shared" si="364"/>
        <v/>
      </c>
      <c r="N320" s="40" t="str">
        <f t="shared" si="365"/>
        <v/>
      </c>
      <c r="O320" s="9" t="str">
        <f t="shared" si="366"/>
        <v/>
      </c>
      <c r="P320" s="9">
        <v>0.3</v>
      </c>
      <c r="Q320" s="11">
        <v>0.41</v>
      </c>
      <c r="R320" s="37" t="str">
        <f t="shared" si="367"/>
        <v/>
      </c>
      <c r="S320" s="11"/>
      <c r="T320" s="37" t="str">
        <f t="shared" si="368"/>
        <v/>
      </c>
      <c r="U320" s="94" t="str">
        <f t="shared" ref="U320" si="499">IF(S326="","",O320*S326+IF(Q320="",P320,Q320))</f>
        <v/>
      </c>
      <c r="V320" s="18">
        <f t="shared" si="495"/>
        <v>1</v>
      </c>
      <c r="W320" s="78" t="str">
        <f>IF('Experience Data'!AS321="","",'Experience Data'!AS321)</f>
        <v/>
      </c>
      <c r="X320" s="1">
        <f t="shared" si="491"/>
        <v>0</v>
      </c>
      <c r="Y320" s="91">
        <f t="shared" si="379"/>
        <v>6.5</v>
      </c>
      <c r="Z320" s="78" t="str">
        <f>IF('Experience Data'!AT321="","",'Experience Data'!AT321)</f>
        <v/>
      </c>
      <c r="AA320" s="91">
        <f t="shared" si="370"/>
        <v>6.5</v>
      </c>
      <c r="AB320" s="40">
        <f t="shared" ref="AB320" si="500">IFERROR(IF(V320=100%,0.5,SUMPRODUCT(AA317:AA319*X317:X319)/SUM(X317:X319)-AA320-0.5),0.5)</f>
        <v>0.5</v>
      </c>
      <c r="AC320" s="40">
        <f t="shared" si="372"/>
        <v>0</v>
      </c>
      <c r="AD320" s="40">
        <f t="shared" si="373"/>
        <v>1</v>
      </c>
      <c r="AE320" s="1">
        <f>IFERROR((1+HLOOKUP($B320,'Yield Curve'!$C$5:$AK$94,AC320+2,FALSE))^(-AC320),1)</f>
        <v>1</v>
      </c>
      <c r="AF320" s="1">
        <f>IFERROR((1+HLOOKUP($B320,'Yield Curve'!$C$5:$AK$94,AD320+2,FALSE))^(-AD320),1)</f>
        <v>1</v>
      </c>
      <c r="AG320" s="1">
        <f t="shared" si="377"/>
        <v>1</v>
      </c>
      <c r="AH320" s="41" t="str">
        <f t="shared" si="374"/>
        <v/>
      </c>
    </row>
    <row r="321" spans="1:34">
      <c r="A321" s="139">
        <f t="shared" si="406"/>
        <v>32</v>
      </c>
      <c r="B321" s="43">
        <f>'Experience Data'!C322</f>
        <v>0</v>
      </c>
      <c r="C321" s="10">
        <f>'Experience Data'!D322</f>
        <v>0</v>
      </c>
      <c r="D321" s="10">
        <f>'Experience Data'!B322</f>
        <v>2010</v>
      </c>
      <c r="E321" s="10" t="str">
        <f t="shared" si="362"/>
        <v>No</v>
      </c>
      <c r="F321" s="40">
        <f>'Experience Data'!I322</f>
        <v>0</v>
      </c>
      <c r="G321" s="40">
        <f>'Experience Data'!J322</f>
        <v>0</v>
      </c>
      <c r="H321" s="11"/>
      <c r="I321" s="11"/>
      <c r="J321" s="35"/>
      <c r="K321" s="40">
        <f>'Experience Data'!G322</f>
        <v>0</v>
      </c>
      <c r="L321" s="40" t="str">
        <f t="shared" si="363"/>
        <v/>
      </c>
      <c r="M321" s="40" t="str">
        <f t="shared" si="364"/>
        <v/>
      </c>
      <c r="N321" s="40" t="str">
        <f t="shared" si="365"/>
        <v/>
      </c>
      <c r="O321" s="9" t="str">
        <f t="shared" si="366"/>
        <v/>
      </c>
      <c r="P321" s="9">
        <v>0.3</v>
      </c>
      <c r="Q321" s="11">
        <v>0.41</v>
      </c>
      <c r="R321" s="37" t="str">
        <f t="shared" si="367"/>
        <v/>
      </c>
      <c r="S321" s="11"/>
      <c r="T321" s="37" t="str">
        <f t="shared" si="368"/>
        <v/>
      </c>
      <c r="U321" s="94" t="str">
        <f t="shared" ref="U321" si="501">IF(S326="","",O321*S326+IF(Q321="",P321,Q321))</f>
        <v/>
      </c>
      <c r="V321" s="18">
        <f t="shared" si="495"/>
        <v>1</v>
      </c>
      <c r="W321" s="78" t="str">
        <f>IF('Experience Data'!AS322="","",'Experience Data'!AS322)</f>
        <v/>
      </c>
      <c r="X321" s="1">
        <f t="shared" si="491"/>
        <v>0</v>
      </c>
      <c r="Y321" s="91">
        <f t="shared" si="379"/>
        <v>5.5</v>
      </c>
      <c r="Z321" s="78" t="str">
        <f>IF('Experience Data'!AT322="","",'Experience Data'!AT322)</f>
        <v/>
      </c>
      <c r="AA321" s="91">
        <f t="shared" si="370"/>
        <v>5.5</v>
      </c>
      <c r="AB321" s="40">
        <f t="shared" ref="AB321" si="502">IFERROR(IF(V321=100%,0.5,SUMPRODUCT(AA317:AA320*X317:X320)/SUM(X317:X320)-AA321-0.5),0.5)</f>
        <v>0.5</v>
      </c>
      <c r="AC321" s="40">
        <f t="shared" si="372"/>
        <v>0</v>
      </c>
      <c r="AD321" s="40">
        <f t="shared" si="373"/>
        <v>1</v>
      </c>
      <c r="AE321" s="1">
        <f>IFERROR((1+HLOOKUP($B321,'Yield Curve'!$C$5:$AK$94,AC321+2,FALSE))^(-AC321),1)</f>
        <v>1</v>
      </c>
      <c r="AF321" s="1">
        <f>IFERROR((1+HLOOKUP($B321,'Yield Curve'!$C$5:$AK$94,AD321+2,FALSE))^(-AD321),1)</f>
        <v>1</v>
      </c>
      <c r="AG321" s="1">
        <f t="shared" si="377"/>
        <v>1</v>
      </c>
      <c r="AH321" s="41" t="str">
        <f t="shared" si="374"/>
        <v/>
      </c>
    </row>
    <row r="322" spans="1:34">
      <c r="A322" s="139">
        <f t="shared" si="406"/>
        <v>32</v>
      </c>
      <c r="B322" s="43">
        <f>'Experience Data'!C323</f>
        <v>0</v>
      </c>
      <c r="C322" s="10">
        <f>'Experience Data'!D323</f>
        <v>0</v>
      </c>
      <c r="D322" s="10">
        <f>'Experience Data'!B323</f>
        <v>2011</v>
      </c>
      <c r="E322" s="10" t="str">
        <f t="shared" si="362"/>
        <v>No</v>
      </c>
      <c r="F322" s="40">
        <f>'Experience Data'!I323</f>
        <v>0</v>
      </c>
      <c r="G322" s="40">
        <f>'Experience Data'!J323</f>
        <v>0</v>
      </c>
      <c r="H322" s="11"/>
      <c r="I322" s="11"/>
      <c r="J322" s="35"/>
      <c r="K322" s="40">
        <f>'Experience Data'!G323</f>
        <v>0</v>
      </c>
      <c r="L322" s="40" t="str">
        <f t="shared" si="363"/>
        <v/>
      </c>
      <c r="M322" s="40" t="str">
        <f t="shared" si="364"/>
        <v/>
      </c>
      <c r="N322" s="40" t="str">
        <f t="shared" si="365"/>
        <v/>
      </c>
      <c r="O322" s="9" t="str">
        <f t="shared" si="366"/>
        <v/>
      </c>
      <c r="P322" s="9">
        <v>0.3</v>
      </c>
      <c r="Q322" s="11">
        <v>0.41</v>
      </c>
      <c r="R322" s="37" t="str">
        <f t="shared" si="367"/>
        <v/>
      </c>
      <c r="S322" s="11"/>
      <c r="T322" s="37" t="str">
        <f t="shared" si="368"/>
        <v/>
      </c>
      <c r="U322" s="94" t="str">
        <f t="shared" ref="U322" si="503">IF(S326="","",O322*S326+IF(Q322="",P322,Q322))</f>
        <v/>
      </c>
      <c r="V322" s="18">
        <f t="shared" si="495"/>
        <v>1</v>
      </c>
      <c r="W322" s="78" t="str">
        <f>IF('Experience Data'!AS323="","",'Experience Data'!AS323)</f>
        <v/>
      </c>
      <c r="X322" s="1">
        <f t="shared" si="491"/>
        <v>0</v>
      </c>
      <c r="Y322" s="91">
        <f t="shared" si="379"/>
        <v>4.5</v>
      </c>
      <c r="Z322" s="78" t="str">
        <f>IF('Experience Data'!AT323="","",'Experience Data'!AT323)</f>
        <v/>
      </c>
      <c r="AA322" s="91">
        <f t="shared" si="370"/>
        <v>4.5</v>
      </c>
      <c r="AB322" s="40">
        <f t="shared" ref="AB322" si="504">IFERROR(IF(V322=100%,0.5,SUMPRODUCT(AA317:AA321*X317:X321)/SUM(X317:X321)-AA322-0.5),0.5)</f>
        <v>0.5</v>
      </c>
      <c r="AC322" s="40">
        <f t="shared" si="372"/>
        <v>0</v>
      </c>
      <c r="AD322" s="40">
        <f t="shared" si="373"/>
        <v>1</v>
      </c>
      <c r="AE322" s="1">
        <f>IFERROR((1+HLOOKUP($B322,'Yield Curve'!$C$5:$AK$94,AC322+2,FALSE))^(-AC322),1)</f>
        <v>1</v>
      </c>
      <c r="AF322" s="1">
        <f>IFERROR((1+HLOOKUP($B322,'Yield Curve'!$C$5:$AK$94,AD322+2,FALSE))^(-AD322),1)</f>
        <v>1</v>
      </c>
      <c r="AG322" s="1">
        <f t="shared" si="377"/>
        <v>1</v>
      </c>
      <c r="AH322" s="41" t="str">
        <f t="shared" si="374"/>
        <v/>
      </c>
    </row>
    <row r="323" spans="1:34">
      <c r="A323" s="139">
        <f t="shared" si="406"/>
        <v>32</v>
      </c>
      <c r="B323" s="43">
        <f>'Experience Data'!C324</f>
        <v>0</v>
      </c>
      <c r="C323" s="10">
        <f>'Experience Data'!D324</f>
        <v>0</v>
      </c>
      <c r="D323" s="10">
        <f>'Experience Data'!B324</f>
        <v>2012</v>
      </c>
      <c r="E323" s="10" t="str">
        <f t="shared" si="362"/>
        <v>No</v>
      </c>
      <c r="F323" s="40">
        <f>'Experience Data'!I324</f>
        <v>0</v>
      </c>
      <c r="G323" s="40">
        <f>'Experience Data'!J324</f>
        <v>0</v>
      </c>
      <c r="H323" s="11"/>
      <c r="I323" s="11"/>
      <c r="J323" s="35"/>
      <c r="K323" s="40">
        <f>'Experience Data'!G324</f>
        <v>0</v>
      </c>
      <c r="L323" s="40" t="str">
        <f t="shared" si="363"/>
        <v/>
      </c>
      <c r="M323" s="40" t="str">
        <f t="shared" si="364"/>
        <v/>
      </c>
      <c r="N323" s="40" t="str">
        <f t="shared" si="365"/>
        <v/>
      </c>
      <c r="O323" s="9" t="str">
        <f t="shared" si="366"/>
        <v/>
      </c>
      <c r="P323" s="9">
        <v>0.3</v>
      </c>
      <c r="Q323" s="11">
        <v>0.41</v>
      </c>
      <c r="R323" s="37" t="str">
        <f t="shared" si="367"/>
        <v/>
      </c>
      <c r="S323" s="11"/>
      <c r="T323" s="37" t="str">
        <f t="shared" si="368"/>
        <v/>
      </c>
      <c r="U323" s="94" t="str">
        <f t="shared" ref="U323" si="505">IF(S326="","",O323*S326+IF(Q323="",P323,Q323))</f>
        <v/>
      </c>
      <c r="V323" s="18">
        <f t="shared" si="495"/>
        <v>1</v>
      </c>
      <c r="W323" s="78" t="str">
        <f>IF('Experience Data'!AS324="","",'Experience Data'!AS324)</f>
        <v/>
      </c>
      <c r="X323" s="1">
        <f t="shared" si="491"/>
        <v>0</v>
      </c>
      <c r="Y323" s="91">
        <f t="shared" si="379"/>
        <v>3.5</v>
      </c>
      <c r="Z323" s="78" t="str">
        <f>IF('Experience Data'!AT324="","",'Experience Data'!AT324)</f>
        <v/>
      </c>
      <c r="AA323" s="91">
        <f t="shared" si="370"/>
        <v>3.5</v>
      </c>
      <c r="AB323" s="40">
        <f t="shared" ref="AB323" si="506">IFERROR(IF(V323=100%,0.5,SUMPRODUCT(AA317:AA322*X317:X322)/SUM(X317:X322)-AA323-0.5),0.5)</f>
        <v>0.5</v>
      </c>
      <c r="AC323" s="40">
        <f t="shared" si="372"/>
        <v>0</v>
      </c>
      <c r="AD323" s="40">
        <f t="shared" si="373"/>
        <v>1</v>
      </c>
      <c r="AE323" s="1">
        <f>IFERROR((1+HLOOKUP($B323,'Yield Curve'!$C$5:$AK$94,AC323+2,FALSE))^(-AC323),1)</f>
        <v>1</v>
      </c>
      <c r="AF323" s="1">
        <f>IFERROR((1+HLOOKUP($B323,'Yield Curve'!$C$5:$AK$94,AD323+2,FALSE))^(-AD323),1)</f>
        <v>1</v>
      </c>
      <c r="AG323" s="1">
        <f t="shared" si="377"/>
        <v>1</v>
      </c>
      <c r="AH323" s="41" t="str">
        <f t="shared" si="374"/>
        <v/>
      </c>
    </row>
    <row r="324" spans="1:34">
      <c r="A324" s="139">
        <f t="shared" si="406"/>
        <v>32</v>
      </c>
      <c r="B324" s="43">
        <f>'Experience Data'!C325</f>
        <v>0</v>
      </c>
      <c r="C324" s="10">
        <f>'Experience Data'!D325</f>
        <v>0</v>
      </c>
      <c r="D324" s="10">
        <f>'Experience Data'!B325</f>
        <v>2013</v>
      </c>
      <c r="E324" s="10" t="str">
        <f t="shared" si="362"/>
        <v>No</v>
      </c>
      <c r="F324" s="40">
        <f>'Experience Data'!I325</f>
        <v>0</v>
      </c>
      <c r="G324" s="40">
        <f>'Experience Data'!J325</f>
        <v>0</v>
      </c>
      <c r="H324" s="11"/>
      <c r="I324" s="11"/>
      <c r="J324" s="35"/>
      <c r="K324" s="40">
        <f>'Experience Data'!G325</f>
        <v>0</v>
      </c>
      <c r="L324" s="40" t="str">
        <f t="shared" si="363"/>
        <v/>
      </c>
      <c r="M324" s="40" t="str">
        <f t="shared" si="364"/>
        <v/>
      </c>
      <c r="N324" s="40" t="str">
        <f t="shared" si="365"/>
        <v/>
      </c>
      <c r="O324" s="9" t="str">
        <f t="shared" si="366"/>
        <v/>
      </c>
      <c r="P324" s="9">
        <v>0.3</v>
      </c>
      <c r="Q324" s="11">
        <v>0.41</v>
      </c>
      <c r="R324" s="37" t="str">
        <f t="shared" si="367"/>
        <v/>
      </c>
      <c r="S324" s="11"/>
      <c r="T324" s="37" t="str">
        <f t="shared" si="368"/>
        <v/>
      </c>
      <c r="U324" s="94" t="str">
        <f t="shared" ref="U324" si="507">IF(S326="","",O324*S326+IF(Q324="",P324,Q324))</f>
        <v/>
      </c>
      <c r="V324" s="18">
        <f t="shared" si="495"/>
        <v>1</v>
      </c>
      <c r="W324" s="78" t="str">
        <f>IF('Experience Data'!AS325="","",'Experience Data'!AS325)</f>
        <v/>
      </c>
      <c r="X324" s="1">
        <f t="shared" si="491"/>
        <v>0</v>
      </c>
      <c r="Y324" s="91">
        <f t="shared" si="379"/>
        <v>2.5</v>
      </c>
      <c r="Z324" s="78" t="str">
        <f>IF('Experience Data'!AT325="","",'Experience Data'!AT325)</f>
        <v/>
      </c>
      <c r="AA324" s="91">
        <f t="shared" si="370"/>
        <v>2.5</v>
      </c>
      <c r="AB324" s="40">
        <f t="shared" ref="AB324" si="508">IFERROR(IF(V324=100%,0.5,SUMPRODUCT(AA317:AA323*X317:X323)/SUM(X317:X323)-AA324-0.5),0.5)</f>
        <v>0.5</v>
      </c>
      <c r="AC324" s="40">
        <f t="shared" si="372"/>
        <v>0</v>
      </c>
      <c r="AD324" s="40">
        <f t="shared" si="373"/>
        <v>1</v>
      </c>
      <c r="AE324" s="1">
        <f>IFERROR((1+HLOOKUP($B324,'Yield Curve'!$C$5:$AK$94,AC324+2,FALSE))^(-AC324),1)</f>
        <v>1</v>
      </c>
      <c r="AF324" s="1">
        <f>IFERROR((1+HLOOKUP($B324,'Yield Curve'!$C$5:$AK$94,AD324+2,FALSE))^(-AD324),1)</f>
        <v>1</v>
      </c>
      <c r="AG324" s="1">
        <f t="shared" si="377"/>
        <v>1</v>
      </c>
      <c r="AH324" s="41" t="str">
        <f t="shared" si="374"/>
        <v/>
      </c>
    </row>
    <row r="325" spans="1:34">
      <c r="A325" s="139">
        <f t="shared" si="406"/>
        <v>32</v>
      </c>
      <c r="B325" s="43">
        <f>'Experience Data'!C326</f>
        <v>0</v>
      </c>
      <c r="C325" s="10">
        <f>'Experience Data'!D326</f>
        <v>0</v>
      </c>
      <c r="D325" s="10">
        <f>'Experience Data'!B326</f>
        <v>2014</v>
      </c>
      <c r="E325" s="10" t="str">
        <f t="shared" si="362"/>
        <v>No</v>
      </c>
      <c r="F325" s="40">
        <f>'Experience Data'!I326</f>
        <v>0</v>
      </c>
      <c r="G325" s="40">
        <f>'Experience Data'!J326</f>
        <v>0</v>
      </c>
      <c r="H325" s="11"/>
      <c r="I325" s="11"/>
      <c r="J325" s="35"/>
      <c r="K325" s="40">
        <f>'Experience Data'!G326</f>
        <v>0</v>
      </c>
      <c r="L325" s="40" t="str">
        <f t="shared" si="363"/>
        <v/>
      </c>
      <c r="M325" s="40" t="str">
        <f t="shared" si="364"/>
        <v/>
      </c>
      <c r="N325" s="40" t="str">
        <f t="shared" si="365"/>
        <v/>
      </c>
      <c r="O325" s="9" t="str">
        <f t="shared" si="366"/>
        <v/>
      </c>
      <c r="P325" s="9">
        <v>0.3</v>
      </c>
      <c r="Q325" s="11">
        <v>0.41</v>
      </c>
      <c r="R325" s="37" t="str">
        <f t="shared" si="367"/>
        <v/>
      </c>
      <c r="S325" s="11"/>
      <c r="T325" s="37" t="str">
        <f t="shared" si="368"/>
        <v/>
      </c>
      <c r="U325" s="94" t="str">
        <f t="shared" ref="U325" si="509">IF(S326="","",O325*S326+IF(Q325="",P325,Q325))</f>
        <v/>
      </c>
      <c r="V325" s="18">
        <f t="shared" si="495"/>
        <v>1</v>
      </c>
      <c r="W325" s="78" t="str">
        <f>IF('Experience Data'!AS326="","",'Experience Data'!AS326)</f>
        <v/>
      </c>
      <c r="X325" s="1">
        <f t="shared" si="491"/>
        <v>0</v>
      </c>
      <c r="Y325" s="91">
        <f t="shared" si="379"/>
        <v>1.5</v>
      </c>
      <c r="Z325" s="78" t="str">
        <f>IF('Experience Data'!AT326="","",'Experience Data'!AT326)</f>
        <v/>
      </c>
      <c r="AA325" s="91">
        <f t="shared" si="370"/>
        <v>1.5</v>
      </c>
      <c r="AB325" s="40">
        <f t="shared" ref="AB325" si="510">IFERROR(IF(V325=100%,0.5,SUMPRODUCT(AA317:AA324*X317:X324)/SUM(X317:X324)-AA325-0.5),0.5)</f>
        <v>0.5</v>
      </c>
      <c r="AC325" s="40">
        <f t="shared" si="372"/>
        <v>0</v>
      </c>
      <c r="AD325" s="40">
        <f t="shared" si="373"/>
        <v>1</v>
      </c>
      <c r="AE325" s="1">
        <f>IFERROR((1+HLOOKUP($B325,'Yield Curve'!$C$5:$AK$94,AC325+2,FALSE))^(-AC325),1)</f>
        <v>1</v>
      </c>
      <c r="AF325" s="1">
        <f>IFERROR((1+HLOOKUP($B325,'Yield Curve'!$C$5:$AK$94,AD325+2,FALSE))^(-AD325),1)</f>
        <v>1</v>
      </c>
      <c r="AG325" s="1">
        <f t="shared" si="377"/>
        <v>1</v>
      </c>
      <c r="AH325" s="41" t="str">
        <f t="shared" si="374"/>
        <v/>
      </c>
    </row>
    <row r="326" spans="1:34">
      <c r="A326" s="140">
        <f t="shared" si="406"/>
        <v>32</v>
      </c>
      <c r="B326" s="44">
        <f>'Experience Data'!C327</f>
        <v>0</v>
      </c>
      <c r="C326" s="16">
        <f>'Experience Data'!D327</f>
        <v>0</v>
      </c>
      <c r="D326" s="16">
        <f>'Experience Data'!B327</f>
        <v>2015</v>
      </c>
      <c r="E326" s="16" t="str">
        <f t="shared" si="362"/>
        <v>No</v>
      </c>
      <c r="F326" s="45">
        <f>'Experience Data'!I327</f>
        <v>0</v>
      </c>
      <c r="G326" s="45">
        <f>'Experience Data'!J327</f>
        <v>0</v>
      </c>
      <c r="H326" s="20"/>
      <c r="I326" s="20"/>
      <c r="J326" s="36"/>
      <c r="K326" s="45">
        <f>'Experience Data'!G327</f>
        <v>0</v>
      </c>
      <c r="L326" s="45" t="str">
        <f t="shared" si="363"/>
        <v/>
      </c>
      <c r="M326" s="45" t="str">
        <f t="shared" si="364"/>
        <v/>
      </c>
      <c r="N326" s="45" t="str">
        <f t="shared" si="365"/>
        <v/>
      </c>
      <c r="O326" s="46" t="str">
        <f t="shared" si="366"/>
        <v/>
      </c>
      <c r="P326" s="46">
        <v>0.3</v>
      </c>
      <c r="Q326" s="20">
        <v>0.41</v>
      </c>
      <c r="R326" s="47" t="str">
        <f t="shared" si="367"/>
        <v/>
      </c>
      <c r="S326" s="20"/>
      <c r="T326" s="47" t="str">
        <f t="shared" si="368"/>
        <v/>
      </c>
      <c r="U326" s="95" t="str">
        <f t="shared" ref="U326" si="511">IF(S326="","",O326*S326+IF(Q326="",P326,Q326))</f>
        <v/>
      </c>
      <c r="V326" s="19">
        <f t="shared" si="495"/>
        <v>1</v>
      </c>
      <c r="W326" s="80" t="str">
        <f>IF('Experience Data'!AS327="","",'Experience Data'!AS327)</f>
        <v/>
      </c>
      <c r="X326" s="98">
        <f t="shared" ref="X326" si="512">IF(W326="",V326,W326)</f>
        <v>1</v>
      </c>
      <c r="Y326" s="92">
        <f t="shared" si="379"/>
        <v>0.5</v>
      </c>
      <c r="Z326" s="80" t="str">
        <f>IF('Experience Data'!AT327="","",'Experience Data'!AT327)</f>
        <v/>
      </c>
      <c r="AA326" s="92">
        <f t="shared" si="370"/>
        <v>0.5</v>
      </c>
      <c r="AB326" s="45">
        <f t="shared" ref="AB326" si="513">IFERROR(IF(V326=100%,0.5,SUMPRODUCT(AA317:AA325*X317:X325)/SUM(X317:X325)-AA326-0.5),0.5)</f>
        <v>0.5</v>
      </c>
      <c r="AC326" s="45">
        <f t="shared" si="372"/>
        <v>0</v>
      </c>
      <c r="AD326" s="45">
        <f t="shared" si="373"/>
        <v>1</v>
      </c>
      <c r="AE326" s="17">
        <f>IFERROR((1+HLOOKUP($B326,'Yield Curve'!$C$5:$AK$94,AC326+2,FALSE))^(-AC326),1)</f>
        <v>1</v>
      </c>
      <c r="AF326" s="17">
        <f>IFERROR((1+HLOOKUP($B326,'Yield Curve'!$C$5:$AK$94,AD326+2,FALSE))^(-AD326),1)</f>
        <v>1</v>
      </c>
      <c r="AG326" s="17">
        <f t="shared" si="377"/>
        <v>1</v>
      </c>
      <c r="AH326" s="42" t="str">
        <f t="shared" si="374"/>
        <v/>
      </c>
    </row>
    <row r="327" spans="1:34">
      <c r="A327" s="138">
        <f t="shared" ref="A327" si="514">A317+1</f>
        <v>33</v>
      </c>
      <c r="B327" s="48">
        <f>'Experience Data'!C328</f>
        <v>0</v>
      </c>
      <c r="C327" s="21">
        <f>'Experience Data'!D328</f>
        <v>0</v>
      </c>
      <c r="D327" s="21">
        <f>'Experience Data'!B328</f>
        <v>2006</v>
      </c>
      <c r="E327" s="21" t="str">
        <f t="shared" si="362"/>
        <v>No</v>
      </c>
      <c r="F327" s="49">
        <f>'Experience Data'!I328</f>
        <v>0</v>
      </c>
      <c r="G327" s="49">
        <f>'Experience Data'!J328</f>
        <v>0</v>
      </c>
      <c r="H327" s="50"/>
      <c r="I327" s="50"/>
      <c r="J327" s="23"/>
      <c r="K327" s="49">
        <f>'Experience Data'!G328</f>
        <v>0</v>
      </c>
      <c r="L327" s="49" t="str">
        <f t="shared" si="363"/>
        <v/>
      </c>
      <c r="M327" s="49" t="str">
        <f t="shared" si="364"/>
        <v/>
      </c>
      <c r="N327" s="49" t="str">
        <f t="shared" si="365"/>
        <v/>
      </c>
      <c r="O327" s="51" t="str">
        <f t="shared" si="366"/>
        <v/>
      </c>
      <c r="P327" s="51">
        <v>0.3</v>
      </c>
      <c r="Q327" s="50">
        <v>0.41</v>
      </c>
      <c r="R327" s="52" t="str">
        <f t="shared" si="367"/>
        <v/>
      </c>
      <c r="S327" s="50"/>
      <c r="T327" s="52" t="str">
        <f t="shared" si="368"/>
        <v/>
      </c>
      <c r="U327" s="93" t="str">
        <f t="shared" ref="U327" si="515">IF(S336="","",O327*S336+IF(Q327="",P327,Q327))</f>
        <v/>
      </c>
      <c r="V327" s="53">
        <v>1</v>
      </c>
      <c r="W327" s="79">
        <f>IF('Experience Data'!AS328="","",'Experience Data'!AS328)</f>
        <v>1</v>
      </c>
      <c r="X327" s="24">
        <f t="shared" ref="X327:X335" si="516">IF(W328="",V327-V328,W327-W328)</f>
        <v>0</v>
      </c>
      <c r="Y327" s="90">
        <v>15</v>
      </c>
      <c r="Z327" s="79" t="str">
        <f>IF('Experience Data'!AT328="","",'Experience Data'!AT328)</f>
        <v/>
      </c>
      <c r="AA327" s="90">
        <f t="shared" si="370"/>
        <v>15</v>
      </c>
      <c r="AB327" s="49">
        <f t="shared" ref="AB327" si="517">IFERROR(IF(V327=100%,0.5,SUMPRODUCT(AA326:AA327*X326:X327)/SUM(X326:X327)-AA327-0.5),0.5)</f>
        <v>0.5</v>
      </c>
      <c r="AC327" s="49">
        <f t="shared" si="372"/>
        <v>0</v>
      </c>
      <c r="AD327" s="49">
        <f t="shared" si="373"/>
        <v>1</v>
      </c>
      <c r="AE327" s="24">
        <f>IFERROR((1+HLOOKUP($B327,'Yield Curve'!$C$5:$AK$94,AC327+2,FALSE))^(-AC327),1)</f>
        <v>1</v>
      </c>
      <c r="AF327" s="24">
        <f>IFERROR((1+HLOOKUP($B327,'Yield Curve'!$C$5:$AK$94,AD327+2,FALSE))^(-AD327),1)</f>
        <v>1</v>
      </c>
      <c r="AG327" s="24">
        <f t="shared" si="377"/>
        <v>1</v>
      </c>
      <c r="AH327" s="54" t="str">
        <f t="shared" si="374"/>
        <v/>
      </c>
    </row>
    <row r="328" spans="1:34">
      <c r="A328" s="139">
        <f t="shared" ref="A328" si="518">A327</f>
        <v>33</v>
      </c>
      <c r="B328" s="43">
        <f>'Experience Data'!C329</f>
        <v>0</v>
      </c>
      <c r="C328" s="10">
        <f>'Experience Data'!D329</f>
        <v>0</v>
      </c>
      <c r="D328" s="10">
        <f>'Experience Data'!B329</f>
        <v>2007</v>
      </c>
      <c r="E328" s="10" t="str">
        <f t="shared" si="362"/>
        <v>No</v>
      </c>
      <c r="F328" s="40">
        <f>'Experience Data'!I329</f>
        <v>0</v>
      </c>
      <c r="G328" s="40">
        <f>'Experience Data'!J329</f>
        <v>0</v>
      </c>
      <c r="H328" s="11"/>
      <c r="I328" s="11"/>
      <c r="J328" s="35"/>
      <c r="K328" s="40">
        <f>'Experience Data'!G329</f>
        <v>0</v>
      </c>
      <c r="L328" s="40" t="str">
        <f t="shared" si="363"/>
        <v/>
      </c>
      <c r="M328" s="40" t="str">
        <f t="shared" si="364"/>
        <v/>
      </c>
      <c r="N328" s="40" t="str">
        <f t="shared" si="365"/>
        <v/>
      </c>
      <c r="O328" s="9" t="str">
        <f t="shared" si="366"/>
        <v/>
      </c>
      <c r="P328" s="9">
        <v>0.3</v>
      </c>
      <c r="Q328" s="11">
        <v>0.41</v>
      </c>
      <c r="R328" s="37" t="str">
        <f t="shared" si="367"/>
        <v/>
      </c>
      <c r="S328" s="11"/>
      <c r="T328" s="37" t="str">
        <f t="shared" si="368"/>
        <v/>
      </c>
      <c r="U328" s="94" t="str">
        <f t="shared" ref="U328" si="519">IF(S336="","",O328*S336+IF(Q328="",P328,Q328))</f>
        <v/>
      </c>
      <c r="V328" s="18">
        <f t="shared" ref="V328:V336" si="520">IFERROR(L328/M328,100%)</f>
        <v>1</v>
      </c>
      <c r="W328" s="78" t="str">
        <f>IF('Experience Data'!AS329="","",'Experience Data'!AS329)</f>
        <v/>
      </c>
      <c r="X328" s="1">
        <f t="shared" si="516"/>
        <v>0</v>
      </c>
      <c r="Y328" s="91">
        <v>8.5</v>
      </c>
      <c r="Z328" s="78" t="str">
        <f>IF('Experience Data'!AT329="","",'Experience Data'!AT329)</f>
        <v/>
      </c>
      <c r="AA328" s="91">
        <f t="shared" si="370"/>
        <v>8.5</v>
      </c>
      <c r="AB328" s="40">
        <f t="shared" ref="AB328" si="521">IFERROR(IF(V328=100%,0.5,SUMPRODUCT(AA327:AA327*X327:X327)/SUM(X327:X327)-AA328-0.5),0.5)</f>
        <v>0.5</v>
      </c>
      <c r="AC328" s="40">
        <f t="shared" si="372"/>
        <v>0</v>
      </c>
      <c r="AD328" s="40">
        <f t="shared" si="373"/>
        <v>1</v>
      </c>
      <c r="AE328" s="1">
        <f>IFERROR((1+HLOOKUP($B328,'Yield Curve'!$C$5:$AK$94,AC328+2,FALSE))^(-AC328),1)</f>
        <v>1</v>
      </c>
      <c r="AF328" s="1">
        <f>IFERROR((1+HLOOKUP($B328,'Yield Curve'!$C$5:$AK$94,AD328+2,FALSE))^(-AD328),1)</f>
        <v>1</v>
      </c>
      <c r="AG328" s="1">
        <f t="shared" si="377"/>
        <v>1</v>
      </c>
      <c r="AH328" s="41" t="str">
        <f t="shared" si="374"/>
        <v/>
      </c>
    </row>
    <row r="329" spans="1:34">
      <c r="A329" s="139">
        <f t="shared" si="406"/>
        <v>33</v>
      </c>
      <c r="B329" s="43">
        <f>'Experience Data'!C330</f>
        <v>0</v>
      </c>
      <c r="C329" s="10">
        <f>'Experience Data'!D330</f>
        <v>0</v>
      </c>
      <c r="D329" s="10">
        <f>'Experience Data'!B330</f>
        <v>2008</v>
      </c>
      <c r="E329" s="10" t="str">
        <f t="shared" si="362"/>
        <v>No</v>
      </c>
      <c r="F329" s="40">
        <f>'Experience Data'!I330</f>
        <v>0</v>
      </c>
      <c r="G329" s="40">
        <f>'Experience Data'!J330</f>
        <v>0</v>
      </c>
      <c r="H329" s="11"/>
      <c r="I329" s="11"/>
      <c r="J329" s="35"/>
      <c r="K329" s="40">
        <f>'Experience Data'!G330</f>
        <v>0</v>
      </c>
      <c r="L329" s="40" t="str">
        <f t="shared" si="363"/>
        <v/>
      </c>
      <c r="M329" s="40" t="str">
        <f t="shared" si="364"/>
        <v/>
      </c>
      <c r="N329" s="40" t="str">
        <f t="shared" si="365"/>
        <v/>
      </c>
      <c r="O329" s="9" t="str">
        <f t="shared" si="366"/>
        <v/>
      </c>
      <c r="P329" s="9">
        <v>0.3</v>
      </c>
      <c r="Q329" s="11">
        <v>0.41</v>
      </c>
      <c r="R329" s="37" t="str">
        <f t="shared" si="367"/>
        <v/>
      </c>
      <c r="S329" s="11"/>
      <c r="T329" s="37" t="str">
        <f t="shared" si="368"/>
        <v/>
      </c>
      <c r="U329" s="94" t="str">
        <f t="shared" ref="U329" si="522">IF(S336="","",O329*S336+IF(Q329="",P329,Q329))</f>
        <v/>
      </c>
      <c r="V329" s="18">
        <f t="shared" si="520"/>
        <v>1</v>
      </c>
      <c r="W329" s="78" t="str">
        <f>IF('Experience Data'!AS330="","",'Experience Data'!AS330)</f>
        <v/>
      </c>
      <c r="X329" s="1">
        <f t="shared" si="516"/>
        <v>0</v>
      </c>
      <c r="Y329" s="91">
        <f t="shared" si="379"/>
        <v>7.5</v>
      </c>
      <c r="Z329" s="78" t="str">
        <f>IF('Experience Data'!AT330="","",'Experience Data'!AT330)</f>
        <v/>
      </c>
      <c r="AA329" s="91">
        <f t="shared" si="370"/>
        <v>7.5</v>
      </c>
      <c r="AB329" s="40">
        <f t="shared" ref="AB329" si="523">IFERROR(IF(V329=100%,0.5,SUMPRODUCT(AA327:AA328*X327:X328)/SUM(X327:X328)-AA329-0.5),0.5)</f>
        <v>0.5</v>
      </c>
      <c r="AC329" s="40">
        <f t="shared" si="372"/>
        <v>0</v>
      </c>
      <c r="AD329" s="40">
        <f t="shared" si="373"/>
        <v>1</v>
      </c>
      <c r="AE329" s="1">
        <f>IFERROR((1+HLOOKUP($B329,'Yield Curve'!$C$5:$AK$94,AC329+2,FALSE))^(-AC329),1)</f>
        <v>1</v>
      </c>
      <c r="AF329" s="1">
        <f>IFERROR((1+HLOOKUP($B329,'Yield Curve'!$C$5:$AK$94,AD329+2,FALSE))^(-AD329),1)</f>
        <v>1</v>
      </c>
      <c r="AG329" s="1">
        <f t="shared" si="377"/>
        <v>1</v>
      </c>
      <c r="AH329" s="41" t="str">
        <f t="shared" si="374"/>
        <v/>
      </c>
    </row>
    <row r="330" spans="1:34">
      <c r="A330" s="139">
        <f t="shared" si="406"/>
        <v>33</v>
      </c>
      <c r="B330" s="43">
        <f>'Experience Data'!C331</f>
        <v>0</v>
      </c>
      <c r="C330" s="10">
        <f>'Experience Data'!D331</f>
        <v>0</v>
      </c>
      <c r="D330" s="10">
        <f>'Experience Data'!B331</f>
        <v>2009</v>
      </c>
      <c r="E330" s="10" t="str">
        <f t="shared" si="362"/>
        <v>No</v>
      </c>
      <c r="F330" s="40">
        <f>'Experience Data'!I331</f>
        <v>0</v>
      </c>
      <c r="G330" s="40">
        <f>'Experience Data'!J331</f>
        <v>0</v>
      </c>
      <c r="H330" s="11"/>
      <c r="I330" s="11"/>
      <c r="J330" s="35"/>
      <c r="K330" s="40">
        <f>'Experience Data'!G331</f>
        <v>0</v>
      </c>
      <c r="L330" s="40" t="str">
        <f t="shared" si="363"/>
        <v/>
      </c>
      <c r="M330" s="40" t="str">
        <f t="shared" si="364"/>
        <v/>
      </c>
      <c r="N330" s="40" t="str">
        <f t="shared" si="365"/>
        <v/>
      </c>
      <c r="O330" s="9" t="str">
        <f t="shared" si="366"/>
        <v/>
      </c>
      <c r="P330" s="9">
        <v>0.3</v>
      </c>
      <c r="Q330" s="11">
        <v>0.41</v>
      </c>
      <c r="R330" s="37" t="str">
        <f t="shared" si="367"/>
        <v/>
      </c>
      <c r="S330" s="11"/>
      <c r="T330" s="37" t="str">
        <f t="shared" si="368"/>
        <v/>
      </c>
      <c r="U330" s="94" t="str">
        <f t="shared" ref="U330" si="524">IF(S336="","",O330*S336+IF(Q330="",P330,Q330))</f>
        <v/>
      </c>
      <c r="V330" s="18">
        <f t="shared" si="520"/>
        <v>1</v>
      </c>
      <c r="W330" s="78" t="str">
        <f>IF('Experience Data'!AS331="","",'Experience Data'!AS331)</f>
        <v/>
      </c>
      <c r="X330" s="1">
        <f t="shared" si="516"/>
        <v>0</v>
      </c>
      <c r="Y330" s="91">
        <f t="shared" si="379"/>
        <v>6.5</v>
      </c>
      <c r="Z330" s="78" t="str">
        <f>IF('Experience Data'!AT331="","",'Experience Data'!AT331)</f>
        <v/>
      </c>
      <c r="AA330" s="91">
        <f t="shared" si="370"/>
        <v>6.5</v>
      </c>
      <c r="AB330" s="40">
        <f t="shared" ref="AB330" si="525">IFERROR(IF(V330=100%,0.5,SUMPRODUCT(AA327:AA329*X327:X329)/SUM(X327:X329)-AA330-0.5),0.5)</f>
        <v>0.5</v>
      </c>
      <c r="AC330" s="40">
        <f t="shared" si="372"/>
        <v>0</v>
      </c>
      <c r="AD330" s="40">
        <f t="shared" si="373"/>
        <v>1</v>
      </c>
      <c r="AE330" s="1">
        <f>IFERROR((1+HLOOKUP($B330,'Yield Curve'!$C$5:$AK$94,AC330+2,FALSE))^(-AC330),1)</f>
        <v>1</v>
      </c>
      <c r="AF330" s="1">
        <f>IFERROR((1+HLOOKUP($B330,'Yield Curve'!$C$5:$AK$94,AD330+2,FALSE))^(-AD330),1)</f>
        <v>1</v>
      </c>
      <c r="AG330" s="1">
        <f t="shared" si="377"/>
        <v>1</v>
      </c>
      <c r="AH330" s="41" t="str">
        <f t="shared" si="374"/>
        <v/>
      </c>
    </row>
    <row r="331" spans="1:34">
      <c r="A331" s="139">
        <f t="shared" si="406"/>
        <v>33</v>
      </c>
      <c r="B331" s="43">
        <f>'Experience Data'!C332</f>
        <v>0</v>
      </c>
      <c r="C331" s="10">
        <f>'Experience Data'!D332</f>
        <v>0</v>
      </c>
      <c r="D331" s="10">
        <f>'Experience Data'!B332</f>
        <v>2010</v>
      </c>
      <c r="E331" s="10" t="str">
        <f t="shared" si="362"/>
        <v>No</v>
      </c>
      <c r="F331" s="40">
        <f>'Experience Data'!I332</f>
        <v>0</v>
      </c>
      <c r="G331" s="40">
        <f>'Experience Data'!J332</f>
        <v>0</v>
      </c>
      <c r="H331" s="11"/>
      <c r="I331" s="11"/>
      <c r="J331" s="35"/>
      <c r="K331" s="40">
        <f>'Experience Data'!G332</f>
        <v>0</v>
      </c>
      <c r="L331" s="40" t="str">
        <f t="shared" si="363"/>
        <v/>
      </c>
      <c r="M331" s="40" t="str">
        <f t="shared" si="364"/>
        <v/>
      </c>
      <c r="N331" s="40" t="str">
        <f t="shared" si="365"/>
        <v/>
      </c>
      <c r="O331" s="9" t="str">
        <f t="shared" si="366"/>
        <v/>
      </c>
      <c r="P331" s="9">
        <v>0.3</v>
      </c>
      <c r="Q331" s="11">
        <v>0.41</v>
      </c>
      <c r="R331" s="37" t="str">
        <f t="shared" si="367"/>
        <v/>
      </c>
      <c r="S331" s="11"/>
      <c r="T331" s="37" t="str">
        <f t="shared" si="368"/>
        <v/>
      </c>
      <c r="U331" s="94" t="str">
        <f t="shared" ref="U331" si="526">IF(S336="","",O331*S336+IF(Q331="",P331,Q331))</f>
        <v/>
      </c>
      <c r="V331" s="18">
        <f t="shared" si="520"/>
        <v>1</v>
      </c>
      <c r="W331" s="78" t="str">
        <f>IF('Experience Data'!AS332="","",'Experience Data'!AS332)</f>
        <v/>
      </c>
      <c r="X331" s="1">
        <f t="shared" si="516"/>
        <v>0</v>
      </c>
      <c r="Y331" s="91">
        <f t="shared" si="379"/>
        <v>5.5</v>
      </c>
      <c r="Z331" s="78" t="str">
        <f>IF('Experience Data'!AT332="","",'Experience Data'!AT332)</f>
        <v/>
      </c>
      <c r="AA331" s="91">
        <f t="shared" si="370"/>
        <v>5.5</v>
      </c>
      <c r="AB331" s="40">
        <f t="shared" ref="AB331" si="527">IFERROR(IF(V331=100%,0.5,SUMPRODUCT(AA327:AA330*X327:X330)/SUM(X327:X330)-AA331-0.5),0.5)</f>
        <v>0.5</v>
      </c>
      <c r="AC331" s="40">
        <f t="shared" si="372"/>
        <v>0</v>
      </c>
      <c r="AD331" s="40">
        <f t="shared" si="373"/>
        <v>1</v>
      </c>
      <c r="AE331" s="1">
        <f>IFERROR((1+HLOOKUP($B331,'Yield Curve'!$C$5:$AK$94,AC331+2,FALSE))^(-AC331),1)</f>
        <v>1</v>
      </c>
      <c r="AF331" s="1">
        <f>IFERROR((1+HLOOKUP($B331,'Yield Curve'!$C$5:$AK$94,AD331+2,FALSE))^(-AD331),1)</f>
        <v>1</v>
      </c>
      <c r="AG331" s="1">
        <f t="shared" si="377"/>
        <v>1</v>
      </c>
      <c r="AH331" s="41" t="str">
        <f t="shared" si="374"/>
        <v/>
      </c>
    </row>
    <row r="332" spans="1:34">
      <c r="A332" s="139">
        <f t="shared" si="406"/>
        <v>33</v>
      </c>
      <c r="B332" s="43">
        <f>'Experience Data'!C333</f>
        <v>0</v>
      </c>
      <c r="C332" s="10">
        <f>'Experience Data'!D333</f>
        <v>0</v>
      </c>
      <c r="D332" s="10">
        <f>'Experience Data'!B333</f>
        <v>2011</v>
      </c>
      <c r="E332" s="10" t="str">
        <f t="shared" si="362"/>
        <v>No</v>
      </c>
      <c r="F332" s="40">
        <f>'Experience Data'!I333</f>
        <v>0</v>
      </c>
      <c r="G332" s="40">
        <f>'Experience Data'!J333</f>
        <v>0</v>
      </c>
      <c r="H332" s="11"/>
      <c r="I332" s="11"/>
      <c r="J332" s="35"/>
      <c r="K332" s="40">
        <f>'Experience Data'!G333</f>
        <v>0</v>
      </c>
      <c r="L332" s="40" t="str">
        <f t="shared" si="363"/>
        <v/>
      </c>
      <c r="M332" s="40" t="str">
        <f t="shared" si="364"/>
        <v/>
      </c>
      <c r="N332" s="40" t="str">
        <f t="shared" si="365"/>
        <v/>
      </c>
      <c r="O332" s="9" t="str">
        <f t="shared" si="366"/>
        <v/>
      </c>
      <c r="P332" s="9">
        <v>0.3</v>
      </c>
      <c r="Q332" s="11">
        <v>0.41</v>
      </c>
      <c r="R332" s="37" t="str">
        <f t="shared" si="367"/>
        <v/>
      </c>
      <c r="S332" s="11"/>
      <c r="T332" s="37" t="str">
        <f t="shared" si="368"/>
        <v/>
      </c>
      <c r="U332" s="94" t="str">
        <f t="shared" ref="U332" si="528">IF(S336="","",O332*S336+IF(Q332="",P332,Q332))</f>
        <v/>
      </c>
      <c r="V332" s="18">
        <f t="shared" si="520"/>
        <v>1</v>
      </c>
      <c r="W332" s="78" t="str">
        <f>IF('Experience Data'!AS333="","",'Experience Data'!AS333)</f>
        <v/>
      </c>
      <c r="X332" s="1">
        <f t="shared" si="516"/>
        <v>0</v>
      </c>
      <c r="Y332" s="91">
        <f t="shared" si="379"/>
        <v>4.5</v>
      </c>
      <c r="Z332" s="78" t="str">
        <f>IF('Experience Data'!AT333="","",'Experience Data'!AT333)</f>
        <v/>
      </c>
      <c r="AA332" s="91">
        <f t="shared" si="370"/>
        <v>4.5</v>
      </c>
      <c r="AB332" s="40">
        <f t="shared" ref="AB332" si="529">IFERROR(IF(V332=100%,0.5,SUMPRODUCT(AA327:AA331*X327:X331)/SUM(X327:X331)-AA332-0.5),0.5)</f>
        <v>0.5</v>
      </c>
      <c r="AC332" s="40">
        <f t="shared" si="372"/>
        <v>0</v>
      </c>
      <c r="AD332" s="40">
        <f t="shared" si="373"/>
        <v>1</v>
      </c>
      <c r="AE332" s="1">
        <f>IFERROR((1+HLOOKUP($B332,'Yield Curve'!$C$5:$AK$94,AC332+2,FALSE))^(-AC332),1)</f>
        <v>1</v>
      </c>
      <c r="AF332" s="1">
        <f>IFERROR((1+HLOOKUP($B332,'Yield Curve'!$C$5:$AK$94,AD332+2,FALSE))^(-AD332),1)</f>
        <v>1</v>
      </c>
      <c r="AG332" s="1">
        <f t="shared" si="377"/>
        <v>1</v>
      </c>
      <c r="AH332" s="41" t="str">
        <f t="shared" si="374"/>
        <v/>
      </c>
    </row>
    <row r="333" spans="1:34">
      <c r="A333" s="139">
        <f t="shared" si="406"/>
        <v>33</v>
      </c>
      <c r="B333" s="43">
        <f>'Experience Data'!C334</f>
        <v>0</v>
      </c>
      <c r="C333" s="10">
        <f>'Experience Data'!D334</f>
        <v>0</v>
      </c>
      <c r="D333" s="10">
        <f>'Experience Data'!B334</f>
        <v>2012</v>
      </c>
      <c r="E333" s="10" t="str">
        <f t="shared" si="362"/>
        <v>No</v>
      </c>
      <c r="F333" s="40">
        <f>'Experience Data'!I334</f>
        <v>0</v>
      </c>
      <c r="G333" s="40">
        <f>'Experience Data'!J334</f>
        <v>0</v>
      </c>
      <c r="H333" s="11"/>
      <c r="I333" s="11"/>
      <c r="J333" s="35"/>
      <c r="K333" s="40">
        <f>'Experience Data'!G334</f>
        <v>0</v>
      </c>
      <c r="L333" s="40" t="str">
        <f t="shared" si="363"/>
        <v/>
      </c>
      <c r="M333" s="40" t="str">
        <f t="shared" si="364"/>
        <v/>
      </c>
      <c r="N333" s="40" t="str">
        <f t="shared" si="365"/>
        <v/>
      </c>
      <c r="O333" s="9" t="str">
        <f t="shared" si="366"/>
        <v/>
      </c>
      <c r="P333" s="9">
        <v>0.3</v>
      </c>
      <c r="Q333" s="11">
        <v>0.41</v>
      </c>
      <c r="R333" s="37" t="str">
        <f t="shared" si="367"/>
        <v/>
      </c>
      <c r="S333" s="11"/>
      <c r="T333" s="37" t="str">
        <f t="shared" si="368"/>
        <v/>
      </c>
      <c r="U333" s="94" t="str">
        <f t="shared" ref="U333" si="530">IF(S336="","",O333*S336+IF(Q333="",P333,Q333))</f>
        <v/>
      </c>
      <c r="V333" s="18">
        <f t="shared" si="520"/>
        <v>1</v>
      </c>
      <c r="W333" s="78" t="str">
        <f>IF('Experience Data'!AS334="","",'Experience Data'!AS334)</f>
        <v/>
      </c>
      <c r="X333" s="1">
        <f t="shared" si="516"/>
        <v>0</v>
      </c>
      <c r="Y333" s="91">
        <f t="shared" si="379"/>
        <v>3.5</v>
      </c>
      <c r="Z333" s="78" t="str">
        <f>IF('Experience Data'!AT334="","",'Experience Data'!AT334)</f>
        <v/>
      </c>
      <c r="AA333" s="91">
        <f t="shared" si="370"/>
        <v>3.5</v>
      </c>
      <c r="AB333" s="40">
        <f t="shared" ref="AB333" si="531">IFERROR(IF(V333=100%,0.5,SUMPRODUCT(AA327:AA332*X327:X332)/SUM(X327:X332)-AA333-0.5),0.5)</f>
        <v>0.5</v>
      </c>
      <c r="AC333" s="40">
        <f t="shared" si="372"/>
        <v>0</v>
      </c>
      <c r="AD333" s="40">
        <f t="shared" si="373"/>
        <v>1</v>
      </c>
      <c r="AE333" s="1">
        <f>IFERROR((1+HLOOKUP($B333,'Yield Curve'!$C$5:$AK$94,AC333+2,FALSE))^(-AC333),1)</f>
        <v>1</v>
      </c>
      <c r="AF333" s="1">
        <f>IFERROR((1+HLOOKUP($B333,'Yield Curve'!$C$5:$AK$94,AD333+2,FALSE))^(-AD333),1)</f>
        <v>1</v>
      </c>
      <c r="AG333" s="1">
        <f t="shared" si="377"/>
        <v>1</v>
      </c>
      <c r="AH333" s="41" t="str">
        <f t="shared" si="374"/>
        <v/>
      </c>
    </row>
    <row r="334" spans="1:34">
      <c r="A334" s="139">
        <f t="shared" si="406"/>
        <v>33</v>
      </c>
      <c r="B334" s="43">
        <f>'Experience Data'!C335</f>
        <v>0</v>
      </c>
      <c r="C334" s="10">
        <f>'Experience Data'!D335</f>
        <v>0</v>
      </c>
      <c r="D334" s="10">
        <f>'Experience Data'!B335</f>
        <v>2013</v>
      </c>
      <c r="E334" s="10" t="str">
        <f t="shared" si="362"/>
        <v>No</v>
      </c>
      <c r="F334" s="40">
        <f>'Experience Data'!I335</f>
        <v>0</v>
      </c>
      <c r="G334" s="40">
        <f>'Experience Data'!J335</f>
        <v>0</v>
      </c>
      <c r="H334" s="11"/>
      <c r="I334" s="11"/>
      <c r="J334" s="35"/>
      <c r="K334" s="40">
        <f>'Experience Data'!G335</f>
        <v>0</v>
      </c>
      <c r="L334" s="40" t="str">
        <f t="shared" si="363"/>
        <v/>
      </c>
      <c r="M334" s="40" t="str">
        <f t="shared" si="364"/>
        <v/>
      </c>
      <c r="N334" s="40" t="str">
        <f t="shared" si="365"/>
        <v/>
      </c>
      <c r="O334" s="9" t="str">
        <f t="shared" si="366"/>
        <v/>
      </c>
      <c r="P334" s="9">
        <v>0.3</v>
      </c>
      <c r="Q334" s="11">
        <v>0.41</v>
      </c>
      <c r="R334" s="37" t="str">
        <f t="shared" si="367"/>
        <v/>
      </c>
      <c r="S334" s="11"/>
      <c r="T334" s="37" t="str">
        <f t="shared" si="368"/>
        <v/>
      </c>
      <c r="U334" s="94" t="str">
        <f t="shared" ref="U334" si="532">IF(S336="","",O334*S336+IF(Q334="",P334,Q334))</f>
        <v/>
      </c>
      <c r="V334" s="18">
        <f t="shared" si="520"/>
        <v>1</v>
      </c>
      <c r="W334" s="78" t="str">
        <f>IF('Experience Data'!AS335="","",'Experience Data'!AS335)</f>
        <v/>
      </c>
      <c r="X334" s="1">
        <f t="shared" si="516"/>
        <v>0</v>
      </c>
      <c r="Y334" s="91">
        <f t="shared" si="379"/>
        <v>2.5</v>
      </c>
      <c r="Z334" s="78" t="str">
        <f>IF('Experience Data'!AT335="","",'Experience Data'!AT335)</f>
        <v/>
      </c>
      <c r="AA334" s="91">
        <f t="shared" si="370"/>
        <v>2.5</v>
      </c>
      <c r="AB334" s="40">
        <f t="shared" ref="AB334" si="533">IFERROR(IF(V334=100%,0.5,SUMPRODUCT(AA327:AA333*X327:X333)/SUM(X327:X333)-AA334-0.5),0.5)</f>
        <v>0.5</v>
      </c>
      <c r="AC334" s="40">
        <f t="shared" si="372"/>
        <v>0</v>
      </c>
      <c r="AD334" s="40">
        <f t="shared" si="373"/>
        <v>1</v>
      </c>
      <c r="AE334" s="1">
        <f>IFERROR((1+HLOOKUP($B334,'Yield Curve'!$C$5:$AK$94,AC334+2,FALSE))^(-AC334),1)</f>
        <v>1</v>
      </c>
      <c r="AF334" s="1">
        <f>IFERROR((1+HLOOKUP($B334,'Yield Curve'!$C$5:$AK$94,AD334+2,FALSE))^(-AD334),1)</f>
        <v>1</v>
      </c>
      <c r="AG334" s="1">
        <f t="shared" si="377"/>
        <v>1</v>
      </c>
      <c r="AH334" s="41" t="str">
        <f t="shared" si="374"/>
        <v/>
      </c>
    </row>
    <row r="335" spans="1:34">
      <c r="A335" s="139">
        <f t="shared" si="406"/>
        <v>33</v>
      </c>
      <c r="B335" s="43">
        <f>'Experience Data'!C336</f>
        <v>0</v>
      </c>
      <c r="C335" s="10">
        <f>'Experience Data'!D336</f>
        <v>0</v>
      </c>
      <c r="D335" s="10">
        <f>'Experience Data'!B336</f>
        <v>2014</v>
      </c>
      <c r="E335" s="10" t="str">
        <f t="shared" ref="E335:E398" si="534">IF(AND(ISNUMBER(F335),ISNUMBER(G335),LEN(C335)&gt;1),"Yes","No")</f>
        <v>No</v>
      </c>
      <c r="F335" s="40">
        <f>'Experience Data'!I336</f>
        <v>0</v>
      </c>
      <c r="G335" s="40">
        <f>'Experience Data'!J336</f>
        <v>0</v>
      </c>
      <c r="H335" s="11"/>
      <c r="I335" s="11"/>
      <c r="J335" s="35"/>
      <c r="K335" s="40">
        <f>'Experience Data'!G336</f>
        <v>0</v>
      </c>
      <c r="L335" s="40" t="str">
        <f t="shared" ref="L335:L398" si="535">IF(E335="No","",F335+IF(H335="",0,H335))</f>
        <v/>
      </c>
      <c r="M335" s="40" t="str">
        <f t="shared" ref="M335:M398" si="536">IF(E335="No","",G335+IF(I335="",0,I335)+L335-F335)</f>
        <v/>
      </c>
      <c r="N335" s="40" t="str">
        <f t="shared" ref="N335:N398" si="537">IF(E335="No","",M335-L335+J335)</f>
        <v/>
      </c>
      <c r="O335" s="9" t="str">
        <f t="shared" ref="O335:O398" si="538">IFERROR(M335/K335,"")</f>
        <v/>
      </c>
      <c r="P335" s="9">
        <v>0.3</v>
      </c>
      <c r="Q335" s="11">
        <v>0.41</v>
      </c>
      <c r="R335" s="37" t="str">
        <f t="shared" ref="R335:R398" si="539">IF(E335="No","",O335+IF(Q335="",P335,Q335))</f>
        <v/>
      </c>
      <c r="S335" s="11"/>
      <c r="T335" s="37" t="str">
        <f t="shared" ref="T335:T398" si="540">IF(ISNUMBER(S335),S335*N335,"")</f>
        <v/>
      </c>
      <c r="U335" s="94" t="str">
        <f t="shared" ref="U335" si="541">IF(S336="","",O335*S336+IF(Q335="",P335,Q335))</f>
        <v/>
      </c>
      <c r="V335" s="18">
        <f t="shared" si="520"/>
        <v>1</v>
      </c>
      <c r="W335" s="78" t="str">
        <f>IF('Experience Data'!AS336="","",'Experience Data'!AS336)</f>
        <v/>
      </c>
      <c r="X335" s="1">
        <f t="shared" si="516"/>
        <v>0</v>
      </c>
      <c r="Y335" s="91">
        <f t="shared" si="379"/>
        <v>1.5</v>
      </c>
      <c r="Z335" s="78" t="str">
        <f>IF('Experience Data'!AT336="","",'Experience Data'!AT336)</f>
        <v/>
      </c>
      <c r="AA335" s="91">
        <f t="shared" ref="AA335:AA398" si="542">IF(Z335="",Y335)</f>
        <v>1.5</v>
      </c>
      <c r="AB335" s="40">
        <f t="shared" ref="AB335" si="543">IFERROR(IF(V335=100%,0.5,SUMPRODUCT(AA327:AA334*X327:X334)/SUM(X327:X334)-AA335-0.5),0.5)</f>
        <v>0.5</v>
      </c>
      <c r="AC335" s="40">
        <f t="shared" ref="AC335:AC398" si="544">ROUNDDOWN(AB335,0)</f>
        <v>0</v>
      </c>
      <c r="AD335" s="40">
        <f t="shared" ref="AD335:AD398" si="545">ROUNDUP(AB335,0)</f>
        <v>1</v>
      </c>
      <c r="AE335" s="1">
        <f>IFERROR((1+HLOOKUP($B335,'Yield Curve'!$C$5:$AK$94,AC335+2,FALSE))^(-AC335),1)</f>
        <v>1</v>
      </c>
      <c r="AF335" s="1">
        <f>IFERROR((1+HLOOKUP($B335,'Yield Curve'!$C$5:$AK$94,AD335+2,FALSE))^(-AD335),1)</f>
        <v>1</v>
      </c>
      <c r="AG335" s="1">
        <f t="shared" si="377"/>
        <v>1</v>
      </c>
      <c r="AH335" s="41" t="str">
        <f t="shared" ref="AH335:AH398" si="546">IF(E335="No","",AG335*N335)</f>
        <v/>
      </c>
    </row>
    <row r="336" spans="1:34">
      <c r="A336" s="140">
        <f t="shared" si="406"/>
        <v>33</v>
      </c>
      <c r="B336" s="44">
        <f>'Experience Data'!C337</f>
        <v>0</v>
      </c>
      <c r="C336" s="16">
        <f>'Experience Data'!D337</f>
        <v>0</v>
      </c>
      <c r="D336" s="16">
        <f>'Experience Data'!B337</f>
        <v>2015</v>
      </c>
      <c r="E336" s="16" t="str">
        <f t="shared" si="534"/>
        <v>No</v>
      </c>
      <c r="F336" s="45">
        <f>'Experience Data'!I337</f>
        <v>0</v>
      </c>
      <c r="G336" s="45">
        <f>'Experience Data'!J337</f>
        <v>0</v>
      </c>
      <c r="H336" s="20"/>
      <c r="I336" s="20"/>
      <c r="J336" s="36"/>
      <c r="K336" s="45">
        <f>'Experience Data'!G337</f>
        <v>0</v>
      </c>
      <c r="L336" s="45" t="str">
        <f t="shared" si="535"/>
        <v/>
      </c>
      <c r="M336" s="45" t="str">
        <f t="shared" si="536"/>
        <v/>
      </c>
      <c r="N336" s="45" t="str">
        <f t="shared" si="537"/>
        <v/>
      </c>
      <c r="O336" s="46" t="str">
        <f t="shared" si="538"/>
        <v/>
      </c>
      <c r="P336" s="46">
        <v>0.3</v>
      </c>
      <c r="Q336" s="20">
        <v>0.41</v>
      </c>
      <c r="R336" s="47" t="str">
        <f t="shared" si="539"/>
        <v/>
      </c>
      <c r="S336" s="20"/>
      <c r="T336" s="47" t="str">
        <f t="shared" si="540"/>
        <v/>
      </c>
      <c r="U336" s="95" t="str">
        <f t="shared" ref="U336" si="547">IF(S336="","",O336*S336+IF(Q336="",P336,Q336))</f>
        <v/>
      </c>
      <c r="V336" s="19">
        <f t="shared" si="520"/>
        <v>1</v>
      </c>
      <c r="W336" s="80" t="str">
        <f>IF('Experience Data'!AS337="","",'Experience Data'!AS337)</f>
        <v/>
      </c>
      <c r="X336" s="98">
        <f t="shared" ref="X336" si="548">IF(W336="",V336,W336)</f>
        <v>1</v>
      </c>
      <c r="Y336" s="92">
        <f t="shared" si="379"/>
        <v>0.5</v>
      </c>
      <c r="Z336" s="80" t="str">
        <f>IF('Experience Data'!AT337="","",'Experience Data'!AT337)</f>
        <v/>
      </c>
      <c r="AA336" s="92">
        <f t="shared" si="542"/>
        <v>0.5</v>
      </c>
      <c r="AB336" s="45">
        <f t="shared" ref="AB336" si="549">IFERROR(IF(V336=100%,0.5,SUMPRODUCT(AA327:AA335*X327:X335)/SUM(X327:X335)-AA336-0.5),0.5)</f>
        <v>0.5</v>
      </c>
      <c r="AC336" s="45">
        <f t="shared" si="544"/>
        <v>0</v>
      </c>
      <c r="AD336" s="45">
        <f t="shared" si="545"/>
        <v>1</v>
      </c>
      <c r="AE336" s="17">
        <f>IFERROR((1+HLOOKUP($B336,'Yield Curve'!$C$5:$AK$94,AC336+2,FALSE))^(-AC336),1)</f>
        <v>1</v>
      </c>
      <c r="AF336" s="17">
        <f>IFERROR((1+HLOOKUP($B336,'Yield Curve'!$C$5:$AK$94,AD336+2,FALSE))^(-AD336),1)</f>
        <v>1</v>
      </c>
      <c r="AG336" s="17">
        <f t="shared" ref="AG336:AG399" si="550">(1-AB336+AC336)*AE336+(AB336-AC336)*AF336</f>
        <v>1</v>
      </c>
      <c r="AH336" s="42" t="str">
        <f t="shared" si="546"/>
        <v/>
      </c>
    </row>
    <row r="337" spans="1:34">
      <c r="A337" s="138">
        <f t="shared" ref="A337" si="551">A327+1</f>
        <v>34</v>
      </c>
      <c r="B337" s="48">
        <f>'Experience Data'!C338</f>
        <v>0</v>
      </c>
      <c r="C337" s="21">
        <f>'Experience Data'!D338</f>
        <v>0</v>
      </c>
      <c r="D337" s="21">
        <f>'Experience Data'!B338</f>
        <v>2006</v>
      </c>
      <c r="E337" s="21" t="str">
        <f t="shared" si="534"/>
        <v>No</v>
      </c>
      <c r="F337" s="49">
        <f>'Experience Data'!I338</f>
        <v>0</v>
      </c>
      <c r="G337" s="49">
        <f>'Experience Data'!J338</f>
        <v>0</v>
      </c>
      <c r="H337" s="50"/>
      <c r="I337" s="50"/>
      <c r="J337" s="23"/>
      <c r="K337" s="49">
        <f>'Experience Data'!G338</f>
        <v>0</v>
      </c>
      <c r="L337" s="49" t="str">
        <f t="shared" si="535"/>
        <v/>
      </c>
      <c r="M337" s="49" t="str">
        <f t="shared" si="536"/>
        <v/>
      </c>
      <c r="N337" s="49" t="str">
        <f t="shared" si="537"/>
        <v/>
      </c>
      <c r="O337" s="51" t="str">
        <f t="shared" si="538"/>
        <v/>
      </c>
      <c r="P337" s="51">
        <v>0.3</v>
      </c>
      <c r="Q337" s="50">
        <v>0.41</v>
      </c>
      <c r="R337" s="52" t="str">
        <f t="shared" si="539"/>
        <v/>
      </c>
      <c r="S337" s="50"/>
      <c r="T337" s="52" t="str">
        <f t="shared" si="540"/>
        <v/>
      </c>
      <c r="U337" s="93" t="str">
        <f t="shared" ref="U337" si="552">IF(S346="","",O337*S346+IF(Q337="",P337,Q337))</f>
        <v/>
      </c>
      <c r="V337" s="53">
        <v>1</v>
      </c>
      <c r="W337" s="79">
        <f>IF('Experience Data'!AS338="","",'Experience Data'!AS338)</f>
        <v>1</v>
      </c>
      <c r="X337" s="24">
        <f t="shared" ref="X337:X345" si="553">IF(W338="",V337-V338,W337-W338)</f>
        <v>0</v>
      </c>
      <c r="Y337" s="90">
        <v>15</v>
      </c>
      <c r="Z337" s="79" t="str">
        <f>IF('Experience Data'!AT338="","",'Experience Data'!AT338)</f>
        <v/>
      </c>
      <c r="AA337" s="90">
        <f t="shared" si="542"/>
        <v>15</v>
      </c>
      <c r="AB337" s="49">
        <f t="shared" ref="AB337" si="554">IFERROR(IF(V337=100%,0.5,SUMPRODUCT(AA336:AA337*X336:X337)/SUM(X336:X337)-AA337-0.5),0.5)</f>
        <v>0.5</v>
      </c>
      <c r="AC337" s="49">
        <f t="shared" si="544"/>
        <v>0</v>
      </c>
      <c r="AD337" s="49">
        <f t="shared" si="545"/>
        <v>1</v>
      </c>
      <c r="AE337" s="24">
        <f>IFERROR((1+HLOOKUP($B337,'Yield Curve'!$C$5:$AK$94,AC337+2,FALSE))^(-AC337),1)</f>
        <v>1</v>
      </c>
      <c r="AF337" s="24">
        <f>IFERROR((1+HLOOKUP($B337,'Yield Curve'!$C$5:$AK$94,AD337+2,FALSE))^(-AD337),1)</f>
        <v>1</v>
      </c>
      <c r="AG337" s="24">
        <f t="shared" si="550"/>
        <v>1</v>
      </c>
      <c r="AH337" s="54" t="str">
        <f t="shared" si="546"/>
        <v/>
      </c>
    </row>
    <row r="338" spans="1:34">
      <c r="A338" s="139">
        <f t="shared" ref="A338" si="555">A337</f>
        <v>34</v>
      </c>
      <c r="B338" s="43">
        <f>'Experience Data'!C339</f>
        <v>0</v>
      </c>
      <c r="C338" s="10">
        <f>'Experience Data'!D339</f>
        <v>0</v>
      </c>
      <c r="D338" s="10">
        <f>'Experience Data'!B339</f>
        <v>2007</v>
      </c>
      <c r="E338" s="10" t="str">
        <f t="shared" si="534"/>
        <v>No</v>
      </c>
      <c r="F338" s="40">
        <f>'Experience Data'!I339</f>
        <v>0</v>
      </c>
      <c r="G338" s="40">
        <f>'Experience Data'!J339</f>
        <v>0</v>
      </c>
      <c r="H338" s="11"/>
      <c r="I338" s="11"/>
      <c r="J338" s="35"/>
      <c r="K338" s="40">
        <f>'Experience Data'!G339</f>
        <v>0</v>
      </c>
      <c r="L338" s="40" t="str">
        <f t="shared" si="535"/>
        <v/>
      </c>
      <c r="M338" s="40" t="str">
        <f t="shared" si="536"/>
        <v/>
      </c>
      <c r="N338" s="40" t="str">
        <f t="shared" si="537"/>
        <v/>
      </c>
      <c r="O338" s="9" t="str">
        <f t="shared" si="538"/>
        <v/>
      </c>
      <c r="P338" s="9">
        <v>0.3</v>
      </c>
      <c r="Q338" s="11">
        <v>0.41</v>
      </c>
      <c r="R338" s="37" t="str">
        <f t="shared" si="539"/>
        <v/>
      </c>
      <c r="S338" s="11"/>
      <c r="T338" s="37" t="str">
        <f t="shared" si="540"/>
        <v/>
      </c>
      <c r="U338" s="94" t="str">
        <f t="shared" ref="U338" si="556">IF(S346="","",O338*S346+IF(Q338="",P338,Q338))</f>
        <v/>
      </c>
      <c r="V338" s="18">
        <f t="shared" ref="V338:V346" si="557">IFERROR(L338/M338,100%)</f>
        <v>1</v>
      </c>
      <c r="W338" s="78" t="str">
        <f>IF('Experience Data'!AS339="","",'Experience Data'!AS339)</f>
        <v/>
      </c>
      <c r="X338" s="1">
        <f t="shared" si="553"/>
        <v>0</v>
      </c>
      <c r="Y338" s="91">
        <v>8.5</v>
      </c>
      <c r="Z338" s="78" t="str">
        <f>IF('Experience Data'!AT339="","",'Experience Data'!AT339)</f>
        <v/>
      </c>
      <c r="AA338" s="91">
        <f t="shared" si="542"/>
        <v>8.5</v>
      </c>
      <c r="AB338" s="40">
        <f t="shared" ref="AB338" si="558">IFERROR(IF(V338=100%,0.5,SUMPRODUCT(AA337:AA337*X337:X337)/SUM(X337:X337)-AA338-0.5),0.5)</f>
        <v>0.5</v>
      </c>
      <c r="AC338" s="40">
        <f t="shared" si="544"/>
        <v>0</v>
      </c>
      <c r="AD338" s="40">
        <f t="shared" si="545"/>
        <v>1</v>
      </c>
      <c r="AE338" s="1">
        <f>IFERROR((1+HLOOKUP($B338,'Yield Curve'!$C$5:$AK$94,AC338+2,FALSE))^(-AC338),1)</f>
        <v>1</v>
      </c>
      <c r="AF338" s="1">
        <f>IFERROR((1+HLOOKUP($B338,'Yield Curve'!$C$5:$AK$94,AD338+2,FALSE))^(-AD338),1)</f>
        <v>1</v>
      </c>
      <c r="AG338" s="1">
        <f t="shared" si="550"/>
        <v>1</v>
      </c>
      <c r="AH338" s="41" t="str">
        <f t="shared" si="546"/>
        <v/>
      </c>
    </row>
    <row r="339" spans="1:34">
      <c r="A339" s="139">
        <f t="shared" si="406"/>
        <v>34</v>
      </c>
      <c r="B339" s="43">
        <f>'Experience Data'!C340</f>
        <v>0</v>
      </c>
      <c r="C339" s="10">
        <f>'Experience Data'!D340</f>
        <v>0</v>
      </c>
      <c r="D339" s="10">
        <f>'Experience Data'!B340</f>
        <v>2008</v>
      </c>
      <c r="E339" s="10" t="str">
        <f t="shared" si="534"/>
        <v>No</v>
      </c>
      <c r="F339" s="40">
        <f>'Experience Data'!I340</f>
        <v>0</v>
      </c>
      <c r="G339" s="40">
        <f>'Experience Data'!J340</f>
        <v>0</v>
      </c>
      <c r="H339" s="11"/>
      <c r="I339" s="11"/>
      <c r="J339" s="35"/>
      <c r="K339" s="40">
        <f>'Experience Data'!G340</f>
        <v>0</v>
      </c>
      <c r="L339" s="40" t="str">
        <f t="shared" si="535"/>
        <v/>
      </c>
      <c r="M339" s="40" t="str">
        <f t="shared" si="536"/>
        <v/>
      </c>
      <c r="N339" s="40" t="str">
        <f t="shared" si="537"/>
        <v/>
      </c>
      <c r="O339" s="9" t="str">
        <f t="shared" si="538"/>
        <v/>
      </c>
      <c r="P339" s="9">
        <v>0.3</v>
      </c>
      <c r="Q339" s="11">
        <v>0.41</v>
      </c>
      <c r="R339" s="37" t="str">
        <f t="shared" si="539"/>
        <v/>
      </c>
      <c r="S339" s="11"/>
      <c r="T339" s="37" t="str">
        <f t="shared" si="540"/>
        <v/>
      </c>
      <c r="U339" s="94" t="str">
        <f t="shared" ref="U339" si="559">IF(S346="","",O339*S346+IF(Q339="",P339,Q339))</f>
        <v/>
      </c>
      <c r="V339" s="18">
        <f t="shared" si="557"/>
        <v>1</v>
      </c>
      <c r="W339" s="78" t="str">
        <f>IF('Experience Data'!AS340="","",'Experience Data'!AS340)</f>
        <v/>
      </c>
      <c r="X339" s="1">
        <f t="shared" si="553"/>
        <v>0</v>
      </c>
      <c r="Y339" s="91">
        <f t="shared" ref="Y339:Y402" si="560">Y338-1</f>
        <v>7.5</v>
      </c>
      <c r="Z339" s="78" t="str">
        <f>IF('Experience Data'!AT340="","",'Experience Data'!AT340)</f>
        <v/>
      </c>
      <c r="AA339" s="91">
        <f t="shared" si="542"/>
        <v>7.5</v>
      </c>
      <c r="AB339" s="40">
        <f t="shared" ref="AB339" si="561">IFERROR(IF(V339=100%,0.5,SUMPRODUCT(AA337:AA338*X337:X338)/SUM(X337:X338)-AA339-0.5),0.5)</f>
        <v>0.5</v>
      </c>
      <c r="AC339" s="40">
        <f t="shared" si="544"/>
        <v>0</v>
      </c>
      <c r="AD339" s="40">
        <f t="shared" si="545"/>
        <v>1</v>
      </c>
      <c r="AE339" s="1">
        <f>IFERROR((1+HLOOKUP($B339,'Yield Curve'!$C$5:$AK$94,AC339+2,FALSE))^(-AC339),1)</f>
        <v>1</v>
      </c>
      <c r="AF339" s="1">
        <f>IFERROR((1+HLOOKUP($B339,'Yield Curve'!$C$5:$AK$94,AD339+2,FALSE))^(-AD339),1)</f>
        <v>1</v>
      </c>
      <c r="AG339" s="1">
        <f t="shared" si="550"/>
        <v>1</v>
      </c>
      <c r="AH339" s="41" t="str">
        <f t="shared" si="546"/>
        <v/>
      </c>
    </row>
    <row r="340" spans="1:34">
      <c r="A340" s="139">
        <f t="shared" si="406"/>
        <v>34</v>
      </c>
      <c r="B340" s="43">
        <f>'Experience Data'!C341</f>
        <v>0</v>
      </c>
      <c r="C340" s="10">
        <f>'Experience Data'!D341</f>
        <v>0</v>
      </c>
      <c r="D340" s="10">
        <f>'Experience Data'!B341</f>
        <v>2009</v>
      </c>
      <c r="E340" s="10" t="str">
        <f t="shared" si="534"/>
        <v>No</v>
      </c>
      <c r="F340" s="40">
        <f>'Experience Data'!I341</f>
        <v>0</v>
      </c>
      <c r="G340" s="40">
        <f>'Experience Data'!J341</f>
        <v>0</v>
      </c>
      <c r="H340" s="11"/>
      <c r="I340" s="11"/>
      <c r="J340" s="35"/>
      <c r="K340" s="40">
        <f>'Experience Data'!G341</f>
        <v>0</v>
      </c>
      <c r="L340" s="40" t="str">
        <f t="shared" si="535"/>
        <v/>
      </c>
      <c r="M340" s="40" t="str">
        <f t="shared" si="536"/>
        <v/>
      </c>
      <c r="N340" s="40" t="str">
        <f t="shared" si="537"/>
        <v/>
      </c>
      <c r="O340" s="9" t="str">
        <f t="shared" si="538"/>
        <v/>
      </c>
      <c r="P340" s="9">
        <v>0.3</v>
      </c>
      <c r="Q340" s="11">
        <v>0.41</v>
      </c>
      <c r="R340" s="37" t="str">
        <f t="shared" si="539"/>
        <v/>
      </c>
      <c r="S340" s="11"/>
      <c r="T340" s="37" t="str">
        <f t="shared" si="540"/>
        <v/>
      </c>
      <c r="U340" s="94" t="str">
        <f t="shared" ref="U340" si="562">IF(S346="","",O340*S346+IF(Q340="",P340,Q340))</f>
        <v/>
      </c>
      <c r="V340" s="18">
        <f t="shared" si="557"/>
        <v>1</v>
      </c>
      <c r="W340" s="78" t="str">
        <f>IF('Experience Data'!AS341="","",'Experience Data'!AS341)</f>
        <v/>
      </c>
      <c r="X340" s="1">
        <f t="shared" si="553"/>
        <v>0</v>
      </c>
      <c r="Y340" s="91">
        <f t="shared" si="560"/>
        <v>6.5</v>
      </c>
      <c r="Z340" s="78" t="str">
        <f>IF('Experience Data'!AT341="","",'Experience Data'!AT341)</f>
        <v/>
      </c>
      <c r="AA340" s="91">
        <f t="shared" si="542"/>
        <v>6.5</v>
      </c>
      <c r="AB340" s="40">
        <f t="shared" ref="AB340" si="563">IFERROR(IF(V340=100%,0.5,SUMPRODUCT(AA337:AA339*X337:X339)/SUM(X337:X339)-AA340-0.5),0.5)</f>
        <v>0.5</v>
      </c>
      <c r="AC340" s="40">
        <f t="shared" si="544"/>
        <v>0</v>
      </c>
      <c r="AD340" s="40">
        <f t="shared" si="545"/>
        <v>1</v>
      </c>
      <c r="AE340" s="1">
        <f>IFERROR((1+HLOOKUP($B340,'Yield Curve'!$C$5:$AK$94,AC340+2,FALSE))^(-AC340),1)</f>
        <v>1</v>
      </c>
      <c r="AF340" s="1">
        <f>IFERROR((1+HLOOKUP($B340,'Yield Curve'!$C$5:$AK$94,AD340+2,FALSE))^(-AD340),1)</f>
        <v>1</v>
      </c>
      <c r="AG340" s="1">
        <f t="shared" si="550"/>
        <v>1</v>
      </c>
      <c r="AH340" s="41" t="str">
        <f t="shared" si="546"/>
        <v/>
      </c>
    </row>
    <row r="341" spans="1:34">
      <c r="A341" s="139">
        <f t="shared" si="406"/>
        <v>34</v>
      </c>
      <c r="B341" s="43">
        <f>'Experience Data'!C342</f>
        <v>0</v>
      </c>
      <c r="C341" s="10">
        <f>'Experience Data'!D342</f>
        <v>0</v>
      </c>
      <c r="D341" s="10">
        <f>'Experience Data'!B342</f>
        <v>2010</v>
      </c>
      <c r="E341" s="10" t="str">
        <f t="shared" si="534"/>
        <v>No</v>
      </c>
      <c r="F341" s="40">
        <f>'Experience Data'!I342</f>
        <v>0</v>
      </c>
      <c r="G341" s="40">
        <f>'Experience Data'!J342</f>
        <v>0</v>
      </c>
      <c r="H341" s="11"/>
      <c r="I341" s="11"/>
      <c r="J341" s="35"/>
      <c r="K341" s="40">
        <f>'Experience Data'!G342</f>
        <v>0</v>
      </c>
      <c r="L341" s="40" t="str">
        <f t="shared" si="535"/>
        <v/>
      </c>
      <c r="M341" s="40" t="str">
        <f t="shared" si="536"/>
        <v/>
      </c>
      <c r="N341" s="40" t="str">
        <f t="shared" si="537"/>
        <v/>
      </c>
      <c r="O341" s="9" t="str">
        <f t="shared" si="538"/>
        <v/>
      </c>
      <c r="P341" s="9">
        <v>0.3</v>
      </c>
      <c r="Q341" s="11">
        <v>0.41</v>
      </c>
      <c r="R341" s="37" t="str">
        <f t="shared" si="539"/>
        <v/>
      </c>
      <c r="S341" s="11"/>
      <c r="T341" s="37" t="str">
        <f t="shared" si="540"/>
        <v/>
      </c>
      <c r="U341" s="94" t="str">
        <f t="shared" ref="U341" si="564">IF(S346="","",O341*S346+IF(Q341="",P341,Q341))</f>
        <v/>
      </c>
      <c r="V341" s="18">
        <f t="shared" si="557"/>
        <v>1</v>
      </c>
      <c r="W341" s="78" t="str">
        <f>IF('Experience Data'!AS342="","",'Experience Data'!AS342)</f>
        <v/>
      </c>
      <c r="X341" s="1">
        <f t="shared" si="553"/>
        <v>0</v>
      </c>
      <c r="Y341" s="91">
        <f t="shared" si="560"/>
        <v>5.5</v>
      </c>
      <c r="Z341" s="78" t="str">
        <f>IF('Experience Data'!AT342="","",'Experience Data'!AT342)</f>
        <v/>
      </c>
      <c r="AA341" s="91">
        <f t="shared" si="542"/>
        <v>5.5</v>
      </c>
      <c r="AB341" s="40">
        <f t="shared" ref="AB341" si="565">IFERROR(IF(V341=100%,0.5,SUMPRODUCT(AA337:AA340*X337:X340)/SUM(X337:X340)-AA341-0.5),0.5)</f>
        <v>0.5</v>
      </c>
      <c r="AC341" s="40">
        <f t="shared" si="544"/>
        <v>0</v>
      </c>
      <c r="AD341" s="40">
        <f t="shared" si="545"/>
        <v>1</v>
      </c>
      <c r="AE341" s="1">
        <f>IFERROR((1+HLOOKUP($B341,'Yield Curve'!$C$5:$AK$94,AC341+2,FALSE))^(-AC341),1)</f>
        <v>1</v>
      </c>
      <c r="AF341" s="1">
        <f>IFERROR((1+HLOOKUP($B341,'Yield Curve'!$C$5:$AK$94,AD341+2,FALSE))^(-AD341),1)</f>
        <v>1</v>
      </c>
      <c r="AG341" s="1">
        <f t="shared" si="550"/>
        <v>1</v>
      </c>
      <c r="AH341" s="41" t="str">
        <f t="shared" si="546"/>
        <v/>
      </c>
    </row>
    <row r="342" spans="1:34">
      <c r="A342" s="139">
        <f t="shared" si="406"/>
        <v>34</v>
      </c>
      <c r="B342" s="43">
        <f>'Experience Data'!C343</f>
        <v>0</v>
      </c>
      <c r="C342" s="10">
        <f>'Experience Data'!D343</f>
        <v>0</v>
      </c>
      <c r="D342" s="10">
        <f>'Experience Data'!B343</f>
        <v>2011</v>
      </c>
      <c r="E342" s="10" t="str">
        <f t="shared" si="534"/>
        <v>No</v>
      </c>
      <c r="F342" s="40">
        <f>'Experience Data'!I343</f>
        <v>0</v>
      </c>
      <c r="G342" s="40">
        <f>'Experience Data'!J343</f>
        <v>0</v>
      </c>
      <c r="H342" s="11"/>
      <c r="I342" s="11"/>
      <c r="J342" s="35"/>
      <c r="K342" s="40">
        <f>'Experience Data'!G343</f>
        <v>0</v>
      </c>
      <c r="L342" s="40" t="str">
        <f t="shared" si="535"/>
        <v/>
      </c>
      <c r="M342" s="40" t="str">
        <f t="shared" si="536"/>
        <v/>
      </c>
      <c r="N342" s="40" t="str">
        <f t="shared" si="537"/>
        <v/>
      </c>
      <c r="O342" s="9" t="str">
        <f t="shared" si="538"/>
        <v/>
      </c>
      <c r="P342" s="9">
        <v>0.3</v>
      </c>
      <c r="Q342" s="11">
        <v>0.41</v>
      </c>
      <c r="R342" s="37" t="str">
        <f t="shared" si="539"/>
        <v/>
      </c>
      <c r="S342" s="11"/>
      <c r="T342" s="37" t="str">
        <f t="shared" si="540"/>
        <v/>
      </c>
      <c r="U342" s="94" t="str">
        <f t="shared" ref="U342" si="566">IF(S346="","",O342*S346+IF(Q342="",P342,Q342))</f>
        <v/>
      </c>
      <c r="V342" s="18">
        <f t="shared" si="557"/>
        <v>1</v>
      </c>
      <c r="W342" s="78" t="str">
        <f>IF('Experience Data'!AS343="","",'Experience Data'!AS343)</f>
        <v/>
      </c>
      <c r="X342" s="1">
        <f t="shared" si="553"/>
        <v>0</v>
      </c>
      <c r="Y342" s="91">
        <f t="shared" si="560"/>
        <v>4.5</v>
      </c>
      <c r="Z342" s="78" t="str">
        <f>IF('Experience Data'!AT343="","",'Experience Data'!AT343)</f>
        <v/>
      </c>
      <c r="AA342" s="91">
        <f t="shared" si="542"/>
        <v>4.5</v>
      </c>
      <c r="AB342" s="40">
        <f t="shared" ref="AB342" si="567">IFERROR(IF(V342=100%,0.5,SUMPRODUCT(AA337:AA341*X337:X341)/SUM(X337:X341)-AA342-0.5),0.5)</f>
        <v>0.5</v>
      </c>
      <c r="AC342" s="40">
        <f t="shared" si="544"/>
        <v>0</v>
      </c>
      <c r="AD342" s="40">
        <f t="shared" si="545"/>
        <v>1</v>
      </c>
      <c r="AE342" s="1">
        <f>IFERROR((1+HLOOKUP($B342,'Yield Curve'!$C$5:$AK$94,AC342+2,FALSE))^(-AC342),1)</f>
        <v>1</v>
      </c>
      <c r="AF342" s="1">
        <f>IFERROR((1+HLOOKUP($B342,'Yield Curve'!$C$5:$AK$94,AD342+2,FALSE))^(-AD342),1)</f>
        <v>1</v>
      </c>
      <c r="AG342" s="1">
        <f t="shared" si="550"/>
        <v>1</v>
      </c>
      <c r="AH342" s="41" t="str">
        <f t="shared" si="546"/>
        <v/>
      </c>
    </row>
    <row r="343" spans="1:34">
      <c r="A343" s="139">
        <f t="shared" si="406"/>
        <v>34</v>
      </c>
      <c r="B343" s="43">
        <f>'Experience Data'!C344</f>
        <v>0</v>
      </c>
      <c r="C343" s="10">
        <f>'Experience Data'!D344</f>
        <v>0</v>
      </c>
      <c r="D343" s="10">
        <f>'Experience Data'!B344</f>
        <v>2012</v>
      </c>
      <c r="E343" s="10" t="str">
        <f t="shared" si="534"/>
        <v>No</v>
      </c>
      <c r="F343" s="40">
        <f>'Experience Data'!I344</f>
        <v>0</v>
      </c>
      <c r="G343" s="40">
        <f>'Experience Data'!J344</f>
        <v>0</v>
      </c>
      <c r="H343" s="11"/>
      <c r="I343" s="11"/>
      <c r="J343" s="35"/>
      <c r="K343" s="40">
        <f>'Experience Data'!G344</f>
        <v>0</v>
      </c>
      <c r="L343" s="40" t="str">
        <f t="shared" si="535"/>
        <v/>
      </c>
      <c r="M343" s="40" t="str">
        <f t="shared" si="536"/>
        <v/>
      </c>
      <c r="N343" s="40" t="str">
        <f t="shared" si="537"/>
        <v/>
      </c>
      <c r="O343" s="9" t="str">
        <f t="shared" si="538"/>
        <v/>
      </c>
      <c r="P343" s="9">
        <v>0.3</v>
      </c>
      <c r="Q343" s="11">
        <v>0.41</v>
      </c>
      <c r="R343" s="37" t="str">
        <f t="shared" si="539"/>
        <v/>
      </c>
      <c r="S343" s="11"/>
      <c r="T343" s="37" t="str">
        <f t="shared" si="540"/>
        <v/>
      </c>
      <c r="U343" s="94" t="str">
        <f t="shared" ref="U343" si="568">IF(S346="","",O343*S346+IF(Q343="",P343,Q343))</f>
        <v/>
      </c>
      <c r="V343" s="18">
        <f t="shared" si="557"/>
        <v>1</v>
      </c>
      <c r="W343" s="78" t="str">
        <f>IF('Experience Data'!AS344="","",'Experience Data'!AS344)</f>
        <v/>
      </c>
      <c r="X343" s="1">
        <f t="shared" si="553"/>
        <v>0</v>
      </c>
      <c r="Y343" s="91">
        <f t="shared" si="560"/>
        <v>3.5</v>
      </c>
      <c r="Z343" s="78" t="str">
        <f>IF('Experience Data'!AT344="","",'Experience Data'!AT344)</f>
        <v/>
      </c>
      <c r="AA343" s="91">
        <f t="shared" si="542"/>
        <v>3.5</v>
      </c>
      <c r="AB343" s="40">
        <f t="shared" ref="AB343" si="569">IFERROR(IF(V343=100%,0.5,SUMPRODUCT(AA337:AA342*X337:X342)/SUM(X337:X342)-AA343-0.5),0.5)</f>
        <v>0.5</v>
      </c>
      <c r="AC343" s="40">
        <f t="shared" si="544"/>
        <v>0</v>
      </c>
      <c r="AD343" s="40">
        <f t="shared" si="545"/>
        <v>1</v>
      </c>
      <c r="AE343" s="1">
        <f>IFERROR((1+HLOOKUP($B343,'Yield Curve'!$C$5:$AK$94,AC343+2,FALSE))^(-AC343),1)</f>
        <v>1</v>
      </c>
      <c r="AF343" s="1">
        <f>IFERROR((1+HLOOKUP($B343,'Yield Curve'!$C$5:$AK$94,AD343+2,FALSE))^(-AD343),1)</f>
        <v>1</v>
      </c>
      <c r="AG343" s="1">
        <f t="shared" si="550"/>
        <v>1</v>
      </c>
      <c r="AH343" s="41" t="str">
        <f t="shared" si="546"/>
        <v/>
      </c>
    </row>
    <row r="344" spans="1:34">
      <c r="A344" s="139">
        <f t="shared" si="406"/>
        <v>34</v>
      </c>
      <c r="B344" s="43">
        <f>'Experience Data'!C345</f>
        <v>0</v>
      </c>
      <c r="C344" s="10">
        <f>'Experience Data'!D345</f>
        <v>0</v>
      </c>
      <c r="D344" s="10">
        <f>'Experience Data'!B345</f>
        <v>2013</v>
      </c>
      <c r="E344" s="10" t="str">
        <f t="shared" si="534"/>
        <v>No</v>
      </c>
      <c r="F344" s="40">
        <f>'Experience Data'!I345</f>
        <v>0</v>
      </c>
      <c r="G344" s="40">
        <f>'Experience Data'!J345</f>
        <v>0</v>
      </c>
      <c r="H344" s="11"/>
      <c r="I344" s="11"/>
      <c r="J344" s="35"/>
      <c r="K344" s="40">
        <f>'Experience Data'!G345</f>
        <v>0</v>
      </c>
      <c r="L344" s="40" t="str">
        <f t="shared" si="535"/>
        <v/>
      </c>
      <c r="M344" s="40" t="str">
        <f t="shared" si="536"/>
        <v/>
      </c>
      <c r="N344" s="40" t="str">
        <f t="shared" si="537"/>
        <v/>
      </c>
      <c r="O344" s="9" t="str">
        <f t="shared" si="538"/>
        <v/>
      </c>
      <c r="P344" s="9">
        <v>0.3</v>
      </c>
      <c r="Q344" s="11">
        <v>0.41</v>
      </c>
      <c r="R344" s="37" t="str">
        <f t="shared" si="539"/>
        <v/>
      </c>
      <c r="S344" s="11"/>
      <c r="T344" s="37" t="str">
        <f t="shared" si="540"/>
        <v/>
      </c>
      <c r="U344" s="94" t="str">
        <f t="shared" ref="U344" si="570">IF(S346="","",O344*S346+IF(Q344="",P344,Q344))</f>
        <v/>
      </c>
      <c r="V344" s="18">
        <f t="shared" si="557"/>
        <v>1</v>
      </c>
      <c r="W344" s="78" t="str">
        <f>IF('Experience Data'!AS345="","",'Experience Data'!AS345)</f>
        <v/>
      </c>
      <c r="X344" s="1">
        <f t="shared" si="553"/>
        <v>0</v>
      </c>
      <c r="Y344" s="91">
        <f t="shared" si="560"/>
        <v>2.5</v>
      </c>
      <c r="Z344" s="78" t="str">
        <f>IF('Experience Data'!AT345="","",'Experience Data'!AT345)</f>
        <v/>
      </c>
      <c r="AA344" s="91">
        <f t="shared" si="542"/>
        <v>2.5</v>
      </c>
      <c r="AB344" s="40">
        <f t="shared" ref="AB344" si="571">IFERROR(IF(V344=100%,0.5,SUMPRODUCT(AA337:AA343*X337:X343)/SUM(X337:X343)-AA344-0.5),0.5)</f>
        <v>0.5</v>
      </c>
      <c r="AC344" s="40">
        <f t="shared" si="544"/>
        <v>0</v>
      </c>
      <c r="AD344" s="40">
        <f t="shared" si="545"/>
        <v>1</v>
      </c>
      <c r="AE344" s="1">
        <f>IFERROR((1+HLOOKUP($B344,'Yield Curve'!$C$5:$AK$94,AC344+2,FALSE))^(-AC344),1)</f>
        <v>1</v>
      </c>
      <c r="AF344" s="1">
        <f>IFERROR((1+HLOOKUP($B344,'Yield Curve'!$C$5:$AK$94,AD344+2,FALSE))^(-AD344),1)</f>
        <v>1</v>
      </c>
      <c r="AG344" s="1">
        <f t="shared" si="550"/>
        <v>1</v>
      </c>
      <c r="AH344" s="41" t="str">
        <f t="shared" si="546"/>
        <v/>
      </c>
    </row>
    <row r="345" spans="1:34">
      <c r="A345" s="139">
        <f t="shared" si="406"/>
        <v>34</v>
      </c>
      <c r="B345" s="43">
        <f>'Experience Data'!C346</f>
        <v>0</v>
      </c>
      <c r="C345" s="10">
        <f>'Experience Data'!D346</f>
        <v>0</v>
      </c>
      <c r="D345" s="10">
        <f>'Experience Data'!B346</f>
        <v>2014</v>
      </c>
      <c r="E345" s="10" t="str">
        <f t="shared" si="534"/>
        <v>No</v>
      </c>
      <c r="F345" s="40">
        <f>'Experience Data'!I346</f>
        <v>0</v>
      </c>
      <c r="G345" s="40">
        <f>'Experience Data'!J346</f>
        <v>0</v>
      </c>
      <c r="H345" s="11"/>
      <c r="I345" s="11"/>
      <c r="J345" s="35"/>
      <c r="K345" s="40">
        <f>'Experience Data'!G346</f>
        <v>0</v>
      </c>
      <c r="L345" s="40" t="str">
        <f t="shared" si="535"/>
        <v/>
      </c>
      <c r="M345" s="40" t="str">
        <f t="shared" si="536"/>
        <v/>
      </c>
      <c r="N345" s="40" t="str">
        <f t="shared" si="537"/>
        <v/>
      </c>
      <c r="O345" s="9" t="str">
        <f t="shared" si="538"/>
        <v/>
      </c>
      <c r="P345" s="9">
        <v>0.3</v>
      </c>
      <c r="Q345" s="11">
        <v>0.41</v>
      </c>
      <c r="R345" s="37" t="str">
        <f t="shared" si="539"/>
        <v/>
      </c>
      <c r="S345" s="11"/>
      <c r="T345" s="37" t="str">
        <f t="shared" si="540"/>
        <v/>
      </c>
      <c r="U345" s="94" t="str">
        <f t="shared" ref="U345" si="572">IF(S346="","",O345*S346+IF(Q345="",P345,Q345))</f>
        <v/>
      </c>
      <c r="V345" s="18">
        <f t="shared" si="557"/>
        <v>1</v>
      </c>
      <c r="W345" s="78" t="str">
        <f>IF('Experience Data'!AS346="","",'Experience Data'!AS346)</f>
        <v/>
      </c>
      <c r="X345" s="1">
        <f t="shared" si="553"/>
        <v>0</v>
      </c>
      <c r="Y345" s="91">
        <f t="shared" si="560"/>
        <v>1.5</v>
      </c>
      <c r="Z345" s="78" t="str">
        <f>IF('Experience Data'!AT346="","",'Experience Data'!AT346)</f>
        <v/>
      </c>
      <c r="AA345" s="91">
        <f t="shared" si="542"/>
        <v>1.5</v>
      </c>
      <c r="AB345" s="40">
        <f t="shared" ref="AB345" si="573">IFERROR(IF(V345=100%,0.5,SUMPRODUCT(AA337:AA344*X337:X344)/SUM(X337:X344)-AA345-0.5),0.5)</f>
        <v>0.5</v>
      </c>
      <c r="AC345" s="40">
        <f t="shared" si="544"/>
        <v>0</v>
      </c>
      <c r="AD345" s="40">
        <f t="shared" si="545"/>
        <v>1</v>
      </c>
      <c r="AE345" s="1">
        <f>IFERROR((1+HLOOKUP($B345,'Yield Curve'!$C$5:$AK$94,AC345+2,FALSE))^(-AC345),1)</f>
        <v>1</v>
      </c>
      <c r="AF345" s="1">
        <f>IFERROR((1+HLOOKUP($B345,'Yield Curve'!$C$5:$AK$94,AD345+2,FALSE))^(-AD345),1)</f>
        <v>1</v>
      </c>
      <c r="AG345" s="1">
        <f t="shared" si="550"/>
        <v>1</v>
      </c>
      <c r="AH345" s="41" t="str">
        <f t="shared" si="546"/>
        <v/>
      </c>
    </row>
    <row r="346" spans="1:34">
      <c r="A346" s="140">
        <f t="shared" si="406"/>
        <v>34</v>
      </c>
      <c r="B346" s="44">
        <f>'Experience Data'!C347</f>
        <v>0</v>
      </c>
      <c r="C346" s="16">
        <f>'Experience Data'!D347</f>
        <v>0</v>
      </c>
      <c r="D346" s="16">
        <f>'Experience Data'!B347</f>
        <v>2015</v>
      </c>
      <c r="E346" s="16" t="str">
        <f t="shared" si="534"/>
        <v>No</v>
      </c>
      <c r="F346" s="45">
        <f>'Experience Data'!I347</f>
        <v>0</v>
      </c>
      <c r="G346" s="45">
        <f>'Experience Data'!J347</f>
        <v>0</v>
      </c>
      <c r="H346" s="20"/>
      <c r="I346" s="20"/>
      <c r="J346" s="36"/>
      <c r="K346" s="45">
        <f>'Experience Data'!G347</f>
        <v>0</v>
      </c>
      <c r="L346" s="45" t="str">
        <f t="shared" si="535"/>
        <v/>
      </c>
      <c r="M346" s="45" t="str">
        <f t="shared" si="536"/>
        <v/>
      </c>
      <c r="N346" s="45" t="str">
        <f t="shared" si="537"/>
        <v/>
      </c>
      <c r="O346" s="46" t="str">
        <f t="shared" si="538"/>
        <v/>
      </c>
      <c r="P346" s="46">
        <v>0.3</v>
      </c>
      <c r="Q346" s="20">
        <v>0.41</v>
      </c>
      <c r="R346" s="47" t="str">
        <f t="shared" si="539"/>
        <v/>
      </c>
      <c r="S346" s="20"/>
      <c r="T346" s="47" t="str">
        <f t="shared" si="540"/>
        <v/>
      </c>
      <c r="U346" s="95" t="str">
        <f t="shared" ref="U346" si="574">IF(S346="","",O346*S346+IF(Q346="",P346,Q346))</f>
        <v/>
      </c>
      <c r="V346" s="19">
        <f t="shared" si="557"/>
        <v>1</v>
      </c>
      <c r="W346" s="80" t="str">
        <f>IF('Experience Data'!AS347="","",'Experience Data'!AS347)</f>
        <v/>
      </c>
      <c r="X346" s="98">
        <f t="shared" ref="X346" si="575">IF(W346="",V346,W346)</f>
        <v>1</v>
      </c>
      <c r="Y346" s="92">
        <f t="shared" si="560"/>
        <v>0.5</v>
      </c>
      <c r="Z346" s="80" t="str">
        <f>IF('Experience Data'!AT347="","",'Experience Data'!AT347)</f>
        <v/>
      </c>
      <c r="AA346" s="92">
        <f t="shared" si="542"/>
        <v>0.5</v>
      </c>
      <c r="AB346" s="45">
        <f t="shared" ref="AB346" si="576">IFERROR(IF(V346=100%,0.5,SUMPRODUCT(AA337:AA345*X337:X345)/SUM(X337:X345)-AA346-0.5),0.5)</f>
        <v>0.5</v>
      </c>
      <c r="AC346" s="45">
        <f t="shared" si="544"/>
        <v>0</v>
      </c>
      <c r="AD346" s="45">
        <f t="shared" si="545"/>
        <v>1</v>
      </c>
      <c r="AE346" s="17">
        <f>IFERROR((1+HLOOKUP($B346,'Yield Curve'!$C$5:$AK$94,AC346+2,FALSE))^(-AC346),1)</f>
        <v>1</v>
      </c>
      <c r="AF346" s="17">
        <f>IFERROR((1+HLOOKUP($B346,'Yield Curve'!$C$5:$AK$94,AD346+2,FALSE))^(-AD346),1)</f>
        <v>1</v>
      </c>
      <c r="AG346" s="17">
        <f t="shared" si="550"/>
        <v>1</v>
      </c>
      <c r="AH346" s="42" t="str">
        <f t="shared" si="546"/>
        <v/>
      </c>
    </row>
    <row r="347" spans="1:34">
      <c r="A347" s="138">
        <f t="shared" ref="A347" si="577">A337+1</f>
        <v>35</v>
      </c>
      <c r="B347" s="48">
        <f>'Experience Data'!C348</f>
        <v>0</v>
      </c>
      <c r="C347" s="21">
        <f>'Experience Data'!D348</f>
        <v>0</v>
      </c>
      <c r="D347" s="21">
        <f>'Experience Data'!B348</f>
        <v>2006</v>
      </c>
      <c r="E347" s="21" t="str">
        <f t="shared" si="534"/>
        <v>No</v>
      </c>
      <c r="F347" s="49">
        <f>'Experience Data'!I348</f>
        <v>0</v>
      </c>
      <c r="G347" s="49">
        <f>'Experience Data'!J348</f>
        <v>0</v>
      </c>
      <c r="H347" s="50"/>
      <c r="I347" s="50"/>
      <c r="J347" s="23"/>
      <c r="K347" s="49">
        <f>'Experience Data'!G348</f>
        <v>0</v>
      </c>
      <c r="L347" s="49" t="str">
        <f t="shared" si="535"/>
        <v/>
      </c>
      <c r="M347" s="49" t="str">
        <f t="shared" si="536"/>
        <v/>
      </c>
      <c r="N347" s="49" t="str">
        <f t="shared" si="537"/>
        <v/>
      </c>
      <c r="O347" s="51" t="str">
        <f t="shared" si="538"/>
        <v/>
      </c>
      <c r="P347" s="51">
        <v>0.3</v>
      </c>
      <c r="Q347" s="50">
        <v>0.41</v>
      </c>
      <c r="R347" s="52" t="str">
        <f t="shared" si="539"/>
        <v/>
      </c>
      <c r="S347" s="50"/>
      <c r="T347" s="52" t="str">
        <f t="shared" si="540"/>
        <v/>
      </c>
      <c r="U347" s="93" t="str">
        <f t="shared" ref="U347" si="578">IF(S356="","",O347*S356+IF(Q347="",P347,Q347))</f>
        <v/>
      </c>
      <c r="V347" s="53">
        <v>1</v>
      </c>
      <c r="W347" s="79">
        <f>IF('Experience Data'!AS348="","",'Experience Data'!AS348)</f>
        <v>1</v>
      </c>
      <c r="X347" s="24">
        <f t="shared" ref="X347:X355" si="579">IF(W348="",V347-V348,W347-W348)</f>
        <v>0</v>
      </c>
      <c r="Y347" s="90">
        <v>15</v>
      </c>
      <c r="Z347" s="79" t="str">
        <f>IF('Experience Data'!AT348="","",'Experience Data'!AT348)</f>
        <v/>
      </c>
      <c r="AA347" s="90">
        <f t="shared" si="542"/>
        <v>15</v>
      </c>
      <c r="AB347" s="49">
        <f t="shared" ref="AB347" si="580">IFERROR(IF(V347=100%,0.5,SUMPRODUCT(AA346:AA347*X346:X347)/SUM(X346:X347)-AA347-0.5),0.5)</f>
        <v>0.5</v>
      </c>
      <c r="AC347" s="49">
        <f t="shared" si="544"/>
        <v>0</v>
      </c>
      <c r="AD347" s="49">
        <f t="shared" si="545"/>
        <v>1</v>
      </c>
      <c r="AE347" s="24">
        <f>IFERROR((1+HLOOKUP($B347,'Yield Curve'!$C$5:$AK$94,AC347+2,FALSE))^(-AC347),1)</f>
        <v>1</v>
      </c>
      <c r="AF347" s="24">
        <f>IFERROR((1+HLOOKUP($B347,'Yield Curve'!$C$5:$AK$94,AD347+2,FALSE))^(-AD347),1)</f>
        <v>1</v>
      </c>
      <c r="AG347" s="24">
        <f t="shared" si="550"/>
        <v>1</v>
      </c>
      <c r="AH347" s="54" t="str">
        <f t="shared" si="546"/>
        <v/>
      </c>
    </row>
    <row r="348" spans="1:34">
      <c r="A348" s="139">
        <f t="shared" ref="A348:A411" si="581">A347</f>
        <v>35</v>
      </c>
      <c r="B348" s="43">
        <f>'Experience Data'!C349</f>
        <v>0</v>
      </c>
      <c r="C348" s="10">
        <f>'Experience Data'!D349</f>
        <v>0</v>
      </c>
      <c r="D348" s="10">
        <f>'Experience Data'!B349</f>
        <v>2007</v>
      </c>
      <c r="E348" s="10" t="str">
        <f t="shared" si="534"/>
        <v>No</v>
      </c>
      <c r="F348" s="40">
        <f>'Experience Data'!I349</f>
        <v>0</v>
      </c>
      <c r="G348" s="40">
        <f>'Experience Data'!J349</f>
        <v>0</v>
      </c>
      <c r="H348" s="11"/>
      <c r="I348" s="11"/>
      <c r="J348" s="35"/>
      <c r="K348" s="40">
        <f>'Experience Data'!G349</f>
        <v>0</v>
      </c>
      <c r="L348" s="40" t="str">
        <f t="shared" si="535"/>
        <v/>
      </c>
      <c r="M348" s="40" t="str">
        <f t="shared" si="536"/>
        <v/>
      </c>
      <c r="N348" s="40" t="str">
        <f t="shared" si="537"/>
        <v/>
      </c>
      <c r="O348" s="9" t="str">
        <f t="shared" si="538"/>
        <v/>
      </c>
      <c r="P348" s="9">
        <v>0.3</v>
      </c>
      <c r="Q348" s="11">
        <v>0.41</v>
      </c>
      <c r="R348" s="37" t="str">
        <f t="shared" si="539"/>
        <v/>
      </c>
      <c r="S348" s="11"/>
      <c r="T348" s="37" t="str">
        <f t="shared" si="540"/>
        <v/>
      </c>
      <c r="U348" s="94" t="str">
        <f t="shared" ref="U348" si="582">IF(S356="","",O348*S356+IF(Q348="",P348,Q348))</f>
        <v/>
      </c>
      <c r="V348" s="18">
        <f t="shared" ref="V348:V356" si="583">IFERROR(L348/M348,100%)</f>
        <v>1</v>
      </c>
      <c r="W348" s="78" t="str">
        <f>IF('Experience Data'!AS349="","",'Experience Data'!AS349)</f>
        <v/>
      </c>
      <c r="X348" s="1">
        <f t="shared" si="579"/>
        <v>0</v>
      </c>
      <c r="Y348" s="91">
        <v>8.5</v>
      </c>
      <c r="Z348" s="78" t="str">
        <f>IF('Experience Data'!AT349="","",'Experience Data'!AT349)</f>
        <v/>
      </c>
      <c r="AA348" s="91">
        <f t="shared" si="542"/>
        <v>8.5</v>
      </c>
      <c r="AB348" s="40">
        <f t="shared" ref="AB348" si="584">IFERROR(IF(V348=100%,0.5,SUMPRODUCT(AA347:AA347*X347:X347)/SUM(X347:X347)-AA348-0.5),0.5)</f>
        <v>0.5</v>
      </c>
      <c r="AC348" s="40">
        <f t="shared" si="544"/>
        <v>0</v>
      </c>
      <c r="AD348" s="40">
        <f t="shared" si="545"/>
        <v>1</v>
      </c>
      <c r="AE348" s="1">
        <f>IFERROR((1+HLOOKUP($B348,'Yield Curve'!$C$5:$AK$94,AC348+2,FALSE))^(-AC348),1)</f>
        <v>1</v>
      </c>
      <c r="AF348" s="1">
        <f>IFERROR((1+HLOOKUP($B348,'Yield Curve'!$C$5:$AK$94,AD348+2,FALSE))^(-AD348),1)</f>
        <v>1</v>
      </c>
      <c r="AG348" s="1">
        <f t="shared" si="550"/>
        <v>1</v>
      </c>
      <c r="AH348" s="41" t="str">
        <f t="shared" si="546"/>
        <v/>
      </c>
    </row>
    <row r="349" spans="1:34">
      <c r="A349" s="139">
        <f t="shared" si="581"/>
        <v>35</v>
      </c>
      <c r="B349" s="43">
        <f>'Experience Data'!C350</f>
        <v>0</v>
      </c>
      <c r="C349" s="10">
        <f>'Experience Data'!D350</f>
        <v>0</v>
      </c>
      <c r="D349" s="10">
        <f>'Experience Data'!B350</f>
        <v>2008</v>
      </c>
      <c r="E349" s="10" t="str">
        <f t="shared" si="534"/>
        <v>No</v>
      </c>
      <c r="F349" s="40">
        <f>'Experience Data'!I350</f>
        <v>0</v>
      </c>
      <c r="G349" s="40">
        <f>'Experience Data'!J350</f>
        <v>0</v>
      </c>
      <c r="H349" s="11"/>
      <c r="I349" s="11"/>
      <c r="J349" s="35"/>
      <c r="K349" s="40">
        <f>'Experience Data'!G350</f>
        <v>0</v>
      </c>
      <c r="L349" s="40" t="str">
        <f t="shared" si="535"/>
        <v/>
      </c>
      <c r="M349" s="40" t="str">
        <f t="shared" si="536"/>
        <v/>
      </c>
      <c r="N349" s="40" t="str">
        <f t="shared" si="537"/>
        <v/>
      </c>
      <c r="O349" s="9" t="str">
        <f t="shared" si="538"/>
        <v/>
      </c>
      <c r="P349" s="9">
        <v>0.3</v>
      </c>
      <c r="Q349" s="11">
        <v>0.41</v>
      </c>
      <c r="R349" s="37" t="str">
        <f t="shared" si="539"/>
        <v/>
      </c>
      <c r="S349" s="11"/>
      <c r="T349" s="37" t="str">
        <f t="shared" si="540"/>
        <v/>
      </c>
      <c r="U349" s="94" t="str">
        <f t="shared" ref="U349" si="585">IF(S356="","",O349*S356+IF(Q349="",P349,Q349))</f>
        <v/>
      </c>
      <c r="V349" s="18">
        <f t="shared" si="583"/>
        <v>1</v>
      </c>
      <c r="W349" s="78" t="str">
        <f>IF('Experience Data'!AS350="","",'Experience Data'!AS350)</f>
        <v/>
      </c>
      <c r="X349" s="1">
        <f t="shared" si="579"/>
        <v>0</v>
      </c>
      <c r="Y349" s="91">
        <f t="shared" si="560"/>
        <v>7.5</v>
      </c>
      <c r="Z349" s="78" t="str">
        <f>IF('Experience Data'!AT350="","",'Experience Data'!AT350)</f>
        <v/>
      </c>
      <c r="AA349" s="91">
        <f t="shared" si="542"/>
        <v>7.5</v>
      </c>
      <c r="AB349" s="40">
        <f t="shared" ref="AB349" si="586">IFERROR(IF(V349=100%,0.5,SUMPRODUCT(AA347:AA348*X347:X348)/SUM(X347:X348)-AA349-0.5),0.5)</f>
        <v>0.5</v>
      </c>
      <c r="AC349" s="40">
        <f t="shared" si="544"/>
        <v>0</v>
      </c>
      <c r="AD349" s="40">
        <f t="shared" si="545"/>
        <v>1</v>
      </c>
      <c r="AE349" s="1">
        <f>IFERROR((1+HLOOKUP($B349,'Yield Curve'!$C$5:$AK$94,AC349+2,FALSE))^(-AC349),1)</f>
        <v>1</v>
      </c>
      <c r="AF349" s="1">
        <f>IFERROR((1+HLOOKUP($B349,'Yield Curve'!$C$5:$AK$94,AD349+2,FALSE))^(-AD349),1)</f>
        <v>1</v>
      </c>
      <c r="AG349" s="1">
        <f t="shared" si="550"/>
        <v>1</v>
      </c>
      <c r="AH349" s="41" t="str">
        <f t="shared" si="546"/>
        <v/>
      </c>
    </row>
    <row r="350" spans="1:34">
      <c r="A350" s="139">
        <f t="shared" si="581"/>
        <v>35</v>
      </c>
      <c r="B350" s="43">
        <f>'Experience Data'!C351</f>
        <v>0</v>
      </c>
      <c r="C350" s="10">
        <f>'Experience Data'!D351</f>
        <v>0</v>
      </c>
      <c r="D350" s="10">
        <f>'Experience Data'!B351</f>
        <v>2009</v>
      </c>
      <c r="E350" s="10" t="str">
        <f t="shared" si="534"/>
        <v>No</v>
      </c>
      <c r="F350" s="40">
        <f>'Experience Data'!I351</f>
        <v>0</v>
      </c>
      <c r="G350" s="40">
        <f>'Experience Data'!J351</f>
        <v>0</v>
      </c>
      <c r="H350" s="11"/>
      <c r="I350" s="11"/>
      <c r="J350" s="35"/>
      <c r="K350" s="40">
        <f>'Experience Data'!G351</f>
        <v>0</v>
      </c>
      <c r="L350" s="40" t="str">
        <f t="shared" si="535"/>
        <v/>
      </c>
      <c r="M350" s="40" t="str">
        <f t="shared" si="536"/>
        <v/>
      </c>
      <c r="N350" s="40" t="str">
        <f t="shared" si="537"/>
        <v/>
      </c>
      <c r="O350" s="9" t="str">
        <f t="shared" si="538"/>
        <v/>
      </c>
      <c r="P350" s="9">
        <v>0.3</v>
      </c>
      <c r="Q350" s="11">
        <v>0.41</v>
      </c>
      <c r="R350" s="37" t="str">
        <f t="shared" si="539"/>
        <v/>
      </c>
      <c r="S350" s="11"/>
      <c r="T350" s="37" t="str">
        <f t="shared" si="540"/>
        <v/>
      </c>
      <c r="U350" s="94" t="str">
        <f t="shared" ref="U350" si="587">IF(S356="","",O350*S356+IF(Q350="",P350,Q350))</f>
        <v/>
      </c>
      <c r="V350" s="18">
        <f t="shared" si="583"/>
        <v>1</v>
      </c>
      <c r="W350" s="78" t="str">
        <f>IF('Experience Data'!AS351="","",'Experience Data'!AS351)</f>
        <v/>
      </c>
      <c r="X350" s="1">
        <f t="shared" si="579"/>
        <v>0</v>
      </c>
      <c r="Y350" s="91">
        <f t="shared" si="560"/>
        <v>6.5</v>
      </c>
      <c r="Z350" s="78" t="str">
        <f>IF('Experience Data'!AT351="","",'Experience Data'!AT351)</f>
        <v/>
      </c>
      <c r="AA350" s="91">
        <f t="shared" si="542"/>
        <v>6.5</v>
      </c>
      <c r="AB350" s="40">
        <f t="shared" ref="AB350" si="588">IFERROR(IF(V350=100%,0.5,SUMPRODUCT(AA347:AA349*X347:X349)/SUM(X347:X349)-AA350-0.5),0.5)</f>
        <v>0.5</v>
      </c>
      <c r="AC350" s="40">
        <f t="shared" si="544"/>
        <v>0</v>
      </c>
      <c r="AD350" s="40">
        <f t="shared" si="545"/>
        <v>1</v>
      </c>
      <c r="AE350" s="1">
        <f>IFERROR((1+HLOOKUP($B350,'Yield Curve'!$C$5:$AK$94,AC350+2,FALSE))^(-AC350),1)</f>
        <v>1</v>
      </c>
      <c r="AF350" s="1">
        <f>IFERROR((1+HLOOKUP($B350,'Yield Curve'!$C$5:$AK$94,AD350+2,FALSE))^(-AD350),1)</f>
        <v>1</v>
      </c>
      <c r="AG350" s="1">
        <f t="shared" si="550"/>
        <v>1</v>
      </c>
      <c r="AH350" s="41" t="str">
        <f t="shared" si="546"/>
        <v/>
      </c>
    </row>
    <row r="351" spans="1:34">
      <c r="A351" s="139">
        <f t="shared" si="581"/>
        <v>35</v>
      </c>
      <c r="B351" s="43">
        <f>'Experience Data'!C352</f>
        <v>0</v>
      </c>
      <c r="C351" s="10">
        <f>'Experience Data'!D352</f>
        <v>0</v>
      </c>
      <c r="D351" s="10">
        <f>'Experience Data'!B352</f>
        <v>2010</v>
      </c>
      <c r="E351" s="10" t="str">
        <f t="shared" si="534"/>
        <v>No</v>
      </c>
      <c r="F351" s="40">
        <f>'Experience Data'!I352</f>
        <v>0</v>
      </c>
      <c r="G351" s="40">
        <f>'Experience Data'!J352</f>
        <v>0</v>
      </c>
      <c r="H351" s="11"/>
      <c r="I351" s="11"/>
      <c r="J351" s="35"/>
      <c r="K351" s="40">
        <f>'Experience Data'!G352</f>
        <v>0</v>
      </c>
      <c r="L351" s="40" t="str">
        <f t="shared" si="535"/>
        <v/>
      </c>
      <c r="M351" s="40" t="str">
        <f t="shared" si="536"/>
        <v/>
      </c>
      <c r="N351" s="40" t="str">
        <f t="shared" si="537"/>
        <v/>
      </c>
      <c r="O351" s="9" t="str">
        <f t="shared" si="538"/>
        <v/>
      </c>
      <c r="P351" s="9">
        <v>0.3</v>
      </c>
      <c r="Q351" s="11">
        <v>0.41</v>
      </c>
      <c r="R351" s="37" t="str">
        <f t="shared" si="539"/>
        <v/>
      </c>
      <c r="S351" s="11"/>
      <c r="T351" s="37" t="str">
        <f t="shared" si="540"/>
        <v/>
      </c>
      <c r="U351" s="94" t="str">
        <f t="shared" ref="U351" si="589">IF(S356="","",O351*S356+IF(Q351="",P351,Q351))</f>
        <v/>
      </c>
      <c r="V351" s="18">
        <f t="shared" si="583"/>
        <v>1</v>
      </c>
      <c r="W351" s="78" t="str">
        <f>IF('Experience Data'!AS352="","",'Experience Data'!AS352)</f>
        <v/>
      </c>
      <c r="X351" s="1">
        <f t="shared" si="579"/>
        <v>0</v>
      </c>
      <c r="Y351" s="91">
        <f t="shared" si="560"/>
        <v>5.5</v>
      </c>
      <c r="Z351" s="78" t="str">
        <f>IF('Experience Data'!AT352="","",'Experience Data'!AT352)</f>
        <v/>
      </c>
      <c r="AA351" s="91">
        <f t="shared" si="542"/>
        <v>5.5</v>
      </c>
      <c r="AB351" s="40">
        <f t="shared" ref="AB351" si="590">IFERROR(IF(V351=100%,0.5,SUMPRODUCT(AA347:AA350*X347:X350)/SUM(X347:X350)-AA351-0.5),0.5)</f>
        <v>0.5</v>
      </c>
      <c r="AC351" s="40">
        <f t="shared" si="544"/>
        <v>0</v>
      </c>
      <c r="AD351" s="40">
        <f t="shared" si="545"/>
        <v>1</v>
      </c>
      <c r="AE351" s="1">
        <f>IFERROR((1+HLOOKUP($B351,'Yield Curve'!$C$5:$AK$94,AC351+2,FALSE))^(-AC351),1)</f>
        <v>1</v>
      </c>
      <c r="AF351" s="1">
        <f>IFERROR((1+HLOOKUP($B351,'Yield Curve'!$C$5:$AK$94,AD351+2,FALSE))^(-AD351),1)</f>
        <v>1</v>
      </c>
      <c r="AG351" s="1">
        <f t="shared" si="550"/>
        <v>1</v>
      </c>
      <c r="AH351" s="41" t="str">
        <f t="shared" si="546"/>
        <v/>
      </c>
    </row>
    <row r="352" spans="1:34">
      <c r="A352" s="139">
        <f t="shared" si="581"/>
        <v>35</v>
      </c>
      <c r="B352" s="43">
        <f>'Experience Data'!C353</f>
        <v>0</v>
      </c>
      <c r="C352" s="10">
        <f>'Experience Data'!D353</f>
        <v>0</v>
      </c>
      <c r="D352" s="10">
        <f>'Experience Data'!B353</f>
        <v>2011</v>
      </c>
      <c r="E352" s="10" t="str">
        <f t="shared" si="534"/>
        <v>No</v>
      </c>
      <c r="F352" s="40">
        <f>'Experience Data'!I353</f>
        <v>0</v>
      </c>
      <c r="G352" s="40">
        <f>'Experience Data'!J353</f>
        <v>0</v>
      </c>
      <c r="H352" s="11"/>
      <c r="I352" s="11"/>
      <c r="J352" s="35"/>
      <c r="K352" s="40">
        <f>'Experience Data'!G353</f>
        <v>0</v>
      </c>
      <c r="L352" s="40" t="str">
        <f t="shared" si="535"/>
        <v/>
      </c>
      <c r="M352" s="40" t="str">
        <f t="shared" si="536"/>
        <v/>
      </c>
      <c r="N352" s="40" t="str">
        <f t="shared" si="537"/>
        <v/>
      </c>
      <c r="O352" s="9" t="str">
        <f t="shared" si="538"/>
        <v/>
      </c>
      <c r="P352" s="9">
        <v>0.3</v>
      </c>
      <c r="Q352" s="11">
        <v>0.41</v>
      </c>
      <c r="R352" s="37" t="str">
        <f t="shared" si="539"/>
        <v/>
      </c>
      <c r="S352" s="11"/>
      <c r="T352" s="37" t="str">
        <f t="shared" si="540"/>
        <v/>
      </c>
      <c r="U352" s="94" t="str">
        <f t="shared" ref="U352" si="591">IF(S356="","",O352*S356+IF(Q352="",P352,Q352))</f>
        <v/>
      </c>
      <c r="V352" s="18">
        <f t="shared" si="583"/>
        <v>1</v>
      </c>
      <c r="W352" s="78" t="str">
        <f>IF('Experience Data'!AS353="","",'Experience Data'!AS353)</f>
        <v/>
      </c>
      <c r="X352" s="1">
        <f t="shared" si="579"/>
        <v>0</v>
      </c>
      <c r="Y352" s="91">
        <f t="shared" si="560"/>
        <v>4.5</v>
      </c>
      <c r="Z352" s="78" t="str">
        <f>IF('Experience Data'!AT353="","",'Experience Data'!AT353)</f>
        <v/>
      </c>
      <c r="AA352" s="91">
        <f t="shared" si="542"/>
        <v>4.5</v>
      </c>
      <c r="AB352" s="40">
        <f t="shared" ref="AB352" si="592">IFERROR(IF(V352=100%,0.5,SUMPRODUCT(AA347:AA351*X347:X351)/SUM(X347:X351)-AA352-0.5),0.5)</f>
        <v>0.5</v>
      </c>
      <c r="AC352" s="40">
        <f t="shared" si="544"/>
        <v>0</v>
      </c>
      <c r="AD352" s="40">
        <f t="shared" si="545"/>
        <v>1</v>
      </c>
      <c r="AE352" s="1">
        <f>IFERROR((1+HLOOKUP($B352,'Yield Curve'!$C$5:$AK$94,AC352+2,FALSE))^(-AC352),1)</f>
        <v>1</v>
      </c>
      <c r="AF352" s="1">
        <f>IFERROR((1+HLOOKUP($B352,'Yield Curve'!$C$5:$AK$94,AD352+2,FALSE))^(-AD352),1)</f>
        <v>1</v>
      </c>
      <c r="AG352" s="1">
        <f t="shared" si="550"/>
        <v>1</v>
      </c>
      <c r="AH352" s="41" t="str">
        <f t="shared" si="546"/>
        <v/>
      </c>
    </row>
    <row r="353" spans="1:34">
      <c r="A353" s="139">
        <f t="shared" si="581"/>
        <v>35</v>
      </c>
      <c r="B353" s="43">
        <f>'Experience Data'!C354</f>
        <v>0</v>
      </c>
      <c r="C353" s="10">
        <f>'Experience Data'!D354</f>
        <v>0</v>
      </c>
      <c r="D353" s="10">
        <f>'Experience Data'!B354</f>
        <v>2012</v>
      </c>
      <c r="E353" s="10" t="str">
        <f t="shared" si="534"/>
        <v>No</v>
      </c>
      <c r="F353" s="40">
        <f>'Experience Data'!I354</f>
        <v>0</v>
      </c>
      <c r="G353" s="40">
        <f>'Experience Data'!J354</f>
        <v>0</v>
      </c>
      <c r="H353" s="11"/>
      <c r="I353" s="11"/>
      <c r="J353" s="35"/>
      <c r="K353" s="40">
        <f>'Experience Data'!G354</f>
        <v>0</v>
      </c>
      <c r="L353" s="40" t="str">
        <f t="shared" si="535"/>
        <v/>
      </c>
      <c r="M353" s="40" t="str">
        <f t="shared" si="536"/>
        <v/>
      </c>
      <c r="N353" s="40" t="str">
        <f t="shared" si="537"/>
        <v/>
      </c>
      <c r="O353" s="9" t="str">
        <f t="shared" si="538"/>
        <v/>
      </c>
      <c r="P353" s="9">
        <v>0.3</v>
      </c>
      <c r="Q353" s="11">
        <v>0.41</v>
      </c>
      <c r="R353" s="37" t="str">
        <f t="shared" si="539"/>
        <v/>
      </c>
      <c r="S353" s="11"/>
      <c r="T353" s="37" t="str">
        <f t="shared" si="540"/>
        <v/>
      </c>
      <c r="U353" s="94" t="str">
        <f t="shared" ref="U353" si="593">IF(S356="","",O353*S356+IF(Q353="",P353,Q353))</f>
        <v/>
      </c>
      <c r="V353" s="18">
        <f t="shared" si="583"/>
        <v>1</v>
      </c>
      <c r="W353" s="78" t="str">
        <f>IF('Experience Data'!AS354="","",'Experience Data'!AS354)</f>
        <v/>
      </c>
      <c r="X353" s="1">
        <f t="shared" si="579"/>
        <v>0</v>
      </c>
      <c r="Y353" s="91">
        <f t="shared" si="560"/>
        <v>3.5</v>
      </c>
      <c r="Z353" s="78" t="str">
        <f>IF('Experience Data'!AT354="","",'Experience Data'!AT354)</f>
        <v/>
      </c>
      <c r="AA353" s="91">
        <f t="shared" si="542"/>
        <v>3.5</v>
      </c>
      <c r="AB353" s="40">
        <f t="shared" ref="AB353" si="594">IFERROR(IF(V353=100%,0.5,SUMPRODUCT(AA347:AA352*X347:X352)/SUM(X347:X352)-AA353-0.5),0.5)</f>
        <v>0.5</v>
      </c>
      <c r="AC353" s="40">
        <f t="shared" si="544"/>
        <v>0</v>
      </c>
      <c r="AD353" s="40">
        <f t="shared" si="545"/>
        <v>1</v>
      </c>
      <c r="AE353" s="1">
        <f>IFERROR((1+HLOOKUP($B353,'Yield Curve'!$C$5:$AK$94,AC353+2,FALSE))^(-AC353),1)</f>
        <v>1</v>
      </c>
      <c r="AF353" s="1">
        <f>IFERROR((1+HLOOKUP($B353,'Yield Curve'!$C$5:$AK$94,AD353+2,FALSE))^(-AD353),1)</f>
        <v>1</v>
      </c>
      <c r="AG353" s="1">
        <f t="shared" si="550"/>
        <v>1</v>
      </c>
      <c r="AH353" s="41" t="str">
        <f t="shared" si="546"/>
        <v/>
      </c>
    </row>
    <row r="354" spans="1:34">
      <c r="A354" s="139">
        <f t="shared" si="581"/>
        <v>35</v>
      </c>
      <c r="B354" s="43">
        <f>'Experience Data'!C355</f>
        <v>0</v>
      </c>
      <c r="C354" s="10">
        <f>'Experience Data'!D355</f>
        <v>0</v>
      </c>
      <c r="D354" s="10">
        <f>'Experience Data'!B355</f>
        <v>2013</v>
      </c>
      <c r="E354" s="10" t="str">
        <f t="shared" si="534"/>
        <v>No</v>
      </c>
      <c r="F354" s="40">
        <f>'Experience Data'!I355</f>
        <v>0</v>
      </c>
      <c r="G354" s="40">
        <f>'Experience Data'!J355</f>
        <v>0</v>
      </c>
      <c r="H354" s="11"/>
      <c r="I354" s="11"/>
      <c r="J354" s="35"/>
      <c r="K354" s="40">
        <f>'Experience Data'!G355</f>
        <v>0</v>
      </c>
      <c r="L354" s="40" t="str">
        <f t="shared" si="535"/>
        <v/>
      </c>
      <c r="M354" s="40" t="str">
        <f t="shared" si="536"/>
        <v/>
      </c>
      <c r="N354" s="40" t="str">
        <f t="shared" si="537"/>
        <v/>
      </c>
      <c r="O354" s="9" t="str">
        <f t="shared" si="538"/>
        <v/>
      </c>
      <c r="P354" s="9">
        <v>0.3</v>
      </c>
      <c r="Q354" s="11">
        <v>0.41</v>
      </c>
      <c r="R354" s="37" t="str">
        <f t="shared" si="539"/>
        <v/>
      </c>
      <c r="S354" s="11"/>
      <c r="T354" s="37" t="str">
        <f t="shared" si="540"/>
        <v/>
      </c>
      <c r="U354" s="94" t="str">
        <f t="shared" ref="U354" si="595">IF(S356="","",O354*S356+IF(Q354="",P354,Q354))</f>
        <v/>
      </c>
      <c r="V354" s="18">
        <f t="shared" si="583"/>
        <v>1</v>
      </c>
      <c r="W354" s="78" t="str">
        <f>IF('Experience Data'!AS355="","",'Experience Data'!AS355)</f>
        <v/>
      </c>
      <c r="X354" s="1">
        <f t="shared" si="579"/>
        <v>0</v>
      </c>
      <c r="Y354" s="91">
        <f t="shared" si="560"/>
        <v>2.5</v>
      </c>
      <c r="Z354" s="78" t="str">
        <f>IF('Experience Data'!AT355="","",'Experience Data'!AT355)</f>
        <v/>
      </c>
      <c r="AA354" s="91">
        <f t="shared" si="542"/>
        <v>2.5</v>
      </c>
      <c r="AB354" s="40">
        <f t="shared" ref="AB354" si="596">IFERROR(IF(V354=100%,0.5,SUMPRODUCT(AA347:AA353*X347:X353)/SUM(X347:X353)-AA354-0.5),0.5)</f>
        <v>0.5</v>
      </c>
      <c r="AC354" s="40">
        <f t="shared" si="544"/>
        <v>0</v>
      </c>
      <c r="AD354" s="40">
        <f t="shared" si="545"/>
        <v>1</v>
      </c>
      <c r="AE354" s="1">
        <f>IFERROR((1+HLOOKUP($B354,'Yield Curve'!$C$5:$AK$94,AC354+2,FALSE))^(-AC354),1)</f>
        <v>1</v>
      </c>
      <c r="AF354" s="1">
        <f>IFERROR((1+HLOOKUP($B354,'Yield Curve'!$C$5:$AK$94,AD354+2,FALSE))^(-AD354),1)</f>
        <v>1</v>
      </c>
      <c r="AG354" s="1">
        <f t="shared" si="550"/>
        <v>1</v>
      </c>
      <c r="AH354" s="41" t="str">
        <f t="shared" si="546"/>
        <v/>
      </c>
    </row>
    <row r="355" spans="1:34">
      <c r="A355" s="139">
        <f t="shared" si="581"/>
        <v>35</v>
      </c>
      <c r="B355" s="43">
        <f>'Experience Data'!C356</f>
        <v>0</v>
      </c>
      <c r="C355" s="10">
        <f>'Experience Data'!D356</f>
        <v>0</v>
      </c>
      <c r="D355" s="10">
        <f>'Experience Data'!B356</f>
        <v>2014</v>
      </c>
      <c r="E355" s="10" t="str">
        <f t="shared" si="534"/>
        <v>No</v>
      </c>
      <c r="F355" s="40">
        <f>'Experience Data'!I356</f>
        <v>0</v>
      </c>
      <c r="G355" s="40">
        <f>'Experience Data'!J356</f>
        <v>0</v>
      </c>
      <c r="H355" s="11"/>
      <c r="I355" s="11"/>
      <c r="J355" s="35"/>
      <c r="K355" s="40">
        <f>'Experience Data'!G356</f>
        <v>0</v>
      </c>
      <c r="L355" s="40" t="str">
        <f t="shared" si="535"/>
        <v/>
      </c>
      <c r="M355" s="40" t="str">
        <f t="shared" si="536"/>
        <v/>
      </c>
      <c r="N355" s="40" t="str">
        <f t="shared" si="537"/>
        <v/>
      </c>
      <c r="O355" s="9" t="str">
        <f t="shared" si="538"/>
        <v/>
      </c>
      <c r="P355" s="9">
        <v>0.3</v>
      </c>
      <c r="Q355" s="11">
        <v>0.41</v>
      </c>
      <c r="R355" s="37" t="str">
        <f t="shared" si="539"/>
        <v/>
      </c>
      <c r="S355" s="11"/>
      <c r="T355" s="37" t="str">
        <f t="shared" si="540"/>
        <v/>
      </c>
      <c r="U355" s="94" t="str">
        <f t="shared" ref="U355" si="597">IF(S356="","",O355*S356+IF(Q355="",P355,Q355))</f>
        <v/>
      </c>
      <c r="V355" s="18">
        <f t="shared" si="583"/>
        <v>1</v>
      </c>
      <c r="W355" s="78" t="str">
        <f>IF('Experience Data'!AS356="","",'Experience Data'!AS356)</f>
        <v/>
      </c>
      <c r="X355" s="1">
        <f t="shared" si="579"/>
        <v>0</v>
      </c>
      <c r="Y355" s="91">
        <f t="shared" si="560"/>
        <v>1.5</v>
      </c>
      <c r="Z355" s="78" t="str">
        <f>IF('Experience Data'!AT356="","",'Experience Data'!AT356)</f>
        <v/>
      </c>
      <c r="AA355" s="91">
        <f t="shared" si="542"/>
        <v>1.5</v>
      </c>
      <c r="AB355" s="40">
        <f t="shared" ref="AB355" si="598">IFERROR(IF(V355=100%,0.5,SUMPRODUCT(AA347:AA354*X347:X354)/SUM(X347:X354)-AA355-0.5),0.5)</f>
        <v>0.5</v>
      </c>
      <c r="AC355" s="40">
        <f t="shared" si="544"/>
        <v>0</v>
      </c>
      <c r="AD355" s="40">
        <f t="shared" si="545"/>
        <v>1</v>
      </c>
      <c r="AE355" s="1">
        <f>IFERROR((1+HLOOKUP($B355,'Yield Curve'!$C$5:$AK$94,AC355+2,FALSE))^(-AC355),1)</f>
        <v>1</v>
      </c>
      <c r="AF355" s="1">
        <f>IFERROR((1+HLOOKUP($B355,'Yield Curve'!$C$5:$AK$94,AD355+2,FALSE))^(-AD355),1)</f>
        <v>1</v>
      </c>
      <c r="AG355" s="1">
        <f t="shared" si="550"/>
        <v>1</v>
      </c>
      <c r="AH355" s="41" t="str">
        <f t="shared" si="546"/>
        <v/>
      </c>
    </row>
    <row r="356" spans="1:34">
      <c r="A356" s="140">
        <f t="shared" si="581"/>
        <v>35</v>
      </c>
      <c r="B356" s="44">
        <f>'Experience Data'!C357</f>
        <v>0</v>
      </c>
      <c r="C356" s="16">
        <f>'Experience Data'!D357</f>
        <v>0</v>
      </c>
      <c r="D356" s="16">
        <f>'Experience Data'!B357</f>
        <v>2015</v>
      </c>
      <c r="E356" s="16" t="str">
        <f t="shared" si="534"/>
        <v>No</v>
      </c>
      <c r="F356" s="45">
        <f>'Experience Data'!I357</f>
        <v>0</v>
      </c>
      <c r="G356" s="45">
        <f>'Experience Data'!J357</f>
        <v>0</v>
      </c>
      <c r="H356" s="20"/>
      <c r="I356" s="20"/>
      <c r="J356" s="36"/>
      <c r="K356" s="45">
        <f>'Experience Data'!G357</f>
        <v>0</v>
      </c>
      <c r="L356" s="45" t="str">
        <f t="shared" si="535"/>
        <v/>
      </c>
      <c r="M356" s="45" t="str">
        <f t="shared" si="536"/>
        <v/>
      </c>
      <c r="N356" s="45" t="str">
        <f t="shared" si="537"/>
        <v/>
      </c>
      <c r="O356" s="46" t="str">
        <f t="shared" si="538"/>
        <v/>
      </c>
      <c r="P356" s="46">
        <v>0.3</v>
      </c>
      <c r="Q356" s="20">
        <v>0.41</v>
      </c>
      <c r="R356" s="47" t="str">
        <f t="shared" si="539"/>
        <v/>
      </c>
      <c r="S356" s="20"/>
      <c r="T356" s="47" t="str">
        <f t="shared" si="540"/>
        <v/>
      </c>
      <c r="U356" s="95" t="str">
        <f t="shared" ref="U356" si="599">IF(S356="","",O356*S356+IF(Q356="",P356,Q356))</f>
        <v/>
      </c>
      <c r="V356" s="19">
        <f t="shared" si="583"/>
        <v>1</v>
      </c>
      <c r="W356" s="80" t="str">
        <f>IF('Experience Data'!AS357="","",'Experience Data'!AS357)</f>
        <v/>
      </c>
      <c r="X356" s="98">
        <f t="shared" ref="X356" si="600">IF(W356="",V356,W356)</f>
        <v>1</v>
      </c>
      <c r="Y356" s="92">
        <f t="shared" si="560"/>
        <v>0.5</v>
      </c>
      <c r="Z356" s="80" t="str">
        <f>IF('Experience Data'!AT357="","",'Experience Data'!AT357)</f>
        <v/>
      </c>
      <c r="AA356" s="92">
        <f t="shared" si="542"/>
        <v>0.5</v>
      </c>
      <c r="AB356" s="45">
        <f t="shared" ref="AB356" si="601">IFERROR(IF(V356=100%,0.5,SUMPRODUCT(AA347:AA355*X347:X355)/SUM(X347:X355)-AA356-0.5),0.5)</f>
        <v>0.5</v>
      </c>
      <c r="AC356" s="45">
        <f t="shared" si="544"/>
        <v>0</v>
      </c>
      <c r="AD356" s="45">
        <f t="shared" si="545"/>
        <v>1</v>
      </c>
      <c r="AE356" s="17">
        <f>IFERROR((1+HLOOKUP($B356,'Yield Curve'!$C$5:$AK$94,AC356+2,FALSE))^(-AC356),1)</f>
        <v>1</v>
      </c>
      <c r="AF356" s="17">
        <f>IFERROR((1+HLOOKUP($B356,'Yield Curve'!$C$5:$AK$94,AD356+2,FALSE))^(-AD356),1)</f>
        <v>1</v>
      </c>
      <c r="AG356" s="17">
        <f t="shared" si="550"/>
        <v>1</v>
      </c>
      <c r="AH356" s="42" t="str">
        <f t="shared" si="546"/>
        <v/>
      </c>
    </row>
    <row r="357" spans="1:34">
      <c r="A357" s="138">
        <f t="shared" ref="A357" si="602">A347+1</f>
        <v>36</v>
      </c>
      <c r="B357" s="48">
        <f>'Experience Data'!C358</f>
        <v>0</v>
      </c>
      <c r="C357" s="21">
        <f>'Experience Data'!D358</f>
        <v>0</v>
      </c>
      <c r="D357" s="21">
        <f>'Experience Data'!B358</f>
        <v>2006</v>
      </c>
      <c r="E357" s="21" t="str">
        <f t="shared" si="534"/>
        <v>No</v>
      </c>
      <c r="F357" s="49">
        <f>'Experience Data'!I358</f>
        <v>0</v>
      </c>
      <c r="G357" s="49">
        <f>'Experience Data'!J358</f>
        <v>0</v>
      </c>
      <c r="H357" s="50"/>
      <c r="I357" s="50"/>
      <c r="J357" s="23"/>
      <c r="K357" s="49">
        <f>'Experience Data'!G358</f>
        <v>0</v>
      </c>
      <c r="L357" s="49" t="str">
        <f t="shared" si="535"/>
        <v/>
      </c>
      <c r="M357" s="49" t="str">
        <f t="shared" si="536"/>
        <v/>
      </c>
      <c r="N357" s="49" t="str">
        <f t="shared" si="537"/>
        <v/>
      </c>
      <c r="O357" s="51" t="str">
        <f t="shared" si="538"/>
        <v/>
      </c>
      <c r="P357" s="51">
        <v>0.3</v>
      </c>
      <c r="Q357" s="50">
        <v>0.41</v>
      </c>
      <c r="R357" s="52" t="str">
        <f t="shared" si="539"/>
        <v/>
      </c>
      <c r="S357" s="50"/>
      <c r="T357" s="52" t="str">
        <f t="shared" si="540"/>
        <v/>
      </c>
      <c r="U357" s="93" t="str">
        <f t="shared" ref="U357" si="603">IF(S366="","",O357*S366+IF(Q357="",P357,Q357))</f>
        <v/>
      </c>
      <c r="V357" s="53">
        <v>1</v>
      </c>
      <c r="W357" s="79">
        <f>IF('Experience Data'!AS358="","",'Experience Data'!AS358)</f>
        <v>1</v>
      </c>
      <c r="X357" s="24">
        <f t="shared" ref="X357:X365" si="604">IF(W358="",V357-V358,W357-W358)</f>
        <v>0</v>
      </c>
      <c r="Y357" s="90">
        <v>15</v>
      </c>
      <c r="Z357" s="79" t="str">
        <f>IF('Experience Data'!AT358="","",'Experience Data'!AT358)</f>
        <v/>
      </c>
      <c r="AA357" s="90">
        <f t="shared" si="542"/>
        <v>15</v>
      </c>
      <c r="AB357" s="49">
        <f t="shared" ref="AB357" si="605">IFERROR(IF(V357=100%,0.5,SUMPRODUCT(AA356:AA357*X356:X357)/SUM(X356:X357)-AA357-0.5),0.5)</f>
        <v>0.5</v>
      </c>
      <c r="AC357" s="49">
        <f t="shared" si="544"/>
        <v>0</v>
      </c>
      <c r="AD357" s="49">
        <f t="shared" si="545"/>
        <v>1</v>
      </c>
      <c r="AE357" s="24">
        <f>IFERROR((1+HLOOKUP($B357,'Yield Curve'!$C$5:$AK$94,AC357+2,FALSE))^(-AC357),1)</f>
        <v>1</v>
      </c>
      <c r="AF357" s="24">
        <f>IFERROR((1+HLOOKUP($B357,'Yield Curve'!$C$5:$AK$94,AD357+2,FALSE))^(-AD357),1)</f>
        <v>1</v>
      </c>
      <c r="AG357" s="24">
        <f t="shared" si="550"/>
        <v>1</v>
      </c>
      <c r="AH357" s="54" t="str">
        <f t="shared" si="546"/>
        <v/>
      </c>
    </row>
    <row r="358" spans="1:34">
      <c r="A358" s="139">
        <f t="shared" ref="A358" si="606">A357</f>
        <v>36</v>
      </c>
      <c r="B358" s="43">
        <f>'Experience Data'!C359</f>
        <v>0</v>
      </c>
      <c r="C358" s="10">
        <f>'Experience Data'!D359</f>
        <v>0</v>
      </c>
      <c r="D358" s="10">
        <f>'Experience Data'!B359</f>
        <v>2007</v>
      </c>
      <c r="E358" s="10" t="str">
        <f t="shared" si="534"/>
        <v>No</v>
      </c>
      <c r="F358" s="40">
        <f>'Experience Data'!I359</f>
        <v>0</v>
      </c>
      <c r="G358" s="40">
        <f>'Experience Data'!J359</f>
        <v>0</v>
      </c>
      <c r="H358" s="11"/>
      <c r="I358" s="11"/>
      <c r="J358" s="35"/>
      <c r="K358" s="40">
        <f>'Experience Data'!G359</f>
        <v>0</v>
      </c>
      <c r="L358" s="40" t="str">
        <f t="shared" si="535"/>
        <v/>
      </c>
      <c r="M358" s="40" t="str">
        <f t="shared" si="536"/>
        <v/>
      </c>
      <c r="N358" s="40" t="str">
        <f t="shared" si="537"/>
        <v/>
      </c>
      <c r="O358" s="9" t="str">
        <f t="shared" si="538"/>
        <v/>
      </c>
      <c r="P358" s="9">
        <v>0.3</v>
      </c>
      <c r="Q358" s="11">
        <v>0.41</v>
      </c>
      <c r="R358" s="37" t="str">
        <f t="shared" si="539"/>
        <v/>
      </c>
      <c r="S358" s="11"/>
      <c r="T358" s="37" t="str">
        <f t="shared" si="540"/>
        <v/>
      </c>
      <c r="U358" s="94" t="str">
        <f t="shared" ref="U358" si="607">IF(S366="","",O358*S366+IF(Q358="",P358,Q358))</f>
        <v/>
      </c>
      <c r="V358" s="18">
        <f t="shared" ref="V358:V366" si="608">IFERROR(L358/M358,100%)</f>
        <v>1</v>
      </c>
      <c r="W358" s="78" t="str">
        <f>IF('Experience Data'!AS359="","",'Experience Data'!AS359)</f>
        <v/>
      </c>
      <c r="X358" s="1">
        <f t="shared" si="604"/>
        <v>0</v>
      </c>
      <c r="Y358" s="91">
        <v>8.5</v>
      </c>
      <c r="Z358" s="78" t="str">
        <f>IF('Experience Data'!AT359="","",'Experience Data'!AT359)</f>
        <v/>
      </c>
      <c r="AA358" s="91">
        <f t="shared" si="542"/>
        <v>8.5</v>
      </c>
      <c r="AB358" s="40">
        <f t="shared" ref="AB358" si="609">IFERROR(IF(V358=100%,0.5,SUMPRODUCT(AA357:AA357*X357:X357)/SUM(X357:X357)-AA358-0.5),0.5)</f>
        <v>0.5</v>
      </c>
      <c r="AC358" s="40">
        <f t="shared" si="544"/>
        <v>0</v>
      </c>
      <c r="AD358" s="40">
        <f t="shared" si="545"/>
        <v>1</v>
      </c>
      <c r="AE358" s="1">
        <f>IFERROR((1+HLOOKUP($B358,'Yield Curve'!$C$5:$AK$94,AC358+2,FALSE))^(-AC358),1)</f>
        <v>1</v>
      </c>
      <c r="AF358" s="1">
        <f>IFERROR((1+HLOOKUP($B358,'Yield Curve'!$C$5:$AK$94,AD358+2,FALSE))^(-AD358),1)</f>
        <v>1</v>
      </c>
      <c r="AG358" s="1">
        <f t="shared" si="550"/>
        <v>1</v>
      </c>
      <c r="AH358" s="41" t="str">
        <f t="shared" si="546"/>
        <v/>
      </c>
    </row>
    <row r="359" spans="1:34">
      <c r="A359" s="139">
        <f t="shared" si="581"/>
        <v>36</v>
      </c>
      <c r="B359" s="43">
        <f>'Experience Data'!C360</f>
        <v>0</v>
      </c>
      <c r="C359" s="10">
        <f>'Experience Data'!D360</f>
        <v>0</v>
      </c>
      <c r="D359" s="10">
        <f>'Experience Data'!B360</f>
        <v>2008</v>
      </c>
      <c r="E359" s="10" t="str">
        <f t="shared" si="534"/>
        <v>No</v>
      </c>
      <c r="F359" s="40">
        <f>'Experience Data'!I360</f>
        <v>0</v>
      </c>
      <c r="G359" s="40">
        <f>'Experience Data'!J360</f>
        <v>0</v>
      </c>
      <c r="H359" s="11"/>
      <c r="I359" s="11"/>
      <c r="J359" s="35"/>
      <c r="K359" s="40">
        <f>'Experience Data'!G360</f>
        <v>0</v>
      </c>
      <c r="L359" s="40" t="str">
        <f t="shared" si="535"/>
        <v/>
      </c>
      <c r="M359" s="40" t="str">
        <f t="shared" si="536"/>
        <v/>
      </c>
      <c r="N359" s="40" t="str">
        <f t="shared" si="537"/>
        <v/>
      </c>
      <c r="O359" s="9" t="str">
        <f t="shared" si="538"/>
        <v/>
      </c>
      <c r="P359" s="9">
        <v>0.3</v>
      </c>
      <c r="Q359" s="11">
        <v>0.41</v>
      </c>
      <c r="R359" s="37" t="str">
        <f t="shared" si="539"/>
        <v/>
      </c>
      <c r="S359" s="11"/>
      <c r="T359" s="37" t="str">
        <f t="shared" si="540"/>
        <v/>
      </c>
      <c r="U359" s="94" t="str">
        <f t="shared" ref="U359" si="610">IF(S366="","",O359*S366+IF(Q359="",P359,Q359))</f>
        <v/>
      </c>
      <c r="V359" s="18">
        <f t="shared" si="608"/>
        <v>1</v>
      </c>
      <c r="W359" s="78" t="str">
        <f>IF('Experience Data'!AS360="","",'Experience Data'!AS360)</f>
        <v/>
      </c>
      <c r="X359" s="1">
        <f t="shared" si="604"/>
        <v>0</v>
      </c>
      <c r="Y359" s="91">
        <f t="shared" si="560"/>
        <v>7.5</v>
      </c>
      <c r="Z359" s="78" t="str">
        <f>IF('Experience Data'!AT360="","",'Experience Data'!AT360)</f>
        <v/>
      </c>
      <c r="AA359" s="91">
        <f t="shared" si="542"/>
        <v>7.5</v>
      </c>
      <c r="AB359" s="40">
        <f t="shared" ref="AB359" si="611">IFERROR(IF(V359=100%,0.5,SUMPRODUCT(AA357:AA358*X357:X358)/SUM(X357:X358)-AA359-0.5),0.5)</f>
        <v>0.5</v>
      </c>
      <c r="AC359" s="40">
        <f t="shared" si="544"/>
        <v>0</v>
      </c>
      <c r="AD359" s="40">
        <f t="shared" si="545"/>
        <v>1</v>
      </c>
      <c r="AE359" s="1">
        <f>IFERROR((1+HLOOKUP($B359,'Yield Curve'!$C$5:$AK$94,AC359+2,FALSE))^(-AC359),1)</f>
        <v>1</v>
      </c>
      <c r="AF359" s="1">
        <f>IFERROR((1+HLOOKUP($B359,'Yield Curve'!$C$5:$AK$94,AD359+2,FALSE))^(-AD359),1)</f>
        <v>1</v>
      </c>
      <c r="AG359" s="1">
        <f t="shared" si="550"/>
        <v>1</v>
      </c>
      <c r="AH359" s="41" t="str">
        <f t="shared" si="546"/>
        <v/>
      </c>
    </row>
    <row r="360" spans="1:34">
      <c r="A360" s="139">
        <f t="shared" si="581"/>
        <v>36</v>
      </c>
      <c r="B360" s="43">
        <f>'Experience Data'!C361</f>
        <v>0</v>
      </c>
      <c r="C360" s="10">
        <f>'Experience Data'!D361</f>
        <v>0</v>
      </c>
      <c r="D360" s="10">
        <f>'Experience Data'!B361</f>
        <v>2009</v>
      </c>
      <c r="E360" s="10" t="str">
        <f t="shared" si="534"/>
        <v>No</v>
      </c>
      <c r="F360" s="40">
        <f>'Experience Data'!I361</f>
        <v>0</v>
      </c>
      <c r="G360" s="40">
        <f>'Experience Data'!J361</f>
        <v>0</v>
      </c>
      <c r="H360" s="11"/>
      <c r="I360" s="11"/>
      <c r="J360" s="35"/>
      <c r="K360" s="40">
        <f>'Experience Data'!G361</f>
        <v>0</v>
      </c>
      <c r="L360" s="40" t="str">
        <f t="shared" si="535"/>
        <v/>
      </c>
      <c r="M360" s="40" t="str">
        <f t="shared" si="536"/>
        <v/>
      </c>
      <c r="N360" s="40" t="str">
        <f t="shared" si="537"/>
        <v/>
      </c>
      <c r="O360" s="9" t="str">
        <f t="shared" si="538"/>
        <v/>
      </c>
      <c r="P360" s="9">
        <v>0.3</v>
      </c>
      <c r="Q360" s="11">
        <v>0.41</v>
      </c>
      <c r="R360" s="37" t="str">
        <f t="shared" si="539"/>
        <v/>
      </c>
      <c r="S360" s="11"/>
      <c r="T360" s="37" t="str">
        <f t="shared" si="540"/>
        <v/>
      </c>
      <c r="U360" s="94" t="str">
        <f t="shared" ref="U360" si="612">IF(S366="","",O360*S366+IF(Q360="",P360,Q360))</f>
        <v/>
      </c>
      <c r="V360" s="18">
        <f t="shared" si="608"/>
        <v>1</v>
      </c>
      <c r="W360" s="78" t="str">
        <f>IF('Experience Data'!AS361="","",'Experience Data'!AS361)</f>
        <v/>
      </c>
      <c r="X360" s="1">
        <f t="shared" si="604"/>
        <v>0</v>
      </c>
      <c r="Y360" s="91">
        <f t="shared" si="560"/>
        <v>6.5</v>
      </c>
      <c r="Z360" s="78" t="str">
        <f>IF('Experience Data'!AT361="","",'Experience Data'!AT361)</f>
        <v/>
      </c>
      <c r="AA360" s="91">
        <f t="shared" si="542"/>
        <v>6.5</v>
      </c>
      <c r="AB360" s="40">
        <f t="shared" ref="AB360" si="613">IFERROR(IF(V360=100%,0.5,SUMPRODUCT(AA357:AA359*X357:X359)/SUM(X357:X359)-AA360-0.5),0.5)</f>
        <v>0.5</v>
      </c>
      <c r="AC360" s="40">
        <f t="shared" si="544"/>
        <v>0</v>
      </c>
      <c r="AD360" s="40">
        <f t="shared" si="545"/>
        <v>1</v>
      </c>
      <c r="AE360" s="1">
        <f>IFERROR((1+HLOOKUP($B360,'Yield Curve'!$C$5:$AK$94,AC360+2,FALSE))^(-AC360),1)</f>
        <v>1</v>
      </c>
      <c r="AF360" s="1">
        <f>IFERROR((1+HLOOKUP($B360,'Yield Curve'!$C$5:$AK$94,AD360+2,FALSE))^(-AD360),1)</f>
        <v>1</v>
      </c>
      <c r="AG360" s="1">
        <f t="shared" si="550"/>
        <v>1</v>
      </c>
      <c r="AH360" s="41" t="str">
        <f t="shared" si="546"/>
        <v/>
      </c>
    </row>
    <row r="361" spans="1:34">
      <c r="A361" s="139">
        <f t="shared" si="581"/>
        <v>36</v>
      </c>
      <c r="B361" s="43">
        <f>'Experience Data'!C362</f>
        <v>0</v>
      </c>
      <c r="C361" s="10">
        <f>'Experience Data'!D362</f>
        <v>0</v>
      </c>
      <c r="D361" s="10">
        <f>'Experience Data'!B362</f>
        <v>2010</v>
      </c>
      <c r="E361" s="10" t="str">
        <f t="shared" si="534"/>
        <v>No</v>
      </c>
      <c r="F361" s="40">
        <f>'Experience Data'!I362</f>
        <v>0</v>
      </c>
      <c r="G361" s="40">
        <f>'Experience Data'!J362</f>
        <v>0</v>
      </c>
      <c r="H361" s="11"/>
      <c r="I361" s="11"/>
      <c r="J361" s="35"/>
      <c r="K361" s="40">
        <f>'Experience Data'!G362</f>
        <v>0</v>
      </c>
      <c r="L361" s="40" t="str">
        <f t="shared" si="535"/>
        <v/>
      </c>
      <c r="M361" s="40" t="str">
        <f t="shared" si="536"/>
        <v/>
      </c>
      <c r="N361" s="40" t="str">
        <f t="shared" si="537"/>
        <v/>
      </c>
      <c r="O361" s="9" t="str">
        <f t="shared" si="538"/>
        <v/>
      </c>
      <c r="P361" s="9">
        <v>0.3</v>
      </c>
      <c r="Q361" s="11">
        <v>0.41</v>
      </c>
      <c r="R361" s="37" t="str">
        <f t="shared" si="539"/>
        <v/>
      </c>
      <c r="S361" s="11"/>
      <c r="T361" s="37" t="str">
        <f t="shared" si="540"/>
        <v/>
      </c>
      <c r="U361" s="94" t="str">
        <f t="shared" ref="U361" si="614">IF(S366="","",O361*S366+IF(Q361="",P361,Q361))</f>
        <v/>
      </c>
      <c r="V361" s="18">
        <f t="shared" si="608"/>
        <v>1</v>
      </c>
      <c r="W361" s="78" t="str">
        <f>IF('Experience Data'!AS362="","",'Experience Data'!AS362)</f>
        <v/>
      </c>
      <c r="X361" s="1">
        <f t="shared" si="604"/>
        <v>0</v>
      </c>
      <c r="Y361" s="91">
        <f t="shared" si="560"/>
        <v>5.5</v>
      </c>
      <c r="Z361" s="78" t="str">
        <f>IF('Experience Data'!AT362="","",'Experience Data'!AT362)</f>
        <v/>
      </c>
      <c r="AA361" s="91">
        <f t="shared" si="542"/>
        <v>5.5</v>
      </c>
      <c r="AB361" s="40">
        <f t="shared" ref="AB361" si="615">IFERROR(IF(V361=100%,0.5,SUMPRODUCT(AA357:AA360*X357:X360)/SUM(X357:X360)-AA361-0.5),0.5)</f>
        <v>0.5</v>
      </c>
      <c r="AC361" s="40">
        <f t="shared" si="544"/>
        <v>0</v>
      </c>
      <c r="AD361" s="40">
        <f t="shared" si="545"/>
        <v>1</v>
      </c>
      <c r="AE361" s="1">
        <f>IFERROR((1+HLOOKUP($B361,'Yield Curve'!$C$5:$AK$94,AC361+2,FALSE))^(-AC361),1)</f>
        <v>1</v>
      </c>
      <c r="AF361" s="1">
        <f>IFERROR((1+HLOOKUP($B361,'Yield Curve'!$C$5:$AK$94,AD361+2,FALSE))^(-AD361),1)</f>
        <v>1</v>
      </c>
      <c r="AG361" s="1">
        <f t="shared" si="550"/>
        <v>1</v>
      </c>
      <c r="AH361" s="41" t="str">
        <f t="shared" si="546"/>
        <v/>
      </c>
    </row>
    <row r="362" spans="1:34">
      <c r="A362" s="139">
        <f t="shared" si="581"/>
        <v>36</v>
      </c>
      <c r="B362" s="43">
        <f>'Experience Data'!C363</f>
        <v>0</v>
      </c>
      <c r="C362" s="10">
        <f>'Experience Data'!D363</f>
        <v>0</v>
      </c>
      <c r="D362" s="10">
        <f>'Experience Data'!B363</f>
        <v>2011</v>
      </c>
      <c r="E362" s="10" t="str">
        <f t="shared" si="534"/>
        <v>No</v>
      </c>
      <c r="F362" s="40">
        <f>'Experience Data'!I363</f>
        <v>0</v>
      </c>
      <c r="G362" s="40">
        <f>'Experience Data'!J363</f>
        <v>0</v>
      </c>
      <c r="H362" s="11"/>
      <c r="I362" s="11"/>
      <c r="J362" s="35"/>
      <c r="K362" s="40">
        <f>'Experience Data'!G363</f>
        <v>0</v>
      </c>
      <c r="L362" s="40" t="str">
        <f t="shared" si="535"/>
        <v/>
      </c>
      <c r="M362" s="40" t="str">
        <f t="shared" si="536"/>
        <v/>
      </c>
      <c r="N362" s="40" t="str">
        <f t="shared" si="537"/>
        <v/>
      </c>
      <c r="O362" s="9" t="str">
        <f t="shared" si="538"/>
        <v/>
      </c>
      <c r="P362" s="9">
        <v>0.3</v>
      </c>
      <c r="Q362" s="11">
        <v>0.41</v>
      </c>
      <c r="R362" s="37" t="str">
        <f t="shared" si="539"/>
        <v/>
      </c>
      <c r="S362" s="11"/>
      <c r="T362" s="37" t="str">
        <f t="shared" si="540"/>
        <v/>
      </c>
      <c r="U362" s="94" t="str">
        <f t="shared" ref="U362" si="616">IF(S366="","",O362*S366+IF(Q362="",P362,Q362))</f>
        <v/>
      </c>
      <c r="V362" s="18">
        <f t="shared" si="608"/>
        <v>1</v>
      </c>
      <c r="W362" s="78" t="str">
        <f>IF('Experience Data'!AS363="","",'Experience Data'!AS363)</f>
        <v/>
      </c>
      <c r="X362" s="1">
        <f t="shared" si="604"/>
        <v>0</v>
      </c>
      <c r="Y362" s="91">
        <f t="shared" si="560"/>
        <v>4.5</v>
      </c>
      <c r="Z362" s="78" t="str">
        <f>IF('Experience Data'!AT363="","",'Experience Data'!AT363)</f>
        <v/>
      </c>
      <c r="AA362" s="91">
        <f t="shared" si="542"/>
        <v>4.5</v>
      </c>
      <c r="AB362" s="40">
        <f t="shared" ref="AB362" si="617">IFERROR(IF(V362=100%,0.5,SUMPRODUCT(AA357:AA361*X357:X361)/SUM(X357:X361)-AA362-0.5),0.5)</f>
        <v>0.5</v>
      </c>
      <c r="AC362" s="40">
        <f t="shared" si="544"/>
        <v>0</v>
      </c>
      <c r="AD362" s="40">
        <f t="shared" si="545"/>
        <v>1</v>
      </c>
      <c r="AE362" s="1">
        <f>IFERROR((1+HLOOKUP($B362,'Yield Curve'!$C$5:$AK$94,AC362+2,FALSE))^(-AC362),1)</f>
        <v>1</v>
      </c>
      <c r="AF362" s="1">
        <f>IFERROR((1+HLOOKUP($B362,'Yield Curve'!$C$5:$AK$94,AD362+2,FALSE))^(-AD362),1)</f>
        <v>1</v>
      </c>
      <c r="AG362" s="1">
        <f t="shared" si="550"/>
        <v>1</v>
      </c>
      <c r="AH362" s="41" t="str">
        <f t="shared" si="546"/>
        <v/>
      </c>
    </row>
    <row r="363" spans="1:34">
      <c r="A363" s="139">
        <f t="shared" si="581"/>
        <v>36</v>
      </c>
      <c r="B363" s="43">
        <f>'Experience Data'!C364</f>
        <v>0</v>
      </c>
      <c r="C363" s="10">
        <f>'Experience Data'!D364</f>
        <v>0</v>
      </c>
      <c r="D363" s="10">
        <f>'Experience Data'!B364</f>
        <v>2012</v>
      </c>
      <c r="E363" s="10" t="str">
        <f t="shared" si="534"/>
        <v>No</v>
      </c>
      <c r="F363" s="40">
        <f>'Experience Data'!I364</f>
        <v>0</v>
      </c>
      <c r="G363" s="40">
        <f>'Experience Data'!J364</f>
        <v>0</v>
      </c>
      <c r="H363" s="11"/>
      <c r="I363" s="11"/>
      <c r="J363" s="35"/>
      <c r="K363" s="40">
        <f>'Experience Data'!G364</f>
        <v>0</v>
      </c>
      <c r="L363" s="40" t="str">
        <f t="shared" si="535"/>
        <v/>
      </c>
      <c r="M363" s="40" t="str">
        <f t="shared" si="536"/>
        <v/>
      </c>
      <c r="N363" s="40" t="str">
        <f t="shared" si="537"/>
        <v/>
      </c>
      <c r="O363" s="9" t="str">
        <f t="shared" si="538"/>
        <v/>
      </c>
      <c r="P363" s="9">
        <v>0.3</v>
      </c>
      <c r="Q363" s="11">
        <v>0.41</v>
      </c>
      <c r="R363" s="37" t="str">
        <f t="shared" si="539"/>
        <v/>
      </c>
      <c r="S363" s="11"/>
      <c r="T363" s="37" t="str">
        <f t="shared" si="540"/>
        <v/>
      </c>
      <c r="U363" s="94" t="str">
        <f t="shared" ref="U363" si="618">IF(S366="","",O363*S366+IF(Q363="",P363,Q363))</f>
        <v/>
      </c>
      <c r="V363" s="18">
        <f t="shared" si="608"/>
        <v>1</v>
      </c>
      <c r="W363" s="78" t="str">
        <f>IF('Experience Data'!AS364="","",'Experience Data'!AS364)</f>
        <v/>
      </c>
      <c r="X363" s="1">
        <f t="shared" si="604"/>
        <v>0</v>
      </c>
      <c r="Y363" s="91">
        <f t="shared" si="560"/>
        <v>3.5</v>
      </c>
      <c r="Z363" s="78" t="str">
        <f>IF('Experience Data'!AT364="","",'Experience Data'!AT364)</f>
        <v/>
      </c>
      <c r="AA363" s="91">
        <f t="shared" si="542"/>
        <v>3.5</v>
      </c>
      <c r="AB363" s="40">
        <f t="shared" ref="AB363" si="619">IFERROR(IF(V363=100%,0.5,SUMPRODUCT(AA357:AA362*X357:X362)/SUM(X357:X362)-AA363-0.5),0.5)</f>
        <v>0.5</v>
      </c>
      <c r="AC363" s="40">
        <f t="shared" si="544"/>
        <v>0</v>
      </c>
      <c r="AD363" s="40">
        <f t="shared" si="545"/>
        <v>1</v>
      </c>
      <c r="AE363" s="1">
        <f>IFERROR((1+HLOOKUP($B363,'Yield Curve'!$C$5:$AK$94,AC363+2,FALSE))^(-AC363),1)</f>
        <v>1</v>
      </c>
      <c r="AF363" s="1">
        <f>IFERROR((1+HLOOKUP($B363,'Yield Curve'!$C$5:$AK$94,AD363+2,FALSE))^(-AD363),1)</f>
        <v>1</v>
      </c>
      <c r="AG363" s="1">
        <f t="shared" si="550"/>
        <v>1</v>
      </c>
      <c r="AH363" s="41" t="str">
        <f t="shared" si="546"/>
        <v/>
      </c>
    </row>
    <row r="364" spans="1:34">
      <c r="A364" s="139">
        <f t="shared" si="581"/>
        <v>36</v>
      </c>
      <c r="B364" s="43">
        <f>'Experience Data'!C365</f>
        <v>0</v>
      </c>
      <c r="C364" s="10">
        <f>'Experience Data'!D365</f>
        <v>0</v>
      </c>
      <c r="D364" s="10">
        <f>'Experience Data'!B365</f>
        <v>2013</v>
      </c>
      <c r="E364" s="10" t="str">
        <f t="shared" si="534"/>
        <v>No</v>
      </c>
      <c r="F364" s="40">
        <f>'Experience Data'!I365</f>
        <v>0</v>
      </c>
      <c r="G364" s="40">
        <f>'Experience Data'!J365</f>
        <v>0</v>
      </c>
      <c r="H364" s="11"/>
      <c r="I364" s="11"/>
      <c r="J364" s="35"/>
      <c r="K364" s="40">
        <f>'Experience Data'!G365</f>
        <v>0</v>
      </c>
      <c r="L364" s="40" t="str">
        <f t="shared" si="535"/>
        <v/>
      </c>
      <c r="M364" s="40" t="str">
        <f t="shared" si="536"/>
        <v/>
      </c>
      <c r="N364" s="40" t="str">
        <f t="shared" si="537"/>
        <v/>
      </c>
      <c r="O364" s="9" t="str">
        <f t="shared" si="538"/>
        <v/>
      </c>
      <c r="P364" s="9">
        <v>0.3</v>
      </c>
      <c r="Q364" s="11">
        <v>0.41</v>
      </c>
      <c r="R364" s="37" t="str">
        <f t="shared" si="539"/>
        <v/>
      </c>
      <c r="S364" s="11"/>
      <c r="T364" s="37" t="str">
        <f t="shared" si="540"/>
        <v/>
      </c>
      <c r="U364" s="94" t="str">
        <f t="shared" ref="U364" si="620">IF(S366="","",O364*S366+IF(Q364="",P364,Q364))</f>
        <v/>
      </c>
      <c r="V364" s="18">
        <f t="shared" si="608"/>
        <v>1</v>
      </c>
      <c r="W364" s="78" t="str">
        <f>IF('Experience Data'!AS365="","",'Experience Data'!AS365)</f>
        <v/>
      </c>
      <c r="X364" s="1">
        <f t="shared" si="604"/>
        <v>0</v>
      </c>
      <c r="Y364" s="91">
        <f t="shared" si="560"/>
        <v>2.5</v>
      </c>
      <c r="Z364" s="78" t="str">
        <f>IF('Experience Data'!AT365="","",'Experience Data'!AT365)</f>
        <v/>
      </c>
      <c r="AA364" s="91">
        <f t="shared" si="542"/>
        <v>2.5</v>
      </c>
      <c r="AB364" s="40">
        <f t="shared" ref="AB364" si="621">IFERROR(IF(V364=100%,0.5,SUMPRODUCT(AA357:AA363*X357:X363)/SUM(X357:X363)-AA364-0.5),0.5)</f>
        <v>0.5</v>
      </c>
      <c r="AC364" s="40">
        <f t="shared" si="544"/>
        <v>0</v>
      </c>
      <c r="AD364" s="40">
        <f t="shared" si="545"/>
        <v>1</v>
      </c>
      <c r="AE364" s="1">
        <f>IFERROR((1+HLOOKUP($B364,'Yield Curve'!$C$5:$AK$94,AC364+2,FALSE))^(-AC364),1)</f>
        <v>1</v>
      </c>
      <c r="AF364" s="1">
        <f>IFERROR((1+HLOOKUP($B364,'Yield Curve'!$C$5:$AK$94,AD364+2,FALSE))^(-AD364),1)</f>
        <v>1</v>
      </c>
      <c r="AG364" s="1">
        <f t="shared" si="550"/>
        <v>1</v>
      </c>
      <c r="AH364" s="41" t="str">
        <f t="shared" si="546"/>
        <v/>
      </c>
    </row>
    <row r="365" spans="1:34">
      <c r="A365" s="139">
        <f t="shared" si="581"/>
        <v>36</v>
      </c>
      <c r="B365" s="43">
        <f>'Experience Data'!C366</f>
        <v>0</v>
      </c>
      <c r="C365" s="10">
        <f>'Experience Data'!D366</f>
        <v>0</v>
      </c>
      <c r="D365" s="10">
        <f>'Experience Data'!B366</f>
        <v>2014</v>
      </c>
      <c r="E365" s="10" t="str">
        <f t="shared" si="534"/>
        <v>No</v>
      </c>
      <c r="F365" s="40">
        <f>'Experience Data'!I366</f>
        <v>0</v>
      </c>
      <c r="G365" s="40">
        <f>'Experience Data'!J366</f>
        <v>0</v>
      </c>
      <c r="H365" s="11"/>
      <c r="I365" s="11"/>
      <c r="J365" s="35"/>
      <c r="K365" s="40">
        <f>'Experience Data'!G366</f>
        <v>0</v>
      </c>
      <c r="L365" s="40" t="str">
        <f t="shared" si="535"/>
        <v/>
      </c>
      <c r="M365" s="40" t="str">
        <f t="shared" si="536"/>
        <v/>
      </c>
      <c r="N365" s="40" t="str">
        <f t="shared" si="537"/>
        <v/>
      </c>
      <c r="O365" s="9" t="str">
        <f t="shared" si="538"/>
        <v/>
      </c>
      <c r="P365" s="9">
        <v>0.3</v>
      </c>
      <c r="Q365" s="11">
        <v>0.41</v>
      </c>
      <c r="R365" s="37" t="str">
        <f t="shared" si="539"/>
        <v/>
      </c>
      <c r="S365" s="11"/>
      <c r="T365" s="37" t="str">
        <f t="shared" si="540"/>
        <v/>
      </c>
      <c r="U365" s="94" t="str">
        <f t="shared" ref="U365" si="622">IF(S366="","",O365*S366+IF(Q365="",P365,Q365))</f>
        <v/>
      </c>
      <c r="V365" s="18">
        <f t="shared" si="608"/>
        <v>1</v>
      </c>
      <c r="W365" s="78" t="str">
        <f>IF('Experience Data'!AS366="","",'Experience Data'!AS366)</f>
        <v/>
      </c>
      <c r="X365" s="1">
        <f t="shared" si="604"/>
        <v>0</v>
      </c>
      <c r="Y365" s="91">
        <f t="shared" si="560"/>
        <v>1.5</v>
      </c>
      <c r="Z365" s="78" t="str">
        <f>IF('Experience Data'!AT366="","",'Experience Data'!AT366)</f>
        <v/>
      </c>
      <c r="AA365" s="91">
        <f t="shared" si="542"/>
        <v>1.5</v>
      </c>
      <c r="AB365" s="40">
        <f t="shared" ref="AB365" si="623">IFERROR(IF(V365=100%,0.5,SUMPRODUCT(AA357:AA364*X357:X364)/SUM(X357:X364)-AA365-0.5),0.5)</f>
        <v>0.5</v>
      </c>
      <c r="AC365" s="40">
        <f t="shared" si="544"/>
        <v>0</v>
      </c>
      <c r="AD365" s="40">
        <f t="shared" si="545"/>
        <v>1</v>
      </c>
      <c r="AE365" s="1">
        <f>IFERROR((1+HLOOKUP($B365,'Yield Curve'!$C$5:$AK$94,AC365+2,FALSE))^(-AC365),1)</f>
        <v>1</v>
      </c>
      <c r="AF365" s="1">
        <f>IFERROR((1+HLOOKUP($B365,'Yield Curve'!$C$5:$AK$94,AD365+2,FALSE))^(-AD365),1)</f>
        <v>1</v>
      </c>
      <c r="AG365" s="1">
        <f t="shared" si="550"/>
        <v>1</v>
      </c>
      <c r="AH365" s="41" t="str">
        <f t="shared" si="546"/>
        <v/>
      </c>
    </row>
    <row r="366" spans="1:34">
      <c r="A366" s="140">
        <f t="shared" si="581"/>
        <v>36</v>
      </c>
      <c r="B366" s="44">
        <f>'Experience Data'!C367</f>
        <v>0</v>
      </c>
      <c r="C366" s="16">
        <f>'Experience Data'!D367</f>
        <v>0</v>
      </c>
      <c r="D366" s="16">
        <f>'Experience Data'!B367</f>
        <v>2015</v>
      </c>
      <c r="E366" s="16" t="str">
        <f t="shared" si="534"/>
        <v>No</v>
      </c>
      <c r="F366" s="45">
        <f>'Experience Data'!I367</f>
        <v>0</v>
      </c>
      <c r="G366" s="45">
        <f>'Experience Data'!J367</f>
        <v>0</v>
      </c>
      <c r="H366" s="20"/>
      <c r="I366" s="20"/>
      <c r="J366" s="36"/>
      <c r="K366" s="45">
        <f>'Experience Data'!G367</f>
        <v>0</v>
      </c>
      <c r="L366" s="45" t="str">
        <f t="shared" si="535"/>
        <v/>
      </c>
      <c r="M366" s="45" t="str">
        <f t="shared" si="536"/>
        <v/>
      </c>
      <c r="N366" s="45" t="str">
        <f t="shared" si="537"/>
        <v/>
      </c>
      <c r="O366" s="46" t="str">
        <f t="shared" si="538"/>
        <v/>
      </c>
      <c r="P366" s="46">
        <v>0.3</v>
      </c>
      <c r="Q366" s="20">
        <v>0.41</v>
      </c>
      <c r="R366" s="47" t="str">
        <f t="shared" si="539"/>
        <v/>
      </c>
      <c r="S366" s="20"/>
      <c r="T366" s="47" t="str">
        <f t="shared" si="540"/>
        <v/>
      </c>
      <c r="U366" s="95" t="str">
        <f t="shared" ref="U366" si="624">IF(S366="","",O366*S366+IF(Q366="",P366,Q366))</f>
        <v/>
      </c>
      <c r="V366" s="19">
        <f t="shared" si="608"/>
        <v>1</v>
      </c>
      <c r="W366" s="80" t="str">
        <f>IF('Experience Data'!AS367="","",'Experience Data'!AS367)</f>
        <v/>
      </c>
      <c r="X366" s="98">
        <f t="shared" ref="X366" si="625">IF(W366="",V366,W366)</f>
        <v>1</v>
      </c>
      <c r="Y366" s="92">
        <f t="shared" si="560"/>
        <v>0.5</v>
      </c>
      <c r="Z366" s="80" t="str">
        <f>IF('Experience Data'!AT367="","",'Experience Data'!AT367)</f>
        <v/>
      </c>
      <c r="AA366" s="92">
        <f t="shared" si="542"/>
        <v>0.5</v>
      </c>
      <c r="AB366" s="45">
        <f t="shared" ref="AB366" si="626">IFERROR(IF(V366=100%,0.5,SUMPRODUCT(AA357:AA365*X357:X365)/SUM(X357:X365)-AA366-0.5),0.5)</f>
        <v>0.5</v>
      </c>
      <c r="AC366" s="45">
        <f t="shared" si="544"/>
        <v>0</v>
      </c>
      <c r="AD366" s="45">
        <f t="shared" si="545"/>
        <v>1</v>
      </c>
      <c r="AE366" s="17">
        <f>IFERROR((1+HLOOKUP($B366,'Yield Curve'!$C$5:$AK$94,AC366+2,FALSE))^(-AC366),1)</f>
        <v>1</v>
      </c>
      <c r="AF366" s="17">
        <f>IFERROR((1+HLOOKUP($B366,'Yield Curve'!$C$5:$AK$94,AD366+2,FALSE))^(-AD366),1)</f>
        <v>1</v>
      </c>
      <c r="AG366" s="17">
        <f t="shared" si="550"/>
        <v>1</v>
      </c>
      <c r="AH366" s="42" t="str">
        <f t="shared" si="546"/>
        <v/>
      </c>
    </row>
    <row r="367" spans="1:34">
      <c r="A367" s="138">
        <f t="shared" ref="A367" si="627">A357+1</f>
        <v>37</v>
      </c>
      <c r="B367" s="48">
        <f>'Experience Data'!C368</f>
        <v>0</v>
      </c>
      <c r="C367" s="21">
        <f>'Experience Data'!D368</f>
        <v>0</v>
      </c>
      <c r="D367" s="21">
        <f>'Experience Data'!B368</f>
        <v>2006</v>
      </c>
      <c r="E367" s="21" t="str">
        <f t="shared" si="534"/>
        <v>No</v>
      </c>
      <c r="F367" s="49">
        <f>'Experience Data'!I368</f>
        <v>0</v>
      </c>
      <c r="G367" s="49">
        <f>'Experience Data'!J368</f>
        <v>0</v>
      </c>
      <c r="H367" s="50"/>
      <c r="I367" s="50"/>
      <c r="J367" s="23"/>
      <c r="K367" s="49">
        <f>'Experience Data'!G368</f>
        <v>0</v>
      </c>
      <c r="L367" s="49" t="str">
        <f t="shared" si="535"/>
        <v/>
      </c>
      <c r="M367" s="49" t="str">
        <f t="shared" si="536"/>
        <v/>
      </c>
      <c r="N367" s="49" t="str">
        <f t="shared" si="537"/>
        <v/>
      </c>
      <c r="O367" s="51" t="str">
        <f t="shared" si="538"/>
        <v/>
      </c>
      <c r="P367" s="51">
        <v>0.3</v>
      </c>
      <c r="Q367" s="50">
        <v>0.41</v>
      </c>
      <c r="R367" s="52" t="str">
        <f t="shared" si="539"/>
        <v/>
      </c>
      <c r="S367" s="50"/>
      <c r="T367" s="52" t="str">
        <f t="shared" si="540"/>
        <v/>
      </c>
      <c r="U367" s="93" t="str">
        <f t="shared" ref="U367" si="628">IF(S376="","",O367*S376+IF(Q367="",P367,Q367))</f>
        <v/>
      </c>
      <c r="V367" s="53">
        <v>1</v>
      </c>
      <c r="W367" s="79">
        <f>IF('Experience Data'!AS368="","",'Experience Data'!AS368)</f>
        <v>1</v>
      </c>
      <c r="X367" s="24">
        <f t="shared" ref="X367:X375" si="629">IF(W368="",V367-V368,W367-W368)</f>
        <v>0</v>
      </c>
      <c r="Y367" s="90">
        <v>15</v>
      </c>
      <c r="Z367" s="79" t="str">
        <f>IF('Experience Data'!AT368="","",'Experience Data'!AT368)</f>
        <v/>
      </c>
      <c r="AA367" s="90">
        <f t="shared" si="542"/>
        <v>15</v>
      </c>
      <c r="AB367" s="49">
        <f t="shared" ref="AB367" si="630">IFERROR(IF(V367=100%,0.5,SUMPRODUCT(AA366:AA367*X366:X367)/SUM(X366:X367)-AA367-0.5),0.5)</f>
        <v>0.5</v>
      </c>
      <c r="AC367" s="49">
        <f t="shared" si="544"/>
        <v>0</v>
      </c>
      <c r="AD367" s="49">
        <f t="shared" si="545"/>
        <v>1</v>
      </c>
      <c r="AE367" s="24">
        <f>IFERROR((1+HLOOKUP($B367,'Yield Curve'!$C$5:$AK$94,AC367+2,FALSE))^(-AC367),1)</f>
        <v>1</v>
      </c>
      <c r="AF367" s="24">
        <f>IFERROR((1+HLOOKUP($B367,'Yield Curve'!$C$5:$AK$94,AD367+2,FALSE))^(-AD367),1)</f>
        <v>1</v>
      </c>
      <c r="AG367" s="24">
        <f t="shared" si="550"/>
        <v>1</v>
      </c>
      <c r="AH367" s="54" t="str">
        <f t="shared" si="546"/>
        <v/>
      </c>
    </row>
    <row r="368" spans="1:34">
      <c r="A368" s="139">
        <f t="shared" ref="A368" si="631">A367</f>
        <v>37</v>
      </c>
      <c r="B368" s="43">
        <f>'Experience Data'!C369</f>
        <v>0</v>
      </c>
      <c r="C368" s="10">
        <f>'Experience Data'!D369</f>
        <v>0</v>
      </c>
      <c r="D368" s="10">
        <f>'Experience Data'!B369</f>
        <v>2007</v>
      </c>
      <c r="E368" s="10" t="str">
        <f t="shared" si="534"/>
        <v>No</v>
      </c>
      <c r="F368" s="40">
        <f>'Experience Data'!I369</f>
        <v>0</v>
      </c>
      <c r="G368" s="40">
        <f>'Experience Data'!J369</f>
        <v>0</v>
      </c>
      <c r="H368" s="11"/>
      <c r="I368" s="11"/>
      <c r="J368" s="35"/>
      <c r="K368" s="40">
        <f>'Experience Data'!G369</f>
        <v>0</v>
      </c>
      <c r="L368" s="40" t="str">
        <f t="shared" si="535"/>
        <v/>
      </c>
      <c r="M368" s="40" t="str">
        <f t="shared" si="536"/>
        <v/>
      </c>
      <c r="N368" s="40" t="str">
        <f t="shared" si="537"/>
        <v/>
      </c>
      <c r="O368" s="9" t="str">
        <f t="shared" si="538"/>
        <v/>
      </c>
      <c r="P368" s="9">
        <v>0.3</v>
      </c>
      <c r="Q368" s="11">
        <v>0.41</v>
      </c>
      <c r="R368" s="37" t="str">
        <f t="shared" si="539"/>
        <v/>
      </c>
      <c r="S368" s="11"/>
      <c r="T368" s="37" t="str">
        <f t="shared" si="540"/>
        <v/>
      </c>
      <c r="U368" s="94" t="str">
        <f t="shared" ref="U368" si="632">IF(S376="","",O368*S376+IF(Q368="",P368,Q368))</f>
        <v/>
      </c>
      <c r="V368" s="18">
        <f t="shared" ref="V368:V376" si="633">IFERROR(L368/M368,100%)</f>
        <v>1</v>
      </c>
      <c r="W368" s="78" t="str">
        <f>IF('Experience Data'!AS369="","",'Experience Data'!AS369)</f>
        <v/>
      </c>
      <c r="X368" s="1">
        <f t="shared" si="629"/>
        <v>0</v>
      </c>
      <c r="Y368" s="91">
        <v>8.5</v>
      </c>
      <c r="Z368" s="78" t="str">
        <f>IF('Experience Data'!AT369="","",'Experience Data'!AT369)</f>
        <v/>
      </c>
      <c r="AA368" s="91">
        <f t="shared" si="542"/>
        <v>8.5</v>
      </c>
      <c r="AB368" s="40">
        <f t="shared" ref="AB368" si="634">IFERROR(IF(V368=100%,0.5,SUMPRODUCT(AA367:AA367*X367:X367)/SUM(X367:X367)-AA368-0.5),0.5)</f>
        <v>0.5</v>
      </c>
      <c r="AC368" s="40">
        <f t="shared" si="544"/>
        <v>0</v>
      </c>
      <c r="AD368" s="40">
        <f t="shared" si="545"/>
        <v>1</v>
      </c>
      <c r="AE368" s="1">
        <f>IFERROR((1+HLOOKUP($B368,'Yield Curve'!$C$5:$AK$94,AC368+2,FALSE))^(-AC368),1)</f>
        <v>1</v>
      </c>
      <c r="AF368" s="1">
        <f>IFERROR((1+HLOOKUP($B368,'Yield Curve'!$C$5:$AK$94,AD368+2,FALSE))^(-AD368),1)</f>
        <v>1</v>
      </c>
      <c r="AG368" s="1">
        <f t="shared" si="550"/>
        <v>1</v>
      </c>
      <c r="AH368" s="41" t="str">
        <f t="shared" si="546"/>
        <v/>
      </c>
    </row>
    <row r="369" spans="1:34">
      <c r="A369" s="139">
        <f t="shared" si="581"/>
        <v>37</v>
      </c>
      <c r="B369" s="43">
        <f>'Experience Data'!C370</f>
        <v>0</v>
      </c>
      <c r="C369" s="10">
        <f>'Experience Data'!D370</f>
        <v>0</v>
      </c>
      <c r="D369" s="10">
        <f>'Experience Data'!B370</f>
        <v>2008</v>
      </c>
      <c r="E369" s="10" t="str">
        <f t="shared" si="534"/>
        <v>No</v>
      </c>
      <c r="F369" s="40">
        <f>'Experience Data'!I370</f>
        <v>0</v>
      </c>
      <c r="G369" s="40">
        <f>'Experience Data'!J370</f>
        <v>0</v>
      </c>
      <c r="H369" s="11"/>
      <c r="I369" s="11"/>
      <c r="J369" s="35"/>
      <c r="K369" s="40">
        <f>'Experience Data'!G370</f>
        <v>0</v>
      </c>
      <c r="L369" s="40" t="str">
        <f t="shared" si="535"/>
        <v/>
      </c>
      <c r="M369" s="40" t="str">
        <f t="shared" si="536"/>
        <v/>
      </c>
      <c r="N369" s="40" t="str">
        <f t="shared" si="537"/>
        <v/>
      </c>
      <c r="O369" s="9" t="str">
        <f t="shared" si="538"/>
        <v/>
      </c>
      <c r="P369" s="9">
        <v>0.3</v>
      </c>
      <c r="Q369" s="11">
        <v>0.41</v>
      </c>
      <c r="R369" s="37" t="str">
        <f t="shared" si="539"/>
        <v/>
      </c>
      <c r="S369" s="11"/>
      <c r="T369" s="37" t="str">
        <f t="shared" si="540"/>
        <v/>
      </c>
      <c r="U369" s="94" t="str">
        <f t="shared" ref="U369" si="635">IF(S376="","",O369*S376+IF(Q369="",P369,Q369))</f>
        <v/>
      </c>
      <c r="V369" s="18">
        <f t="shared" si="633"/>
        <v>1</v>
      </c>
      <c r="W369" s="78" t="str">
        <f>IF('Experience Data'!AS370="","",'Experience Data'!AS370)</f>
        <v/>
      </c>
      <c r="X369" s="1">
        <f t="shared" si="629"/>
        <v>0</v>
      </c>
      <c r="Y369" s="91">
        <f t="shared" si="560"/>
        <v>7.5</v>
      </c>
      <c r="Z369" s="78" t="str">
        <f>IF('Experience Data'!AT370="","",'Experience Data'!AT370)</f>
        <v/>
      </c>
      <c r="AA369" s="91">
        <f t="shared" si="542"/>
        <v>7.5</v>
      </c>
      <c r="AB369" s="40">
        <f t="shared" ref="AB369" si="636">IFERROR(IF(V369=100%,0.5,SUMPRODUCT(AA367:AA368*X367:X368)/SUM(X367:X368)-AA369-0.5),0.5)</f>
        <v>0.5</v>
      </c>
      <c r="AC369" s="40">
        <f t="shared" si="544"/>
        <v>0</v>
      </c>
      <c r="AD369" s="40">
        <f t="shared" si="545"/>
        <v>1</v>
      </c>
      <c r="AE369" s="1">
        <f>IFERROR((1+HLOOKUP($B369,'Yield Curve'!$C$5:$AK$94,AC369+2,FALSE))^(-AC369),1)</f>
        <v>1</v>
      </c>
      <c r="AF369" s="1">
        <f>IFERROR((1+HLOOKUP($B369,'Yield Curve'!$C$5:$AK$94,AD369+2,FALSE))^(-AD369),1)</f>
        <v>1</v>
      </c>
      <c r="AG369" s="1">
        <f t="shared" si="550"/>
        <v>1</v>
      </c>
      <c r="AH369" s="41" t="str">
        <f t="shared" si="546"/>
        <v/>
      </c>
    </row>
    <row r="370" spans="1:34">
      <c r="A370" s="139">
        <f t="shared" si="581"/>
        <v>37</v>
      </c>
      <c r="B370" s="43">
        <f>'Experience Data'!C371</f>
        <v>0</v>
      </c>
      <c r="C370" s="10">
        <f>'Experience Data'!D371</f>
        <v>0</v>
      </c>
      <c r="D370" s="10">
        <f>'Experience Data'!B371</f>
        <v>2009</v>
      </c>
      <c r="E370" s="10" t="str">
        <f t="shared" si="534"/>
        <v>No</v>
      </c>
      <c r="F370" s="40">
        <f>'Experience Data'!I371</f>
        <v>0</v>
      </c>
      <c r="G370" s="40">
        <f>'Experience Data'!J371</f>
        <v>0</v>
      </c>
      <c r="H370" s="11"/>
      <c r="I370" s="11"/>
      <c r="J370" s="35"/>
      <c r="K370" s="40">
        <f>'Experience Data'!G371</f>
        <v>0</v>
      </c>
      <c r="L370" s="40" t="str">
        <f t="shared" si="535"/>
        <v/>
      </c>
      <c r="M370" s="40" t="str">
        <f t="shared" si="536"/>
        <v/>
      </c>
      <c r="N370" s="40" t="str">
        <f t="shared" si="537"/>
        <v/>
      </c>
      <c r="O370" s="9" t="str">
        <f t="shared" si="538"/>
        <v/>
      </c>
      <c r="P370" s="9">
        <v>0.3</v>
      </c>
      <c r="Q370" s="11">
        <v>0.41</v>
      </c>
      <c r="R370" s="37" t="str">
        <f t="shared" si="539"/>
        <v/>
      </c>
      <c r="S370" s="11"/>
      <c r="T370" s="37" t="str">
        <f t="shared" si="540"/>
        <v/>
      </c>
      <c r="U370" s="94" t="str">
        <f t="shared" ref="U370" si="637">IF(S376="","",O370*S376+IF(Q370="",P370,Q370))</f>
        <v/>
      </c>
      <c r="V370" s="18">
        <f t="shared" si="633"/>
        <v>1</v>
      </c>
      <c r="W370" s="78" t="str">
        <f>IF('Experience Data'!AS371="","",'Experience Data'!AS371)</f>
        <v/>
      </c>
      <c r="X370" s="1">
        <f t="shared" si="629"/>
        <v>0</v>
      </c>
      <c r="Y370" s="91">
        <f t="shared" si="560"/>
        <v>6.5</v>
      </c>
      <c r="Z370" s="78" t="str">
        <f>IF('Experience Data'!AT371="","",'Experience Data'!AT371)</f>
        <v/>
      </c>
      <c r="AA370" s="91">
        <f t="shared" si="542"/>
        <v>6.5</v>
      </c>
      <c r="AB370" s="40">
        <f t="shared" ref="AB370" si="638">IFERROR(IF(V370=100%,0.5,SUMPRODUCT(AA367:AA369*X367:X369)/SUM(X367:X369)-AA370-0.5),0.5)</f>
        <v>0.5</v>
      </c>
      <c r="AC370" s="40">
        <f t="shared" si="544"/>
        <v>0</v>
      </c>
      <c r="AD370" s="40">
        <f t="shared" si="545"/>
        <v>1</v>
      </c>
      <c r="AE370" s="1">
        <f>IFERROR((1+HLOOKUP($B370,'Yield Curve'!$C$5:$AK$94,AC370+2,FALSE))^(-AC370),1)</f>
        <v>1</v>
      </c>
      <c r="AF370" s="1">
        <f>IFERROR((1+HLOOKUP($B370,'Yield Curve'!$C$5:$AK$94,AD370+2,FALSE))^(-AD370),1)</f>
        <v>1</v>
      </c>
      <c r="AG370" s="1">
        <f t="shared" si="550"/>
        <v>1</v>
      </c>
      <c r="AH370" s="41" t="str">
        <f t="shared" si="546"/>
        <v/>
      </c>
    </row>
    <row r="371" spans="1:34">
      <c r="A371" s="139">
        <f t="shared" si="581"/>
        <v>37</v>
      </c>
      <c r="B371" s="43">
        <f>'Experience Data'!C372</f>
        <v>0</v>
      </c>
      <c r="C371" s="10">
        <f>'Experience Data'!D372</f>
        <v>0</v>
      </c>
      <c r="D371" s="10">
        <f>'Experience Data'!B372</f>
        <v>2010</v>
      </c>
      <c r="E371" s="10" t="str">
        <f t="shared" si="534"/>
        <v>No</v>
      </c>
      <c r="F371" s="40">
        <f>'Experience Data'!I372</f>
        <v>0</v>
      </c>
      <c r="G371" s="40">
        <f>'Experience Data'!J372</f>
        <v>0</v>
      </c>
      <c r="H371" s="11"/>
      <c r="I371" s="11"/>
      <c r="J371" s="35"/>
      <c r="K371" s="40">
        <f>'Experience Data'!G372</f>
        <v>0</v>
      </c>
      <c r="L371" s="40" t="str">
        <f t="shared" si="535"/>
        <v/>
      </c>
      <c r="M371" s="40" t="str">
        <f t="shared" si="536"/>
        <v/>
      </c>
      <c r="N371" s="40" t="str">
        <f t="shared" si="537"/>
        <v/>
      </c>
      <c r="O371" s="9" t="str">
        <f t="shared" si="538"/>
        <v/>
      </c>
      <c r="P371" s="9">
        <v>0.3</v>
      </c>
      <c r="Q371" s="11">
        <v>0.41</v>
      </c>
      <c r="R371" s="37" t="str">
        <f t="shared" si="539"/>
        <v/>
      </c>
      <c r="S371" s="11"/>
      <c r="T371" s="37" t="str">
        <f t="shared" si="540"/>
        <v/>
      </c>
      <c r="U371" s="94" t="str">
        <f t="shared" ref="U371" si="639">IF(S376="","",O371*S376+IF(Q371="",P371,Q371))</f>
        <v/>
      </c>
      <c r="V371" s="18">
        <f t="shared" si="633"/>
        <v>1</v>
      </c>
      <c r="W371" s="78" t="str">
        <f>IF('Experience Data'!AS372="","",'Experience Data'!AS372)</f>
        <v/>
      </c>
      <c r="X371" s="1">
        <f t="shared" si="629"/>
        <v>0</v>
      </c>
      <c r="Y371" s="91">
        <f t="shared" si="560"/>
        <v>5.5</v>
      </c>
      <c r="Z371" s="78" t="str">
        <f>IF('Experience Data'!AT372="","",'Experience Data'!AT372)</f>
        <v/>
      </c>
      <c r="AA371" s="91">
        <f t="shared" si="542"/>
        <v>5.5</v>
      </c>
      <c r="AB371" s="40">
        <f t="shared" ref="AB371" si="640">IFERROR(IF(V371=100%,0.5,SUMPRODUCT(AA367:AA370*X367:X370)/SUM(X367:X370)-AA371-0.5),0.5)</f>
        <v>0.5</v>
      </c>
      <c r="AC371" s="40">
        <f t="shared" si="544"/>
        <v>0</v>
      </c>
      <c r="AD371" s="40">
        <f t="shared" si="545"/>
        <v>1</v>
      </c>
      <c r="AE371" s="1">
        <f>IFERROR((1+HLOOKUP($B371,'Yield Curve'!$C$5:$AK$94,AC371+2,FALSE))^(-AC371),1)</f>
        <v>1</v>
      </c>
      <c r="AF371" s="1">
        <f>IFERROR((1+HLOOKUP($B371,'Yield Curve'!$C$5:$AK$94,AD371+2,FALSE))^(-AD371),1)</f>
        <v>1</v>
      </c>
      <c r="AG371" s="1">
        <f t="shared" si="550"/>
        <v>1</v>
      </c>
      <c r="AH371" s="41" t="str">
        <f t="shared" si="546"/>
        <v/>
      </c>
    </row>
    <row r="372" spans="1:34">
      <c r="A372" s="139">
        <f t="shared" si="581"/>
        <v>37</v>
      </c>
      <c r="B372" s="43">
        <f>'Experience Data'!C373</f>
        <v>0</v>
      </c>
      <c r="C372" s="10">
        <f>'Experience Data'!D373</f>
        <v>0</v>
      </c>
      <c r="D372" s="10">
        <f>'Experience Data'!B373</f>
        <v>2011</v>
      </c>
      <c r="E372" s="10" t="str">
        <f t="shared" si="534"/>
        <v>No</v>
      </c>
      <c r="F372" s="40">
        <f>'Experience Data'!I373</f>
        <v>0</v>
      </c>
      <c r="G372" s="40">
        <f>'Experience Data'!J373</f>
        <v>0</v>
      </c>
      <c r="H372" s="11"/>
      <c r="I372" s="11"/>
      <c r="J372" s="35"/>
      <c r="K372" s="40">
        <f>'Experience Data'!G373</f>
        <v>0</v>
      </c>
      <c r="L372" s="40" t="str">
        <f t="shared" si="535"/>
        <v/>
      </c>
      <c r="M372" s="40" t="str">
        <f t="shared" si="536"/>
        <v/>
      </c>
      <c r="N372" s="40" t="str">
        <f t="shared" si="537"/>
        <v/>
      </c>
      <c r="O372" s="9" t="str">
        <f t="shared" si="538"/>
        <v/>
      </c>
      <c r="P372" s="9">
        <v>0.3</v>
      </c>
      <c r="Q372" s="11">
        <v>0.41</v>
      </c>
      <c r="R372" s="37" t="str">
        <f t="shared" si="539"/>
        <v/>
      </c>
      <c r="S372" s="11"/>
      <c r="T372" s="37" t="str">
        <f t="shared" si="540"/>
        <v/>
      </c>
      <c r="U372" s="94" t="str">
        <f t="shared" ref="U372" si="641">IF(S376="","",O372*S376+IF(Q372="",P372,Q372))</f>
        <v/>
      </c>
      <c r="V372" s="18">
        <f t="shared" si="633"/>
        <v>1</v>
      </c>
      <c r="W372" s="78" t="str">
        <f>IF('Experience Data'!AS373="","",'Experience Data'!AS373)</f>
        <v/>
      </c>
      <c r="X372" s="1">
        <f t="shared" si="629"/>
        <v>0</v>
      </c>
      <c r="Y372" s="91">
        <f t="shared" si="560"/>
        <v>4.5</v>
      </c>
      <c r="Z372" s="78" t="str">
        <f>IF('Experience Data'!AT373="","",'Experience Data'!AT373)</f>
        <v/>
      </c>
      <c r="AA372" s="91">
        <f t="shared" si="542"/>
        <v>4.5</v>
      </c>
      <c r="AB372" s="40">
        <f t="shared" ref="AB372" si="642">IFERROR(IF(V372=100%,0.5,SUMPRODUCT(AA367:AA371*X367:X371)/SUM(X367:X371)-AA372-0.5),0.5)</f>
        <v>0.5</v>
      </c>
      <c r="AC372" s="40">
        <f t="shared" si="544"/>
        <v>0</v>
      </c>
      <c r="AD372" s="40">
        <f t="shared" si="545"/>
        <v>1</v>
      </c>
      <c r="AE372" s="1">
        <f>IFERROR((1+HLOOKUP($B372,'Yield Curve'!$C$5:$AK$94,AC372+2,FALSE))^(-AC372),1)</f>
        <v>1</v>
      </c>
      <c r="AF372" s="1">
        <f>IFERROR((1+HLOOKUP($B372,'Yield Curve'!$C$5:$AK$94,AD372+2,FALSE))^(-AD372),1)</f>
        <v>1</v>
      </c>
      <c r="AG372" s="1">
        <f t="shared" si="550"/>
        <v>1</v>
      </c>
      <c r="AH372" s="41" t="str">
        <f t="shared" si="546"/>
        <v/>
      </c>
    </row>
    <row r="373" spans="1:34">
      <c r="A373" s="139">
        <f t="shared" si="581"/>
        <v>37</v>
      </c>
      <c r="B373" s="43">
        <f>'Experience Data'!C374</f>
        <v>0</v>
      </c>
      <c r="C373" s="10">
        <f>'Experience Data'!D374</f>
        <v>0</v>
      </c>
      <c r="D373" s="10">
        <f>'Experience Data'!B374</f>
        <v>2012</v>
      </c>
      <c r="E373" s="10" t="str">
        <f t="shared" si="534"/>
        <v>No</v>
      </c>
      <c r="F373" s="40">
        <f>'Experience Data'!I374</f>
        <v>0</v>
      </c>
      <c r="G373" s="40">
        <f>'Experience Data'!J374</f>
        <v>0</v>
      </c>
      <c r="H373" s="11"/>
      <c r="I373" s="11"/>
      <c r="J373" s="35"/>
      <c r="K373" s="40">
        <f>'Experience Data'!G374</f>
        <v>0</v>
      </c>
      <c r="L373" s="40" t="str">
        <f t="shared" si="535"/>
        <v/>
      </c>
      <c r="M373" s="40" t="str">
        <f t="shared" si="536"/>
        <v/>
      </c>
      <c r="N373" s="40" t="str">
        <f t="shared" si="537"/>
        <v/>
      </c>
      <c r="O373" s="9" t="str">
        <f t="shared" si="538"/>
        <v/>
      </c>
      <c r="P373" s="9">
        <v>0.3</v>
      </c>
      <c r="Q373" s="11">
        <v>0.41</v>
      </c>
      <c r="R373" s="37" t="str">
        <f t="shared" si="539"/>
        <v/>
      </c>
      <c r="S373" s="11"/>
      <c r="T373" s="37" t="str">
        <f t="shared" si="540"/>
        <v/>
      </c>
      <c r="U373" s="94" t="str">
        <f t="shared" ref="U373" si="643">IF(S376="","",O373*S376+IF(Q373="",P373,Q373))</f>
        <v/>
      </c>
      <c r="V373" s="18">
        <f t="shared" si="633"/>
        <v>1</v>
      </c>
      <c r="W373" s="78" t="str">
        <f>IF('Experience Data'!AS374="","",'Experience Data'!AS374)</f>
        <v/>
      </c>
      <c r="X373" s="1">
        <f t="shared" si="629"/>
        <v>0</v>
      </c>
      <c r="Y373" s="91">
        <f t="shared" si="560"/>
        <v>3.5</v>
      </c>
      <c r="Z373" s="78" t="str">
        <f>IF('Experience Data'!AT374="","",'Experience Data'!AT374)</f>
        <v/>
      </c>
      <c r="AA373" s="91">
        <f t="shared" si="542"/>
        <v>3.5</v>
      </c>
      <c r="AB373" s="40">
        <f t="shared" ref="AB373" si="644">IFERROR(IF(V373=100%,0.5,SUMPRODUCT(AA367:AA372*X367:X372)/SUM(X367:X372)-AA373-0.5),0.5)</f>
        <v>0.5</v>
      </c>
      <c r="AC373" s="40">
        <f t="shared" si="544"/>
        <v>0</v>
      </c>
      <c r="AD373" s="40">
        <f t="shared" si="545"/>
        <v>1</v>
      </c>
      <c r="AE373" s="1">
        <f>IFERROR((1+HLOOKUP($B373,'Yield Curve'!$C$5:$AK$94,AC373+2,FALSE))^(-AC373),1)</f>
        <v>1</v>
      </c>
      <c r="AF373" s="1">
        <f>IFERROR((1+HLOOKUP($B373,'Yield Curve'!$C$5:$AK$94,AD373+2,FALSE))^(-AD373),1)</f>
        <v>1</v>
      </c>
      <c r="AG373" s="1">
        <f t="shared" si="550"/>
        <v>1</v>
      </c>
      <c r="AH373" s="41" t="str">
        <f t="shared" si="546"/>
        <v/>
      </c>
    </row>
    <row r="374" spans="1:34">
      <c r="A374" s="139">
        <f t="shared" si="581"/>
        <v>37</v>
      </c>
      <c r="B374" s="43">
        <f>'Experience Data'!C375</f>
        <v>0</v>
      </c>
      <c r="C374" s="10">
        <f>'Experience Data'!D375</f>
        <v>0</v>
      </c>
      <c r="D374" s="10">
        <f>'Experience Data'!B375</f>
        <v>2013</v>
      </c>
      <c r="E374" s="10" t="str">
        <f t="shared" si="534"/>
        <v>No</v>
      </c>
      <c r="F374" s="40">
        <f>'Experience Data'!I375</f>
        <v>0</v>
      </c>
      <c r="G374" s="40">
        <f>'Experience Data'!J375</f>
        <v>0</v>
      </c>
      <c r="H374" s="11"/>
      <c r="I374" s="11"/>
      <c r="J374" s="35"/>
      <c r="K374" s="40">
        <f>'Experience Data'!G375</f>
        <v>0</v>
      </c>
      <c r="L374" s="40" t="str">
        <f t="shared" si="535"/>
        <v/>
      </c>
      <c r="M374" s="40" t="str">
        <f t="shared" si="536"/>
        <v/>
      </c>
      <c r="N374" s="40" t="str">
        <f t="shared" si="537"/>
        <v/>
      </c>
      <c r="O374" s="9" t="str">
        <f t="shared" si="538"/>
        <v/>
      </c>
      <c r="P374" s="9">
        <v>0.3</v>
      </c>
      <c r="Q374" s="11">
        <v>0.41</v>
      </c>
      <c r="R374" s="37" t="str">
        <f t="shared" si="539"/>
        <v/>
      </c>
      <c r="S374" s="11"/>
      <c r="T374" s="37" t="str">
        <f t="shared" si="540"/>
        <v/>
      </c>
      <c r="U374" s="94" t="str">
        <f t="shared" ref="U374" si="645">IF(S376="","",O374*S376+IF(Q374="",P374,Q374))</f>
        <v/>
      </c>
      <c r="V374" s="18">
        <f t="shared" si="633"/>
        <v>1</v>
      </c>
      <c r="W374" s="78" t="str">
        <f>IF('Experience Data'!AS375="","",'Experience Data'!AS375)</f>
        <v/>
      </c>
      <c r="X374" s="1">
        <f t="shared" si="629"/>
        <v>0</v>
      </c>
      <c r="Y374" s="91">
        <f t="shared" si="560"/>
        <v>2.5</v>
      </c>
      <c r="Z374" s="78" t="str">
        <f>IF('Experience Data'!AT375="","",'Experience Data'!AT375)</f>
        <v/>
      </c>
      <c r="AA374" s="91">
        <f t="shared" si="542"/>
        <v>2.5</v>
      </c>
      <c r="AB374" s="40">
        <f t="shared" ref="AB374" si="646">IFERROR(IF(V374=100%,0.5,SUMPRODUCT(AA367:AA373*X367:X373)/SUM(X367:X373)-AA374-0.5),0.5)</f>
        <v>0.5</v>
      </c>
      <c r="AC374" s="40">
        <f t="shared" si="544"/>
        <v>0</v>
      </c>
      <c r="AD374" s="40">
        <f t="shared" si="545"/>
        <v>1</v>
      </c>
      <c r="AE374" s="1">
        <f>IFERROR((1+HLOOKUP($B374,'Yield Curve'!$C$5:$AK$94,AC374+2,FALSE))^(-AC374),1)</f>
        <v>1</v>
      </c>
      <c r="AF374" s="1">
        <f>IFERROR((1+HLOOKUP($B374,'Yield Curve'!$C$5:$AK$94,AD374+2,FALSE))^(-AD374),1)</f>
        <v>1</v>
      </c>
      <c r="AG374" s="1">
        <f t="shared" si="550"/>
        <v>1</v>
      </c>
      <c r="AH374" s="41" t="str">
        <f t="shared" si="546"/>
        <v/>
      </c>
    </row>
    <row r="375" spans="1:34">
      <c r="A375" s="139">
        <f t="shared" si="581"/>
        <v>37</v>
      </c>
      <c r="B375" s="43">
        <f>'Experience Data'!C376</f>
        <v>0</v>
      </c>
      <c r="C375" s="10">
        <f>'Experience Data'!D376</f>
        <v>0</v>
      </c>
      <c r="D375" s="10">
        <f>'Experience Data'!B376</f>
        <v>2014</v>
      </c>
      <c r="E375" s="10" t="str">
        <f t="shared" si="534"/>
        <v>No</v>
      </c>
      <c r="F375" s="40">
        <f>'Experience Data'!I376</f>
        <v>0</v>
      </c>
      <c r="G375" s="40">
        <f>'Experience Data'!J376</f>
        <v>0</v>
      </c>
      <c r="H375" s="11"/>
      <c r="I375" s="11"/>
      <c r="J375" s="35"/>
      <c r="K375" s="40">
        <f>'Experience Data'!G376</f>
        <v>0</v>
      </c>
      <c r="L375" s="40" t="str">
        <f t="shared" si="535"/>
        <v/>
      </c>
      <c r="M375" s="40" t="str">
        <f t="shared" si="536"/>
        <v/>
      </c>
      <c r="N375" s="40" t="str">
        <f t="shared" si="537"/>
        <v/>
      </c>
      <c r="O375" s="9" t="str">
        <f t="shared" si="538"/>
        <v/>
      </c>
      <c r="P375" s="9">
        <v>0.3</v>
      </c>
      <c r="Q375" s="11">
        <v>0.41</v>
      </c>
      <c r="R375" s="37" t="str">
        <f t="shared" si="539"/>
        <v/>
      </c>
      <c r="S375" s="11"/>
      <c r="T375" s="37" t="str">
        <f t="shared" si="540"/>
        <v/>
      </c>
      <c r="U375" s="94" t="str">
        <f t="shared" ref="U375" si="647">IF(S376="","",O375*S376+IF(Q375="",P375,Q375))</f>
        <v/>
      </c>
      <c r="V375" s="18">
        <f t="shared" si="633"/>
        <v>1</v>
      </c>
      <c r="W375" s="78" t="str">
        <f>IF('Experience Data'!AS376="","",'Experience Data'!AS376)</f>
        <v/>
      </c>
      <c r="X375" s="1">
        <f t="shared" si="629"/>
        <v>0</v>
      </c>
      <c r="Y375" s="91">
        <f t="shared" si="560"/>
        <v>1.5</v>
      </c>
      <c r="Z375" s="78" t="str">
        <f>IF('Experience Data'!AT376="","",'Experience Data'!AT376)</f>
        <v/>
      </c>
      <c r="AA375" s="91">
        <f t="shared" si="542"/>
        <v>1.5</v>
      </c>
      <c r="AB375" s="40">
        <f t="shared" ref="AB375" si="648">IFERROR(IF(V375=100%,0.5,SUMPRODUCT(AA367:AA374*X367:X374)/SUM(X367:X374)-AA375-0.5),0.5)</f>
        <v>0.5</v>
      </c>
      <c r="AC375" s="40">
        <f t="shared" si="544"/>
        <v>0</v>
      </c>
      <c r="AD375" s="40">
        <f t="shared" si="545"/>
        <v>1</v>
      </c>
      <c r="AE375" s="1">
        <f>IFERROR((1+HLOOKUP($B375,'Yield Curve'!$C$5:$AK$94,AC375+2,FALSE))^(-AC375),1)</f>
        <v>1</v>
      </c>
      <c r="AF375" s="1">
        <f>IFERROR((1+HLOOKUP($B375,'Yield Curve'!$C$5:$AK$94,AD375+2,FALSE))^(-AD375),1)</f>
        <v>1</v>
      </c>
      <c r="AG375" s="1">
        <f t="shared" si="550"/>
        <v>1</v>
      </c>
      <c r="AH375" s="41" t="str">
        <f t="shared" si="546"/>
        <v/>
      </c>
    </row>
    <row r="376" spans="1:34">
      <c r="A376" s="140">
        <f t="shared" si="581"/>
        <v>37</v>
      </c>
      <c r="B376" s="44">
        <f>'Experience Data'!C377</f>
        <v>0</v>
      </c>
      <c r="C376" s="16">
        <f>'Experience Data'!D377</f>
        <v>0</v>
      </c>
      <c r="D376" s="16">
        <f>'Experience Data'!B377</f>
        <v>2015</v>
      </c>
      <c r="E376" s="16" t="str">
        <f t="shared" si="534"/>
        <v>No</v>
      </c>
      <c r="F376" s="45">
        <f>'Experience Data'!I377</f>
        <v>0</v>
      </c>
      <c r="G376" s="45">
        <f>'Experience Data'!J377</f>
        <v>0</v>
      </c>
      <c r="H376" s="20"/>
      <c r="I376" s="20"/>
      <c r="J376" s="36"/>
      <c r="K376" s="45">
        <f>'Experience Data'!G377</f>
        <v>0</v>
      </c>
      <c r="L376" s="45" t="str">
        <f t="shared" si="535"/>
        <v/>
      </c>
      <c r="M376" s="45" t="str">
        <f t="shared" si="536"/>
        <v/>
      </c>
      <c r="N376" s="45" t="str">
        <f t="shared" si="537"/>
        <v/>
      </c>
      <c r="O376" s="46" t="str">
        <f t="shared" si="538"/>
        <v/>
      </c>
      <c r="P376" s="46">
        <v>0.3</v>
      </c>
      <c r="Q376" s="20">
        <v>0.41</v>
      </c>
      <c r="R376" s="47" t="str">
        <f t="shared" si="539"/>
        <v/>
      </c>
      <c r="S376" s="20"/>
      <c r="T376" s="47" t="str">
        <f t="shared" si="540"/>
        <v/>
      </c>
      <c r="U376" s="95" t="str">
        <f t="shared" ref="U376" si="649">IF(S376="","",O376*S376+IF(Q376="",P376,Q376))</f>
        <v/>
      </c>
      <c r="V376" s="19">
        <f t="shared" si="633"/>
        <v>1</v>
      </c>
      <c r="W376" s="80" t="str">
        <f>IF('Experience Data'!AS377="","",'Experience Data'!AS377)</f>
        <v/>
      </c>
      <c r="X376" s="98">
        <f t="shared" ref="X376" si="650">IF(W376="",V376,W376)</f>
        <v>1</v>
      </c>
      <c r="Y376" s="92">
        <f t="shared" si="560"/>
        <v>0.5</v>
      </c>
      <c r="Z376" s="80" t="str">
        <f>IF('Experience Data'!AT377="","",'Experience Data'!AT377)</f>
        <v/>
      </c>
      <c r="AA376" s="92">
        <f t="shared" si="542"/>
        <v>0.5</v>
      </c>
      <c r="AB376" s="45">
        <f t="shared" ref="AB376" si="651">IFERROR(IF(V376=100%,0.5,SUMPRODUCT(AA367:AA375*X367:X375)/SUM(X367:X375)-AA376-0.5),0.5)</f>
        <v>0.5</v>
      </c>
      <c r="AC376" s="45">
        <f t="shared" si="544"/>
        <v>0</v>
      </c>
      <c r="AD376" s="45">
        <f t="shared" si="545"/>
        <v>1</v>
      </c>
      <c r="AE376" s="17">
        <f>IFERROR((1+HLOOKUP($B376,'Yield Curve'!$C$5:$AK$94,AC376+2,FALSE))^(-AC376),1)</f>
        <v>1</v>
      </c>
      <c r="AF376" s="17">
        <f>IFERROR((1+HLOOKUP($B376,'Yield Curve'!$C$5:$AK$94,AD376+2,FALSE))^(-AD376),1)</f>
        <v>1</v>
      </c>
      <c r="AG376" s="17">
        <f t="shared" si="550"/>
        <v>1</v>
      </c>
      <c r="AH376" s="42" t="str">
        <f t="shared" si="546"/>
        <v/>
      </c>
    </row>
    <row r="377" spans="1:34">
      <c r="A377" s="138">
        <f t="shared" ref="A377" si="652">A367+1</f>
        <v>38</v>
      </c>
      <c r="B377" s="48">
        <f>'Experience Data'!C378</f>
        <v>0</v>
      </c>
      <c r="C377" s="21">
        <f>'Experience Data'!D378</f>
        <v>0</v>
      </c>
      <c r="D377" s="21">
        <f>'Experience Data'!B378</f>
        <v>2006</v>
      </c>
      <c r="E377" s="21" t="str">
        <f t="shared" si="534"/>
        <v>No</v>
      </c>
      <c r="F377" s="49">
        <f>'Experience Data'!I378</f>
        <v>0</v>
      </c>
      <c r="G377" s="49">
        <f>'Experience Data'!J378</f>
        <v>0</v>
      </c>
      <c r="H377" s="50"/>
      <c r="I377" s="50"/>
      <c r="J377" s="23"/>
      <c r="K377" s="49">
        <f>'Experience Data'!G378</f>
        <v>0</v>
      </c>
      <c r="L377" s="49" t="str">
        <f t="shared" si="535"/>
        <v/>
      </c>
      <c r="M377" s="49" t="str">
        <f t="shared" si="536"/>
        <v/>
      </c>
      <c r="N377" s="49" t="str">
        <f t="shared" si="537"/>
        <v/>
      </c>
      <c r="O377" s="51" t="str">
        <f t="shared" si="538"/>
        <v/>
      </c>
      <c r="P377" s="51">
        <v>0.3</v>
      </c>
      <c r="Q377" s="50">
        <v>0.41</v>
      </c>
      <c r="R377" s="52" t="str">
        <f t="shared" si="539"/>
        <v/>
      </c>
      <c r="S377" s="50"/>
      <c r="T377" s="52" t="str">
        <f t="shared" si="540"/>
        <v/>
      </c>
      <c r="U377" s="93" t="str">
        <f t="shared" ref="U377" si="653">IF(S386="","",O377*S386+IF(Q377="",P377,Q377))</f>
        <v/>
      </c>
      <c r="V377" s="53">
        <v>1</v>
      </c>
      <c r="W377" s="79">
        <f>IF('Experience Data'!AS378="","",'Experience Data'!AS378)</f>
        <v>1</v>
      </c>
      <c r="X377" s="24">
        <f t="shared" ref="X377:X385" si="654">IF(W378="",V377-V378,W377-W378)</f>
        <v>0</v>
      </c>
      <c r="Y377" s="90">
        <v>15</v>
      </c>
      <c r="Z377" s="79" t="str">
        <f>IF('Experience Data'!AT378="","",'Experience Data'!AT378)</f>
        <v/>
      </c>
      <c r="AA377" s="90">
        <f t="shared" si="542"/>
        <v>15</v>
      </c>
      <c r="AB377" s="49">
        <f t="shared" ref="AB377" si="655">IFERROR(IF(V377=100%,0.5,SUMPRODUCT(AA376:AA377*X376:X377)/SUM(X376:X377)-AA377-0.5),0.5)</f>
        <v>0.5</v>
      </c>
      <c r="AC377" s="49">
        <f t="shared" si="544"/>
        <v>0</v>
      </c>
      <c r="AD377" s="49">
        <f t="shared" si="545"/>
        <v>1</v>
      </c>
      <c r="AE377" s="24">
        <f>IFERROR((1+HLOOKUP($B377,'Yield Curve'!$C$5:$AK$94,AC377+2,FALSE))^(-AC377),1)</f>
        <v>1</v>
      </c>
      <c r="AF377" s="24">
        <f>IFERROR((1+HLOOKUP($B377,'Yield Curve'!$C$5:$AK$94,AD377+2,FALSE))^(-AD377),1)</f>
        <v>1</v>
      </c>
      <c r="AG377" s="24">
        <f t="shared" si="550"/>
        <v>1</v>
      </c>
      <c r="AH377" s="54" t="str">
        <f t="shared" si="546"/>
        <v/>
      </c>
    </row>
    <row r="378" spans="1:34">
      <c r="A378" s="139">
        <f t="shared" ref="A378" si="656">A377</f>
        <v>38</v>
      </c>
      <c r="B378" s="43">
        <f>'Experience Data'!C379</f>
        <v>0</v>
      </c>
      <c r="C378" s="10">
        <f>'Experience Data'!D379</f>
        <v>0</v>
      </c>
      <c r="D378" s="10">
        <f>'Experience Data'!B379</f>
        <v>2007</v>
      </c>
      <c r="E378" s="10" t="str">
        <f t="shared" si="534"/>
        <v>No</v>
      </c>
      <c r="F378" s="40">
        <f>'Experience Data'!I379</f>
        <v>0</v>
      </c>
      <c r="G378" s="40">
        <f>'Experience Data'!J379</f>
        <v>0</v>
      </c>
      <c r="H378" s="11"/>
      <c r="I378" s="11"/>
      <c r="J378" s="35"/>
      <c r="K378" s="40">
        <f>'Experience Data'!G379</f>
        <v>0</v>
      </c>
      <c r="L378" s="40" t="str">
        <f t="shared" si="535"/>
        <v/>
      </c>
      <c r="M378" s="40" t="str">
        <f t="shared" si="536"/>
        <v/>
      </c>
      <c r="N378" s="40" t="str">
        <f t="shared" si="537"/>
        <v/>
      </c>
      <c r="O378" s="9" t="str">
        <f t="shared" si="538"/>
        <v/>
      </c>
      <c r="P378" s="9">
        <v>0.3</v>
      </c>
      <c r="Q378" s="11">
        <v>0.41</v>
      </c>
      <c r="R378" s="37" t="str">
        <f t="shared" si="539"/>
        <v/>
      </c>
      <c r="S378" s="11"/>
      <c r="T378" s="37" t="str">
        <f t="shared" si="540"/>
        <v/>
      </c>
      <c r="U378" s="94" t="str">
        <f t="shared" ref="U378" si="657">IF(S386="","",O378*S386+IF(Q378="",P378,Q378))</f>
        <v/>
      </c>
      <c r="V378" s="18">
        <f t="shared" ref="V378:V386" si="658">IFERROR(L378/M378,100%)</f>
        <v>1</v>
      </c>
      <c r="W378" s="78" t="str">
        <f>IF('Experience Data'!AS379="","",'Experience Data'!AS379)</f>
        <v/>
      </c>
      <c r="X378" s="1">
        <f t="shared" si="654"/>
        <v>0</v>
      </c>
      <c r="Y378" s="91">
        <v>8.5</v>
      </c>
      <c r="Z378" s="78" t="str">
        <f>IF('Experience Data'!AT379="","",'Experience Data'!AT379)</f>
        <v/>
      </c>
      <c r="AA378" s="91">
        <f t="shared" si="542"/>
        <v>8.5</v>
      </c>
      <c r="AB378" s="40">
        <f t="shared" ref="AB378" si="659">IFERROR(IF(V378=100%,0.5,SUMPRODUCT(AA377:AA377*X377:X377)/SUM(X377:X377)-AA378-0.5),0.5)</f>
        <v>0.5</v>
      </c>
      <c r="AC378" s="40">
        <f t="shared" si="544"/>
        <v>0</v>
      </c>
      <c r="AD378" s="40">
        <f t="shared" si="545"/>
        <v>1</v>
      </c>
      <c r="AE378" s="1">
        <f>IFERROR((1+HLOOKUP($B378,'Yield Curve'!$C$5:$AK$94,AC378+2,FALSE))^(-AC378),1)</f>
        <v>1</v>
      </c>
      <c r="AF378" s="1">
        <f>IFERROR((1+HLOOKUP($B378,'Yield Curve'!$C$5:$AK$94,AD378+2,FALSE))^(-AD378),1)</f>
        <v>1</v>
      </c>
      <c r="AG378" s="1">
        <f t="shared" si="550"/>
        <v>1</v>
      </c>
      <c r="AH378" s="41" t="str">
        <f t="shared" si="546"/>
        <v/>
      </c>
    </row>
    <row r="379" spans="1:34">
      <c r="A379" s="139">
        <f t="shared" si="581"/>
        <v>38</v>
      </c>
      <c r="B379" s="43">
        <f>'Experience Data'!C380</f>
        <v>0</v>
      </c>
      <c r="C379" s="10">
        <f>'Experience Data'!D380</f>
        <v>0</v>
      </c>
      <c r="D379" s="10">
        <f>'Experience Data'!B380</f>
        <v>2008</v>
      </c>
      <c r="E379" s="10" t="str">
        <f t="shared" si="534"/>
        <v>No</v>
      </c>
      <c r="F379" s="40">
        <f>'Experience Data'!I380</f>
        <v>0</v>
      </c>
      <c r="G379" s="40">
        <f>'Experience Data'!J380</f>
        <v>0</v>
      </c>
      <c r="H379" s="11"/>
      <c r="I379" s="11"/>
      <c r="J379" s="35"/>
      <c r="K379" s="40">
        <f>'Experience Data'!G380</f>
        <v>0</v>
      </c>
      <c r="L379" s="40" t="str">
        <f t="shared" si="535"/>
        <v/>
      </c>
      <c r="M379" s="40" t="str">
        <f t="shared" si="536"/>
        <v/>
      </c>
      <c r="N379" s="40" t="str">
        <f t="shared" si="537"/>
        <v/>
      </c>
      <c r="O379" s="9" t="str">
        <f t="shared" si="538"/>
        <v/>
      </c>
      <c r="P379" s="9">
        <v>0.3</v>
      </c>
      <c r="Q379" s="11">
        <v>0.41</v>
      </c>
      <c r="R379" s="37" t="str">
        <f t="shared" si="539"/>
        <v/>
      </c>
      <c r="S379" s="11"/>
      <c r="T379" s="37" t="str">
        <f t="shared" si="540"/>
        <v/>
      </c>
      <c r="U379" s="94" t="str">
        <f t="shared" ref="U379" si="660">IF(S386="","",O379*S386+IF(Q379="",P379,Q379))</f>
        <v/>
      </c>
      <c r="V379" s="18">
        <f t="shared" si="658"/>
        <v>1</v>
      </c>
      <c r="W379" s="78" t="str">
        <f>IF('Experience Data'!AS380="","",'Experience Data'!AS380)</f>
        <v/>
      </c>
      <c r="X379" s="1">
        <f t="shared" si="654"/>
        <v>0</v>
      </c>
      <c r="Y379" s="91">
        <f t="shared" si="560"/>
        <v>7.5</v>
      </c>
      <c r="Z379" s="78" t="str">
        <f>IF('Experience Data'!AT380="","",'Experience Data'!AT380)</f>
        <v/>
      </c>
      <c r="AA379" s="91">
        <f t="shared" si="542"/>
        <v>7.5</v>
      </c>
      <c r="AB379" s="40">
        <f t="shared" ref="AB379" si="661">IFERROR(IF(V379=100%,0.5,SUMPRODUCT(AA377:AA378*X377:X378)/SUM(X377:X378)-AA379-0.5),0.5)</f>
        <v>0.5</v>
      </c>
      <c r="AC379" s="40">
        <f t="shared" si="544"/>
        <v>0</v>
      </c>
      <c r="AD379" s="40">
        <f t="shared" si="545"/>
        <v>1</v>
      </c>
      <c r="AE379" s="1">
        <f>IFERROR((1+HLOOKUP($B379,'Yield Curve'!$C$5:$AK$94,AC379+2,FALSE))^(-AC379),1)</f>
        <v>1</v>
      </c>
      <c r="AF379" s="1">
        <f>IFERROR((1+HLOOKUP($B379,'Yield Curve'!$C$5:$AK$94,AD379+2,FALSE))^(-AD379),1)</f>
        <v>1</v>
      </c>
      <c r="AG379" s="1">
        <f t="shared" si="550"/>
        <v>1</v>
      </c>
      <c r="AH379" s="41" t="str">
        <f t="shared" si="546"/>
        <v/>
      </c>
    </row>
    <row r="380" spans="1:34">
      <c r="A380" s="139">
        <f t="shared" si="581"/>
        <v>38</v>
      </c>
      <c r="B380" s="43">
        <f>'Experience Data'!C381</f>
        <v>0</v>
      </c>
      <c r="C380" s="10">
        <f>'Experience Data'!D381</f>
        <v>0</v>
      </c>
      <c r="D380" s="10">
        <f>'Experience Data'!B381</f>
        <v>2009</v>
      </c>
      <c r="E380" s="10" t="str">
        <f t="shared" si="534"/>
        <v>No</v>
      </c>
      <c r="F380" s="40">
        <f>'Experience Data'!I381</f>
        <v>0</v>
      </c>
      <c r="G380" s="40">
        <f>'Experience Data'!J381</f>
        <v>0</v>
      </c>
      <c r="H380" s="11"/>
      <c r="I380" s="11"/>
      <c r="J380" s="35"/>
      <c r="K380" s="40">
        <f>'Experience Data'!G381</f>
        <v>0</v>
      </c>
      <c r="L380" s="40" t="str">
        <f t="shared" si="535"/>
        <v/>
      </c>
      <c r="M380" s="40" t="str">
        <f t="shared" si="536"/>
        <v/>
      </c>
      <c r="N380" s="40" t="str">
        <f t="shared" si="537"/>
        <v/>
      </c>
      <c r="O380" s="9" t="str">
        <f t="shared" si="538"/>
        <v/>
      </c>
      <c r="P380" s="9">
        <v>0.3</v>
      </c>
      <c r="Q380" s="11">
        <v>0.41</v>
      </c>
      <c r="R380" s="37" t="str">
        <f t="shared" si="539"/>
        <v/>
      </c>
      <c r="S380" s="11"/>
      <c r="T380" s="37" t="str">
        <f t="shared" si="540"/>
        <v/>
      </c>
      <c r="U380" s="94" t="str">
        <f t="shared" ref="U380" si="662">IF(S386="","",O380*S386+IF(Q380="",P380,Q380))</f>
        <v/>
      </c>
      <c r="V380" s="18">
        <f t="shared" si="658"/>
        <v>1</v>
      </c>
      <c r="W380" s="78" t="str">
        <f>IF('Experience Data'!AS381="","",'Experience Data'!AS381)</f>
        <v/>
      </c>
      <c r="X380" s="1">
        <f t="shared" si="654"/>
        <v>0</v>
      </c>
      <c r="Y380" s="91">
        <f t="shared" si="560"/>
        <v>6.5</v>
      </c>
      <c r="Z380" s="78" t="str">
        <f>IF('Experience Data'!AT381="","",'Experience Data'!AT381)</f>
        <v/>
      </c>
      <c r="AA380" s="91">
        <f t="shared" si="542"/>
        <v>6.5</v>
      </c>
      <c r="AB380" s="40">
        <f t="shared" ref="AB380" si="663">IFERROR(IF(V380=100%,0.5,SUMPRODUCT(AA377:AA379*X377:X379)/SUM(X377:X379)-AA380-0.5),0.5)</f>
        <v>0.5</v>
      </c>
      <c r="AC380" s="40">
        <f t="shared" si="544"/>
        <v>0</v>
      </c>
      <c r="AD380" s="40">
        <f t="shared" si="545"/>
        <v>1</v>
      </c>
      <c r="AE380" s="1">
        <f>IFERROR((1+HLOOKUP($B380,'Yield Curve'!$C$5:$AK$94,AC380+2,FALSE))^(-AC380),1)</f>
        <v>1</v>
      </c>
      <c r="AF380" s="1">
        <f>IFERROR((1+HLOOKUP($B380,'Yield Curve'!$C$5:$AK$94,AD380+2,FALSE))^(-AD380),1)</f>
        <v>1</v>
      </c>
      <c r="AG380" s="1">
        <f t="shared" si="550"/>
        <v>1</v>
      </c>
      <c r="AH380" s="41" t="str">
        <f t="shared" si="546"/>
        <v/>
      </c>
    </row>
    <row r="381" spans="1:34">
      <c r="A381" s="139">
        <f t="shared" si="581"/>
        <v>38</v>
      </c>
      <c r="B381" s="43">
        <f>'Experience Data'!C382</f>
        <v>0</v>
      </c>
      <c r="C381" s="10">
        <f>'Experience Data'!D382</f>
        <v>0</v>
      </c>
      <c r="D381" s="10">
        <f>'Experience Data'!B382</f>
        <v>2010</v>
      </c>
      <c r="E381" s="10" t="str">
        <f t="shared" si="534"/>
        <v>No</v>
      </c>
      <c r="F381" s="40">
        <f>'Experience Data'!I382</f>
        <v>0</v>
      </c>
      <c r="G381" s="40">
        <f>'Experience Data'!J382</f>
        <v>0</v>
      </c>
      <c r="H381" s="11"/>
      <c r="I381" s="11"/>
      <c r="J381" s="35"/>
      <c r="K381" s="40">
        <f>'Experience Data'!G382</f>
        <v>0</v>
      </c>
      <c r="L381" s="40" t="str">
        <f t="shared" si="535"/>
        <v/>
      </c>
      <c r="M381" s="40" t="str">
        <f t="shared" si="536"/>
        <v/>
      </c>
      <c r="N381" s="40" t="str">
        <f t="shared" si="537"/>
        <v/>
      </c>
      <c r="O381" s="9" t="str">
        <f t="shared" si="538"/>
        <v/>
      </c>
      <c r="P381" s="9">
        <v>0.3</v>
      </c>
      <c r="Q381" s="11">
        <v>0.41</v>
      </c>
      <c r="R381" s="37" t="str">
        <f t="shared" si="539"/>
        <v/>
      </c>
      <c r="S381" s="11"/>
      <c r="T381" s="37" t="str">
        <f t="shared" si="540"/>
        <v/>
      </c>
      <c r="U381" s="94" t="str">
        <f t="shared" ref="U381" si="664">IF(S386="","",O381*S386+IF(Q381="",P381,Q381))</f>
        <v/>
      </c>
      <c r="V381" s="18">
        <f t="shared" si="658"/>
        <v>1</v>
      </c>
      <c r="W381" s="78" t="str">
        <f>IF('Experience Data'!AS382="","",'Experience Data'!AS382)</f>
        <v/>
      </c>
      <c r="X381" s="1">
        <f t="shared" si="654"/>
        <v>0</v>
      </c>
      <c r="Y381" s="91">
        <f t="shared" si="560"/>
        <v>5.5</v>
      </c>
      <c r="Z381" s="78" t="str">
        <f>IF('Experience Data'!AT382="","",'Experience Data'!AT382)</f>
        <v/>
      </c>
      <c r="AA381" s="91">
        <f t="shared" si="542"/>
        <v>5.5</v>
      </c>
      <c r="AB381" s="40">
        <f t="shared" ref="AB381" si="665">IFERROR(IF(V381=100%,0.5,SUMPRODUCT(AA377:AA380*X377:X380)/SUM(X377:X380)-AA381-0.5),0.5)</f>
        <v>0.5</v>
      </c>
      <c r="AC381" s="40">
        <f t="shared" si="544"/>
        <v>0</v>
      </c>
      <c r="AD381" s="40">
        <f t="shared" si="545"/>
        <v>1</v>
      </c>
      <c r="AE381" s="1">
        <f>IFERROR((1+HLOOKUP($B381,'Yield Curve'!$C$5:$AK$94,AC381+2,FALSE))^(-AC381),1)</f>
        <v>1</v>
      </c>
      <c r="AF381" s="1">
        <f>IFERROR((1+HLOOKUP($B381,'Yield Curve'!$C$5:$AK$94,AD381+2,FALSE))^(-AD381),1)</f>
        <v>1</v>
      </c>
      <c r="AG381" s="1">
        <f t="shared" si="550"/>
        <v>1</v>
      </c>
      <c r="AH381" s="41" t="str">
        <f t="shared" si="546"/>
        <v/>
      </c>
    </row>
    <row r="382" spans="1:34">
      <c r="A382" s="139">
        <f t="shared" si="581"/>
        <v>38</v>
      </c>
      <c r="B382" s="43">
        <f>'Experience Data'!C383</f>
        <v>0</v>
      </c>
      <c r="C382" s="10">
        <f>'Experience Data'!D383</f>
        <v>0</v>
      </c>
      <c r="D382" s="10">
        <f>'Experience Data'!B383</f>
        <v>2011</v>
      </c>
      <c r="E382" s="10" t="str">
        <f t="shared" si="534"/>
        <v>No</v>
      </c>
      <c r="F382" s="40">
        <f>'Experience Data'!I383</f>
        <v>0</v>
      </c>
      <c r="G382" s="40">
        <f>'Experience Data'!J383</f>
        <v>0</v>
      </c>
      <c r="H382" s="11"/>
      <c r="I382" s="11"/>
      <c r="J382" s="35"/>
      <c r="K382" s="40">
        <f>'Experience Data'!G383</f>
        <v>0</v>
      </c>
      <c r="L382" s="40" t="str">
        <f t="shared" si="535"/>
        <v/>
      </c>
      <c r="M382" s="40" t="str">
        <f t="shared" si="536"/>
        <v/>
      </c>
      <c r="N382" s="40" t="str">
        <f t="shared" si="537"/>
        <v/>
      </c>
      <c r="O382" s="9" t="str">
        <f t="shared" si="538"/>
        <v/>
      </c>
      <c r="P382" s="9">
        <v>0.3</v>
      </c>
      <c r="Q382" s="11">
        <v>0.41</v>
      </c>
      <c r="R382" s="37" t="str">
        <f t="shared" si="539"/>
        <v/>
      </c>
      <c r="S382" s="11"/>
      <c r="T382" s="37" t="str">
        <f t="shared" si="540"/>
        <v/>
      </c>
      <c r="U382" s="94" t="str">
        <f t="shared" ref="U382" si="666">IF(S386="","",O382*S386+IF(Q382="",P382,Q382))</f>
        <v/>
      </c>
      <c r="V382" s="18">
        <f t="shared" si="658"/>
        <v>1</v>
      </c>
      <c r="W382" s="78" t="str">
        <f>IF('Experience Data'!AS383="","",'Experience Data'!AS383)</f>
        <v/>
      </c>
      <c r="X382" s="1">
        <f t="shared" si="654"/>
        <v>0</v>
      </c>
      <c r="Y382" s="91">
        <f t="shared" si="560"/>
        <v>4.5</v>
      </c>
      <c r="Z382" s="78" t="str">
        <f>IF('Experience Data'!AT383="","",'Experience Data'!AT383)</f>
        <v/>
      </c>
      <c r="AA382" s="91">
        <f t="shared" si="542"/>
        <v>4.5</v>
      </c>
      <c r="AB382" s="40">
        <f t="shared" ref="AB382" si="667">IFERROR(IF(V382=100%,0.5,SUMPRODUCT(AA377:AA381*X377:X381)/SUM(X377:X381)-AA382-0.5),0.5)</f>
        <v>0.5</v>
      </c>
      <c r="AC382" s="40">
        <f t="shared" si="544"/>
        <v>0</v>
      </c>
      <c r="AD382" s="40">
        <f t="shared" si="545"/>
        <v>1</v>
      </c>
      <c r="AE382" s="1">
        <f>IFERROR((1+HLOOKUP($B382,'Yield Curve'!$C$5:$AK$94,AC382+2,FALSE))^(-AC382),1)</f>
        <v>1</v>
      </c>
      <c r="AF382" s="1">
        <f>IFERROR((1+HLOOKUP($B382,'Yield Curve'!$C$5:$AK$94,AD382+2,FALSE))^(-AD382),1)</f>
        <v>1</v>
      </c>
      <c r="AG382" s="1">
        <f t="shared" si="550"/>
        <v>1</v>
      </c>
      <c r="AH382" s="41" t="str">
        <f t="shared" si="546"/>
        <v/>
      </c>
    </row>
    <row r="383" spans="1:34">
      <c r="A383" s="139">
        <f t="shared" si="581"/>
        <v>38</v>
      </c>
      <c r="B383" s="43">
        <f>'Experience Data'!C384</f>
        <v>0</v>
      </c>
      <c r="C383" s="10">
        <f>'Experience Data'!D384</f>
        <v>0</v>
      </c>
      <c r="D383" s="10">
        <f>'Experience Data'!B384</f>
        <v>2012</v>
      </c>
      <c r="E383" s="10" t="str">
        <f t="shared" si="534"/>
        <v>No</v>
      </c>
      <c r="F383" s="40">
        <f>'Experience Data'!I384</f>
        <v>0</v>
      </c>
      <c r="G383" s="40">
        <f>'Experience Data'!J384</f>
        <v>0</v>
      </c>
      <c r="H383" s="11"/>
      <c r="I383" s="11"/>
      <c r="J383" s="35"/>
      <c r="K383" s="40">
        <f>'Experience Data'!G384</f>
        <v>0</v>
      </c>
      <c r="L383" s="40" t="str">
        <f t="shared" si="535"/>
        <v/>
      </c>
      <c r="M383" s="40" t="str">
        <f t="shared" si="536"/>
        <v/>
      </c>
      <c r="N383" s="40" t="str">
        <f t="shared" si="537"/>
        <v/>
      </c>
      <c r="O383" s="9" t="str">
        <f t="shared" si="538"/>
        <v/>
      </c>
      <c r="P383" s="9">
        <v>0.3</v>
      </c>
      <c r="Q383" s="11">
        <v>0.41</v>
      </c>
      <c r="R383" s="37" t="str">
        <f t="shared" si="539"/>
        <v/>
      </c>
      <c r="S383" s="11"/>
      <c r="T383" s="37" t="str">
        <f t="shared" si="540"/>
        <v/>
      </c>
      <c r="U383" s="94" t="str">
        <f t="shared" ref="U383" si="668">IF(S386="","",O383*S386+IF(Q383="",P383,Q383))</f>
        <v/>
      </c>
      <c r="V383" s="18">
        <f t="shared" si="658"/>
        <v>1</v>
      </c>
      <c r="W383" s="78" t="str">
        <f>IF('Experience Data'!AS384="","",'Experience Data'!AS384)</f>
        <v/>
      </c>
      <c r="X383" s="1">
        <f t="shared" si="654"/>
        <v>0</v>
      </c>
      <c r="Y383" s="91">
        <f t="shared" si="560"/>
        <v>3.5</v>
      </c>
      <c r="Z383" s="78" t="str">
        <f>IF('Experience Data'!AT384="","",'Experience Data'!AT384)</f>
        <v/>
      </c>
      <c r="AA383" s="91">
        <f t="shared" si="542"/>
        <v>3.5</v>
      </c>
      <c r="AB383" s="40">
        <f t="shared" ref="AB383" si="669">IFERROR(IF(V383=100%,0.5,SUMPRODUCT(AA377:AA382*X377:X382)/SUM(X377:X382)-AA383-0.5),0.5)</f>
        <v>0.5</v>
      </c>
      <c r="AC383" s="40">
        <f t="shared" si="544"/>
        <v>0</v>
      </c>
      <c r="AD383" s="40">
        <f t="shared" si="545"/>
        <v>1</v>
      </c>
      <c r="AE383" s="1">
        <f>IFERROR((1+HLOOKUP($B383,'Yield Curve'!$C$5:$AK$94,AC383+2,FALSE))^(-AC383),1)</f>
        <v>1</v>
      </c>
      <c r="AF383" s="1">
        <f>IFERROR((1+HLOOKUP($B383,'Yield Curve'!$C$5:$AK$94,AD383+2,FALSE))^(-AD383),1)</f>
        <v>1</v>
      </c>
      <c r="AG383" s="1">
        <f t="shared" si="550"/>
        <v>1</v>
      </c>
      <c r="AH383" s="41" t="str">
        <f t="shared" si="546"/>
        <v/>
      </c>
    </row>
    <row r="384" spans="1:34">
      <c r="A384" s="139">
        <f t="shared" si="581"/>
        <v>38</v>
      </c>
      <c r="B384" s="43">
        <f>'Experience Data'!C385</f>
        <v>0</v>
      </c>
      <c r="C384" s="10">
        <f>'Experience Data'!D385</f>
        <v>0</v>
      </c>
      <c r="D384" s="10">
        <f>'Experience Data'!B385</f>
        <v>2013</v>
      </c>
      <c r="E384" s="10" t="str">
        <f t="shared" si="534"/>
        <v>No</v>
      </c>
      <c r="F384" s="40">
        <f>'Experience Data'!I385</f>
        <v>0</v>
      </c>
      <c r="G384" s="40">
        <f>'Experience Data'!J385</f>
        <v>0</v>
      </c>
      <c r="H384" s="11"/>
      <c r="I384" s="11"/>
      <c r="J384" s="35"/>
      <c r="K384" s="40">
        <f>'Experience Data'!G385</f>
        <v>0</v>
      </c>
      <c r="L384" s="40" t="str">
        <f t="shared" si="535"/>
        <v/>
      </c>
      <c r="M384" s="40" t="str">
        <f t="shared" si="536"/>
        <v/>
      </c>
      <c r="N384" s="40" t="str">
        <f t="shared" si="537"/>
        <v/>
      </c>
      <c r="O384" s="9" t="str">
        <f t="shared" si="538"/>
        <v/>
      </c>
      <c r="P384" s="9">
        <v>0.3</v>
      </c>
      <c r="Q384" s="11">
        <v>0.41</v>
      </c>
      <c r="R384" s="37" t="str">
        <f t="shared" si="539"/>
        <v/>
      </c>
      <c r="S384" s="11"/>
      <c r="T384" s="37" t="str">
        <f t="shared" si="540"/>
        <v/>
      </c>
      <c r="U384" s="94" t="str">
        <f t="shared" ref="U384" si="670">IF(S386="","",O384*S386+IF(Q384="",P384,Q384))</f>
        <v/>
      </c>
      <c r="V384" s="18">
        <f t="shared" si="658"/>
        <v>1</v>
      </c>
      <c r="W384" s="78" t="str">
        <f>IF('Experience Data'!AS385="","",'Experience Data'!AS385)</f>
        <v/>
      </c>
      <c r="X384" s="1">
        <f t="shared" si="654"/>
        <v>0</v>
      </c>
      <c r="Y384" s="91">
        <f t="shared" si="560"/>
        <v>2.5</v>
      </c>
      <c r="Z384" s="78" t="str">
        <f>IF('Experience Data'!AT385="","",'Experience Data'!AT385)</f>
        <v/>
      </c>
      <c r="AA384" s="91">
        <f t="shared" si="542"/>
        <v>2.5</v>
      </c>
      <c r="AB384" s="40">
        <f t="shared" ref="AB384" si="671">IFERROR(IF(V384=100%,0.5,SUMPRODUCT(AA377:AA383*X377:X383)/SUM(X377:X383)-AA384-0.5),0.5)</f>
        <v>0.5</v>
      </c>
      <c r="AC384" s="40">
        <f t="shared" si="544"/>
        <v>0</v>
      </c>
      <c r="AD384" s="40">
        <f t="shared" si="545"/>
        <v>1</v>
      </c>
      <c r="AE384" s="1">
        <f>IFERROR((1+HLOOKUP($B384,'Yield Curve'!$C$5:$AK$94,AC384+2,FALSE))^(-AC384),1)</f>
        <v>1</v>
      </c>
      <c r="AF384" s="1">
        <f>IFERROR((1+HLOOKUP($B384,'Yield Curve'!$C$5:$AK$94,AD384+2,FALSE))^(-AD384),1)</f>
        <v>1</v>
      </c>
      <c r="AG384" s="1">
        <f t="shared" si="550"/>
        <v>1</v>
      </c>
      <c r="AH384" s="41" t="str">
        <f t="shared" si="546"/>
        <v/>
      </c>
    </row>
    <row r="385" spans="1:34">
      <c r="A385" s="139">
        <f t="shared" si="581"/>
        <v>38</v>
      </c>
      <c r="B385" s="43">
        <f>'Experience Data'!C386</f>
        <v>0</v>
      </c>
      <c r="C385" s="10">
        <f>'Experience Data'!D386</f>
        <v>0</v>
      </c>
      <c r="D385" s="10">
        <f>'Experience Data'!B386</f>
        <v>2014</v>
      </c>
      <c r="E385" s="10" t="str">
        <f t="shared" si="534"/>
        <v>No</v>
      </c>
      <c r="F385" s="40">
        <f>'Experience Data'!I386</f>
        <v>0</v>
      </c>
      <c r="G385" s="40">
        <f>'Experience Data'!J386</f>
        <v>0</v>
      </c>
      <c r="H385" s="11"/>
      <c r="I385" s="11"/>
      <c r="J385" s="35"/>
      <c r="K385" s="40">
        <f>'Experience Data'!G386</f>
        <v>0</v>
      </c>
      <c r="L385" s="40" t="str">
        <f t="shared" si="535"/>
        <v/>
      </c>
      <c r="M385" s="40" t="str">
        <f t="shared" si="536"/>
        <v/>
      </c>
      <c r="N385" s="40" t="str">
        <f t="shared" si="537"/>
        <v/>
      </c>
      <c r="O385" s="9" t="str">
        <f t="shared" si="538"/>
        <v/>
      </c>
      <c r="P385" s="9">
        <v>0.3</v>
      </c>
      <c r="Q385" s="11">
        <v>0.41</v>
      </c>
      <c r="R385" s="37" t="str">
        <f t="shared" si="539"/>
        <v/>
      </c>
      <c r="S385" s="11"/>
      <c r="T385" s="37" t="str">
        <f t="shared" si="540"/>
        <v/>
      </c>
      <c r="U385" s="94" t="str">
        <f t="shared" ref="U385" si="672">IF(S386="","",O385*S386+IF(Q385="",P385,Q385))</f>
        <v/>
      </c>
      <c r="V385" s="18">
        <f t="shared" si="658"/>
        <v>1</v>
      </c>
      <c r="W385" s="78" t="str">
        <f>IF('Experience Data'!AS386="","",'Experience Data'!AS386)</f>
        <v/>
      </c>
      <c r="X385" s="1">
        <f t="shared" si="654"/>
        <v>0</v>
      </c>
      <c r="Y385" s="91">
        <f t="shared" si="560"/>
        <v>1.5</v>
      </c>
      <c r="Z385" s="78" t="str">
        <f>IF('Experience Data'!AT386="","",'Experience Data'!AT386)</f>
        <v/>
      </c>
      <c r="AA385" s="91">
        <f t="shared" si="542"/>
        <v>1.5</v>
      </c>
      <c r="AB385" s="40">
        <f t="shared" ref="AB385" si="673">IFERROR(IF(V385=100%,0.5,SUMPRODUCT(AA377:AA384*X377:X384)/SUM(X377:X384)-AA385-0.5),0.5)</f>
        <v>0.5</v>
      </c>
      <c r="AC385" s="40">
        <f t="shared" si="544"/>
        <v>0</v>
      </c>
      <c r="AD385" s="40">
        <f t="shared" si="545"/>
        <v>1</v>
      </c>
      <c r="AE385" s="1">
        <f>IFERROR((1+HLOOKUP($B385,'Yield Curve'!$C$5:$AK$94,AC385+2,FALSE))^(-AC385),1)</f>
        <v>1</v>
      </c>
      <c r="AF385" s="1">
        <f>IFERROR((1+HLOOKUP($B385,'Yield Curve'!$C$5:$AK$94,AD385+2,FALSE))^(-AD385),1)</f>
        <v>1</v>
      </c>
      <c r="AG385" s="1">
        <f t="shared" si="550"/>
        <v>1</v>
      </c>
      <c r="AH385" s="41" t="str">
        <f t="shared" si="546"/>
        <v/>
      </c>
    </row>
    <row r="386" spans="1:34">
      <c r="A386" s="140">
        <f t="shared" si="581"/>
        <v>38</v>
      </c>
      <c r="B386" s="44">
        <f>'Experience Data'!C387</f>
        <v>0</v>
      </c>
      <c r="C386" s="16">
        <f>'Experience Data'!D387</f>
        <v>0</v>
      </c>
      <c r="D386" s="16">
        <f>'Experience Data'!B387</f>
        <v>2015</v>
      </c>
      <c r="E386" s="16" t="str">
        <f t="shared" si="534"/>
        <v>No</v>
      </c>
      <c r="F386" s="45">
        <f>'Experience Data'!I387</f>
        <v>0</v>
      </c>
      <c r="G386" s="45">
        <f>'Experience Data'!J387</f>
        <v>0</v>
      </c>
      <c r="H386" s="20"/>
      <c r="I386" s="20"/>
      <c r="J386" s="36"/>
      <c r="K386" s="45">
        <f>'Experience Data'!G387</f>
        <v>0</v>
      </c>
      <c r="L386" s="45" t="str">
        <f t="shared" si="535"/>
        <v/>
      </c>
      <c r="M386" s="45" t="str">
        <f t="shared" si="536"/>
        <v/>
      </c>
      <c r="N386" s="45" t="str">
        <f t="shared" si="537"/>
        <v/>
      </c>
      <c r="O386" s="46" t="str">
        <f t="shared" si="538"/>
        <v/>
      </c>
      <c r="P386" s="46">
        <v>0.3</v>
      </c>
      <c r="Q386" s="20">
        <v>0.41</v>
      </c>
      <c r="R386" s="47" t="str">
        <f t="shared" si="539"/>
        <v/>
      </c>
      <c r="S386" s="20"/>
      <c r="T386" s="47" t="str">
        <f t="shared" si="540"/>
        <v/>
      </c>
      <c r="U386" s="95" t="str">
        <f t="shared" ref="U386" si="674">IF(S386="","",O386*S386+IF(Q386="",P386,Q386))</f>
        <v/>
      </c>
      <c r="V386" s="19">
        <f t="shared" si="658"/>
        <v>1</v>
      </c>
      <c r="W386" s="80" t="str">
        <f>IF('Experience Data'!AS387="","",'Experience Data'!AS387)</f>
        <v/>
      </c>
      <c r="X386" s="98">
        <f t="shared" ref="X386" si="675">IF(W386="",V386,W386)</f>
        <v>1</v>
      </c>
      <c r="Y386" s="92">
        <f t="shared" si="560"/>
        <v>0.5</v>
      </c>
      <c r="Z386" s="80" t="str">
        <f>IF('Experience Data'!AT387="","",'Experience Data'!AT387)</f>
        <v/>
      </c>
      <c r="AA386" s="92">
        <f t="shared" si="542"/>
        <v>0.5</v>
      </c>
      <c r="AB386" s="45">
        <f t="shared" ref="AB386" si="676">IFERROR(IF(V386=100%,0.5,SUMPRODUCT(AA377:AA385*X377:X385)/SUM(X377:X385)-AA386-0.5),0.5)</f>
        <v>0.5</v>
      </c>
      <c r="AC386" s="45">
        <f t="shared" si="544"/>
        <v>0</v>
      </c>
      <c r="AD386" s="45">
        <f t="shared" si="545"/>
        <v>1</v>
      </c>
      <c r="AE386" s="17">
        <f>IFERROR((1+HLOOKUP($B386,'Yield Curve'!$C$5:$AK$94,AC386+2,FALSE))^(-AC386),1)</f>
        <v>1</v>
      </c>
      <c r="AF386" s="17">
        <f>IFERROR((1+HLOOKUP($B386,'Yield Curve'!$C$5:$AK$94,AD386+2,FALSE))^(-AD386),1)</f>
        <v>1</v>
      </c>
      <c r="AG386" s="17">
        <f t="shared" si="550"/>
        <v>1</v>
      </c>
      <c r="AH386" s="42" t="str">
        <f t="shared" si="546"/>
        <v/>
      </c>
    </row>
    <row r="387" spans="1:34">
      <c r="A387" s="138">
        <f t="shared" ref="A387" si="677">A377+1</f>
        <v>39</v>
      </c>
      <c r="B387" s="48">
        <f>'Experience Data'!C388</f>
        <v>0</v>
      </c>
      <c r="C387" s="21">
        <f>'Experience Data'!D388</f>
        <v>0</v>
      </c>
      <c r="D387" s="21">
        <f>'Experience Data'!B388</f>
        <v>2006</v>
      </c>
      <c r="E387" s="21" t="str">
        <f t="shared" si="534"/>
        <v>No</v>
      </c>
      <c r="F387" s="49">
        <f>'Experience Data'!I388</f>
        <v>0</v>
      </c>
      <c r="G387" s="49">
        <f>'Experience Data'!J388</f>
        <v>0</v>
      </c>
      <c r="H387" s="50"/>
      <c r="I387" s="50"/>
      <c r="J387" s="23"/>
      <c r="K387" s="49">
        <f>'Experience Data'!G388</f>
        <v>0</v>
      </c>
      <c r="L387" s="49" t="str">
        <f t="shared" si="535"/>
        <v/>
      </c>
      <c r="M387" s="49" t="str">
        <f t="shared" si="536"/>
        <v/>
      </c>
      <c r="N387" s="49" t="str">
        <f t="shared" si="537"/>
        <v/>
      </c>
      <c r="O387" s="51" t="str">
        <f t="shared" si="538"/>
        <v/>
      </c>
      <c r="P387" s="51">
        <v>0.3</v>
      </c>
      <c r="Q387" s="50">
        <v>0.41</v>
      </c>
      <c r="R387" s="52" t="str">
        <f t="shared" si="539"/>
        <v/>
      </c>
      <c r="S387" s="50"/>
      <c r="T387" s="52" t="str">
        <f t="shared" si="540"/>
        <v/>
      </c>
      <c r="U387" s="93" t="str">
        <f t="shared" ref="U387" si="678">IF(S396="","",O387*S396+IF(Q387="",P387,Q387))</f>
        <v/>
      </c>
      <c r="V387" s="53">
        <v>1</v>
      </c>
      <c r="W387" s="79">
        <f>IF('Experience Data'!AS388="","",'Experience Data'!AS388)</f>
        <v>1</v>
      </c>
      <c r="X387" s="24">
        <f t="shared" ref="X387:X395" si="679">IF(W388="",V387-V388,W387-W388)</f>
        <v>0</v>
      </c>
      <c r="Y387" s="90">
        <v>15</v>
      </c>
      <c r="Z387" s="79" t="str">
        <f>IF('Experience Data'!AT388="","",'Experience Data'!AT388)</f>
        <v/>
      </c>
      <c r="AA387" s="90">
        <f t="shared" si="542"/>
        <v>15</v>
      </c>
      <c r="AB387" s="49">
        <f t="shared" ref="AB387" si="680">IFERROR(IF(V387=100%,0.5,SUMPRODUCT(AA386:AA387*X386:X387)/SUM(X386:X387)-AA387-0.5),0.5)</f>
        <v>0.5</v>
      </c>
      <c r="AC387" s="49">
        <f t="shared" si="544"/>
        <v>0</v>
      </c>
      <c r="AD387" s="49">
        <f t="shared" si="545"/>
        <v>1</v>
      </c>
      <c r="AE387" s="24">
        <f>IFERROR((1+HLOOKUP($B387,'Yield Curve'!$C$5:$AK$94,AC387+2,FALSE))^(-AC387),1)</f>
        <v>1</v>
      </c>
      <c r="AF387" s="24">
        <f>IFERROR((1+HLOOKUP($B387,'Yield Curve'!$C$5:$AK$94,AD387+2,FALSE))^(-AD387),1)</f>
        <v>1</v>
      </c>
      <c r="AG387" s="24">
        <f t="shared" si="550"/>
        <v>1</v>
      </c>
      <c r="AH387" s="54" t="str">
        <f t="shared" si="546"/>
        <v/>
      </c>
    </row>
    <row r="388" spans="1:34">
      <c r="A388" s="139">
        <f t="shared" ref="A388" si="681">A387</f>
        <v>39</v>
      </c>
      <c r="B388" s="43">
        <f>'Experience Data'!C389</f>
        <v>0</v>
      </c>
      <c r="C388" s="10">
        <f>'Experience Data'!D389</f>
        <v>0</v>
      </c>
      <c r="D388" s="10">
        <f>'Experience Data'!B389</f>
        <v>2007</v>
      </c>
      <c r="E388" s="10" t="str">
        <f t="shared" si="534"/>
        <v>No</v>
      </c>
      <c r="F388" s="40">
        <f>'Experience Data'!I389</f>
        <v>0</v>
      </c>
      <c r="G388" s="40">
        <f>'Experience Data'!J389</f>
        <v>0</v>
      </c>
      <c r="H388" s="11"/>
      <c r="I388" s="11"/>
      <c r="J388" s="35"/>
      <c r="K388" s="40">
        <f>'Experience Data'!G389</f>
        <v>0</v>
      </c>
      <c r="L388" s="40" t="str">
        <f t="shared" si="535"/>
        <v/>
      </c>
      <c r="M388" s="40" t="str">
        <f t="shared" si="536"/>
        <v/>
      </c>
      <c r="N388" s="40" t="str">
        <f t="shared" si="537"/>
        <v/>
      </c>
      <c r="O388" s="9" t="str">
        <f t="shared" si="538"/>
        <v/>
      </c>
      <c r="P388" s="9">
        <v>0.3</v>
      </c>
      <c r="Q388" s="11">
        <v>0.41</v>
      </c>
      <c r="R388" s="37" t="str">
        <f t="shared" si="539"/>
        <v/>
      </c>
      <c r="S388" s="11"/>
      <c r="T388" s="37" t="str">
        <f t="shared" si="540"/>
        <v/>
      </c>
      <c r="U388" s="94" t="str">
        <f t="shared" ref="U388" si="682">IF(S396="","",O388*S396+IF(Q388="",P388,Q388))</f>
        <v/>
      </c>
      <c r="V388" s="18">
        <f t="shared" ref="V388:V396" si="683">IFERROR(L388/M388,100%)</f>
        <v>1</v>
      </c>
      <c r="W388" s="78" t="str">
        <f>IF('Experience Data'!AS389="","",'Experience Data'!AS389)</f>
        <v/>
      </c>
      <c r="X388" s="1">
        <f t="shared" si="679"/>
        <v>0</v>
      </c>
      <c r="Y388" s="91">
        <v>8.5</v>
      </c>
      <c r="Z388" s="78" t="str">
        <f>IF('Experience Data'!AT389="","",'Experience Data'!AT389)</f>
        <v/>
      </c>
      <c r="AA388" s="91">
        <f t="shared" si="542"/>
        <v>8.5</v>
      </c>
      <c r="AB388" s="40">
        <f t="shared" ref="AB388" si="684">IFERROR(IF(V388=100%,0.5,SUMPRODUCT(AA387:AA387*X387:X387)/SUM(X387:X387)-AA388-0.5),0.5)</f>
        <v>0.5</v>
      </c>
      <c r="AC388" s="40">
        <f t="shared" si="544"/>
        <v>0</v>
      </c>
      <c r="AD388" s="40">
        <f t="shared" si="545"/>
        <v>1</v>
      </c>
      <c r="AE388" s="1">
        <f>IFERROR((1+HLOOKUP($B388,'Yield Curve'!$C$5:$AK$94,AC388+2,FALSE))^(-AC388),1)</f>
        <v>1</v>
      </c>
      <c r="AF388" s="1">
        <f>IFERROR((1+HLOOKUP($B388,'Yield Curve'!$C$5:$AK$94,AD388+2,FALSE))^(-AD388),1)</f>
        <v>1</v>
      </c>
      <c r="AG388" s="1">
        <f t="shared" si="550"/>
        <v>1</v>
      </c>
      <c r="AH388" s="41" t="str">
        <f t="shared" si="546"/>
        <v/>
      </c>
    </row>
    <row r="389" spans="1:34">
      <c r="A389" s="139">
        <f t="shared" si="581"/>
        <v>39</v>
      </c>
      <c r="B389" s="43">
        <f>'Experience Data'!C390</f>
        <v>0</v>
      </c>
      <c r="C389" s="10">
        <f>'Experience Data'!D390</f>
        <v>0</v>
      </c>
      <c r="D389" s="10">
        <f>'Experience Data'!B390</f>
        <v>2008</v>
      </c>
      <c r="E389" s="10" t="str">
        <f t="shared" si="534"/>
        <v>No</v>
      </c>
      <c r="F389" s="40">
        <f>'Experience Data'!I390</f>
        <v>0</v>
      </c>
      <c r="G389" s="40">
        <f>'Experience Data'!J390</f>
        <v>0</v>
      </c>
      <c r="H389" s="11"/>
      <c r="I389" s="11"/>
      <c r="J389" s="35"/>
      <c r="K389" s="40">
        <f>'Experience Data'!G390</f>
        <v>0</v>
      </c>
      <c r="L389" s="40" t="str">
        <f t="shared" si="535"/>
        <v/>
      </c>
      <c r="M389" s="40" t="str">
        <f t="shared" si="536"/>
        <v/>
      </c>
      <c r="N389" s="40" t="str">
        <f t="shared" si="537"/>
        <v/>
      </c>
      <c r="O389" s="9" t="str">
        <f t="shared" si="538"/>
        <v/>
      </c>
      <c r="P389" s="9">
        <v>0.3</v>
      </c>
      <c r="Q389" s="11">
        <v>0.41</v>
      </c>
      <c r="R389" s="37" t="str">
        <f t="shared" si="539"/>
        <v/>
      </c>
      <c r="S389" s="11"/>
      <c r="T389" s="37" t="str">
        <f t="shared" si="540"/>
        <v/>
      </c>
      <c r="U389" s="94" t="str">
        <f t="shared" ref="U389" si="685">IF(S396="","",O389*S396+IF(Q389="",P389,Q389))</f>
        <v/>
      </c>
      <c r="V389" s="18">
        <f t="shared" si="683"/>
        <v>1</v>
      </c>
      <c r="W389" s="78" t="str">
        <f>IF('Experience Data'!AS390="","",'Experience Data'!AS390)</f>
        <v/>
      </c>
      <c r="X389" s="1">
        <f t="shared" si="679"/>
        <v>0</v>
      </c>
      <c r="Y389" s="91">
        <f t="shared" si="560"/>
        <v>7.5</v>
      </c>
      <c r="Z389" s="78" t="str">
        <f>IF('Experience Data'!AT390="","",'Experience Data'!AT390)</f>
        <v/>
      </c>
      <c r="AA389" s="91">
        <f t="shared" si="542"/>
        <v>7.5</v>
      </c>
      <c r="AB389" s="40">
        <f t="shared" ref="AB389" si="686">IFERROR(IF(V389=100%,0.5,SUMPRODUCT(AA387:AA388*X387:X388)/SUM(X387:X388)-AA389-0.5),0.5)</f>
        <v>0.5</v>
      </c>
      <c r="AC389" s="40">
        <f t="shared" si="544"/>
        <v>0</v>
      </c>
      <c r="AD389" s="40">
        <f t="shared" si="545"/>
        <v>1</v>
      </c>
      <c r="AE389" s="1">
        <f>IFERROR((1+HLOOKUP($B389,'Yield Curve'!$C$5:$AK$94,AC389+2,FALSE))^(-AC389),1)</f>
        <v>1</v>
      </c>
      <c r="AF389" s="1">
        <f>IFERROR((1+HLOOKUP($B389,'Yield Curve'!$C$5:$AK$94,AD389+2,FALSE))^(-AD389),1)</f>
        <v>1</v>
      </c>
      <c r="AG389" s="1">
        <f t="shared" si="550"/>
        <v>1</v>
      </c>
      <c r="AH389" s="41" t="str">
        <f t="shared" si="546"/>
        <v/>
      </c>
    </row>
    <row r="390" spans="1:34">
      <c r="A390" s="139">
        <f t="shared" si="581"/>
        <v>39</v>
      </c>
      <c r="B390" s="43">
        <f>'Experience Data'!C391</f>
        <v>0</v>
      </c>
      <c r="C390" s="10">
        <f>'Experience Data'!D391</f>
        <v>0</v>
      </c>
      <c r="D390" s="10">
        <f>'Experience Data'!B391</f>
        <v>2009</v>
      </c>
      <c r="E390" s="10" t="str">
        <f t="shared" si="534"/>
        <v>No</v>
      </c>
      <c r="F390" s="40">
        <f>'Experience Data'!I391</f>
        <v>0</v>
      </c>
      <c r="G390" s="40">
        <f>'Experience Data'!J391</f>
        <v>0</v>
      </c>
      <c r="H390" s="11"/>
      <c r="I390" s="11"/>
      <c r="J390" s="35"/>
      <c r="K390" s="40">
        <f>'Experience Data'!G391</f>
        <v>0</v>
      </c>
      <c r="L390" s="40" t="str">
        <f t="shared" si="535"/>
        <v/>
      </c>
      <c r="M390" s="40" t="str">
        <f t="shared" si="536"/>
        <v/>
      </c>
      <c r="N390" s="40" t="str">
        <f t="shared" si="537"/>
        <v/>
      </c>
      <c r="O390" s="9" t="str">
        <f t="shared" si="538"/>
        <v/>
      </c>
      <c r="P390" s="9">
        <v>0.3</v>
      </c>
      <c r="Q390" s="11">
        <v>0.41</v>
      </c>
      <c r="R390" s="37" t="str">
        <f t="shared" si="539"/>
        <v/>
      </c>
      <c r="S390" s="11"/>
      <c r="T390" s="37" t="str">
        <f t="shared" si="540"/>
        <v/>
      </c>
      <c r="U390" s="94" t="str">
        <f t="shared" ref="U390" si="687">IF(S396="","",O390*S396+IF(Q390="",P390,Q390))</f>
        <v/>
      </c>
      <c r="V390" s="18">
        <f t="shared" si="683"/>
        <v>1</v>
      </c>
      <c r="W390" s="78" t="str">
        <f>IF('Experience Data'!AS391="","",'Experience Data'!AS391)</f>
        <v/>
      </c>
      <c r="X390" s="1">
        <f t="shared" si="679"/>
        <v>0</v>
      </c>
      <c r="Y390" s="91">
        <f t="shared" si="560"/>
        <v>6.5</v>
      </c>
      <c r="Z390" s="78" t="str">
        <f>IF('Experience Data'!AT391="","",'Experience Data'!AT391)</f>
        <v/>
      </c>
      <c r="AA390" s="91">
        <f t="shared" si="542"/>
        <v>6.5</v>
      </c>
      <c r="AB390" s="40">
        <f t="shared" ref="AB390" si="688">IFERROR(IF(V390=100%,0.5,SUMPRODUCT(AA387:AA389*X387:X389)/SUM(X387:X389)-AA390-0.5),0.5)</f>
        <v>0.5</v>
      </c>
      <c r="AC390" s="40">
        <f t="shared" si="544"/>
        <v>0</v>
      </c>
      <c r="AD390" s="40">
        <f t="shared" si="545"/>
        <v>1</v>
      </c>
      <c r="AE390" s="1">
        <f>IFERROR((1+HLOOKUP($B390,'Yield Curve'!$C$5:$AK$94,AC390+2,FALSE))^(-AC390),1)</f>
        <v>1</v>
      </c>
      <c r="AF390" s="1">
        <f>IFERROR((1+HLOOKUP($B390,'Yield Curve'!$C$5:$AK$94,AD390+2,FALSE))^(-AD390),1)</f>
        <v>1</v>
      </c>
      <c r="AG390" s="1">
        <f t="shared" si="550"/>
        <v>1</v>
      </c>
      <c r="AH390" s="41" t="str">
        <f t="shared" si="546"/>
        <v/>
      </c>
    </row>
    <row r="391" spans="1:34">
      <c r="A391" s="139">
        <f t="shared" si="581"/>
        <v>39</v>
      </c>
      <c r="B391" s="43">
        <f>'Experience Data'!C392</f>
        <v>0</v>
      </c>
      <c r="C391" s="10">
        <f>'Experience Data'!D392</f>
        <v>0</v>
      </c>
      <c r="D391" s="10">
        <f>'Experience Data'!B392</f>
        <v>2010</v>
      </c>
      <c r="E391" s="10" t="str">
        <f t="shared" si="534"/>
        <v>No</v>
      </c>
      <c r="F391" s="40">
        <f>'Experience Data'!I392</f>
        <v>0</v>
      </c>
      <c r="G391" s="40">
        <f>'Experience Data'!J392</f>
        <v>0</v>
      </c>
      <c r="H391" s="11"/>
      <c r="I391" s="11"/>
      <c r="J391" s="35"/>
      <c r="K391" s="40">
        <f>'Experience Data'!G392</f>
        <v>0</v>
      </c>
      <c r="L391" s="40" t="str">
        <f t="shared" si="535"/>
        <v/>
      </c>
      <c r="M391" s="40" t="str">
        <f t="shared" si="536"/>
        <v/>
      </c>
      <c r="N391" s="40" t="str">
        <f t="shared" si="537"/>
        <v/>
      </c>
      <c r="O391" s="9" t="str">
        <f t="shared" si="538"/>
        <v/>
      </c>
      <c r="P391" s="9">
        <v>0.3</v>
      </c>
      <c r="Q391" s="11">
        <v>0.41</v>
      </c>
      <c r="R391" s="37" t="str">
        <f t="shared" si="539"/>
        <v/>
      </c>
      <c r="S391" s="11"/>
      <c r="T391" s="37" t="str">
        <f t="shared" si="540"/>
        <v/>
      </c>
      <c r="U391" s="94" t="str">
        <f t="shared" ref="U391" si="689">IF(S396="","",O391*S396+IF(Q391="",P391,Q391))</f>
        <v/>
      </c>
      <c r="V391" s="18">
        <f t="shared" si="683"/>
        <v>1</v>
      </c>
      <c r="W391" s="78" t="str">
        <f>IF('Experience Data'!AS392="","",'Experience Data'!AS392)</f>
        <v/>
      </c>
      <c r="X391" s="1">
        <f t="shared" si="679"/>
        <v>0</v>
      </c>
      <c r="Y391" s="91">
        <f t="shared" si="560"/>
        <v>5.5</v>
      </c>
      <c r="Z391" s="78" t="str">
        <f>IF('Experience Data'!AT392="","",'Experience Data'!AT392)</f>
        <v/>
      </c>
      <c r="AA391" s="91">
        <f t="shared" si="542"/>
        <v>5.5</v>
      </c>
      <c r="AB391" s="40">
        <f t="shared" ref="AB391" si="690">IFERROR(IF(V391=100%,0.5,SUMPRODUCT(AA387:AA390*X387:X390)/SUM(X387:X390)-AA391-0.5),0.5)</f>
        <v>0.5</v>
      </c>
      <c r="AC391" s="40">
        <f t="shared" si="544"/>
        <v>0</v>
      </c>
      <c r="AD391" s="40">
        <f t="shared" si="545"/>
        <v>1</v>
      </c>
      <c r="AE391" s="1">
        <f>IFERROR((1+HLOOKUP($B391,'Yield Curve'!$C$5:$AK$94,AC391+2,FALSE))^(-AC391),1)</f>
        <v>1</v>
      </c>
      <c r="AF391" s="1">
        <f>IFERROR((1+HLOOKUP($B391,'Yield Curve'!$C$5:$AK$94,AD391+2,FALSE))^(-AD391),1)</f>
        <v>1</v>
      </c>
      <c r="AG391" s="1">
        <f t="shared" si="550"/>
        <v>1</v>
      </c>
      <c r="AH391" s="41" t="str">
        <f t="shared" si="546"/>
        <v/>
      </c>
    </row>
    <row r="392" spans="1:34">
      <c r="A392" s="139">
        <f t="shared" si="581"/>
        <v>39</v>
      </c>
      <c r="B392" s="43">
        <f>'Experience Data'!C393</f>
        <v>0</v>
      </c>
      <c r="C392" s="10">
        <f>'Experience Data'!D393</f>
        <v>0</v>
      </c>
      <c r="D392" s="10">
        <f>'Experience Data'!B393</f>
        <v>2011</v>
      </c>
      <c r="E392" s="10" t="str">
        <f t="shared" si="534"/>
        <v>No</v>
      </c>
      <c r="F392" s="40">
        <f>'Experience Data'!I393</f>
        <v>0</v>
      </c>
      <c r="G392" s="40">
        <f>'Experience Data'!J393</f>
        <v>0</v>
      </c>
      <c r="H392" s="11"/>
      <c r="I392" s="11"/>
      <c r="J392" s="35"/>
      <c r="K392" s="40">
        <f>'Experience Data'!G393</f>
        <v>0</v>
      </c>
      <c r="L392" s="40" t="str">
        <f t="shared" si="535"/>
        <v/>
      </c>
      <c r="M392" s="40" t="str">
        <f t="shared" si="536"/>
        <v/>
      </c>
      <c r="N392" s="40" t="str">
        <f t="shared" si="537"/>
        <v/>
      </c>
      <c r="O392" s="9" t="str">
        <f t="shared" si="538"/>
        <v/>
      </c>
      <c r="P392" s="9">
        <v>0.3</v>
      </c>
      <c r="Q392" s="11">
        <v>0.41</v>
      </c>
      <c r="R392" s="37" t="str">
        <f t="shared" si="539"/>
        <v/>
      </c>
      <c r="S392" s="11"/>
      <c r="T392" s="37" t="str">
        <f t="shared" si="540"/>
        <v/>
      </c>
      <c r="U392" s="94" t="str">
        <f t="shared" ref="U392" si="691">IF(S396="","",O392*S396+IF(Q392="",P392,Q392))</f>
        <v/>
      </c>
      <c r="V392" s="18">
        <f t="shared" si="683"/>
        <v>1</v>
      </c>
      <c r="W392" s="78" t="str">
        <f>IF('Experience Data'!AS393="","",'Experience Data'!AS393)</f>
        <v/>
      </c>
      <c r="X392" s="1">
        <f t="shared" si="679"/>
        <v>0</v>
      </c>
      <c r="Y392" s="91">
        <f t="shared" si="560"/>
        <v>4.5</v>
      </c>
      <c r="Z392" s="78" t="str">
        <f>IF('Experience Data'!AT393="","",'Experience Data'!AT393)</f>
        <v/>
      </c>
      <c r="AA392" s="91">
        <f t="shared" si="542"/>
        <v>4.5</v>
      </c>
      <c r="AB392" s="40">
        <f t="shared" ref="AB392" si="692">IFERROR(IF(V392=100%,0.5,SUMPRODUCT(AA387:AA391*X387:X391)/SUM(X387:X391)-AA392-0.5),0.5)</f>
        <v>0.5</v>
      </c>
      <c r="AC392" s="40">
        <f t="shared" si="544"/>
        <v>0</v>
      </c>
      <c r="AD392" s="40">
        <f t="shared" si="545"/>
        <v>1</v>
      </c>
      <c r="AE392" s="1">
        <f>IFERROR((1+HLOOKUP($B392,'Yield Curve'!$C$5:$AK$94,AC392+2,FALSE))^(-AC392),1)</f>
        <v>1</v>
      </c>
      <c r="AF392" s="1">
        <f>IFERROR((1+HLOOKUP($B392,'Yield Curve'!$C$5:$AK$94,AD392+2,FALSE))^(-AD392),1)</f>
        <v>1</v>
      </c>
      <c r="AG392" s="1">
        <f t="shared" si="550"/>
        <v>1</v>
      </c>
      <c r="AH392" s="41" t="str">
        <f t="shared" si="546"/>
        <v/>
      </c>
    </row>
    <row r="393" spans="1:34">
      <c r="A393" s="139">
        <f t="shared" si="581"/>
        <v>39</v>
      </c>
      <c r="B393" s="43">
        <f>'Experience Data'!C394</f>
        <v>0</v>
      </c>
      <c r="C393" s="10">
        <f>'Experience Data'!D394</f>
        <v>0</v>
      </c>
      <c r="D393" s="10">
        <f>'Experience Data'!B394</f>
        <v>2012</v>
      </c>
      <c r="E393" s="10" t="str">
        <f t="shared" si="534"/>
        <v>No</v>
      </c>
      <c r="F393" s="40">
        <f>'Experience Data'!I394</f>
        <v>0</v>
      </c>
      <c r="G393" s="40">
        <f>'Experience Data'!J394</f>
        <v>0</v>
      </c>
      <c r="H393" s="11"/>
      <c r="I393" s="11"/>
      <c r="J393" s="35"/>
      <c r="K393" s="40">
        <f>'Experience Data'!G394</f>
        <v>0</v>
      </c>
      <c r="L393" s="40" t="str">
        <f t="shared" si="535"/>
        <v/>
      </c>
      <c r="M393" s="40" t="str">
        <f t="shared" si="536"/>
        <v/>
      </c>
      <c r="N393" s="40" t="str">
        <f t="shared" si="537"/>
        <v/>
      </c>
      <c r="O393" s="9" t="str">
        <f t="shared" si="538"/>
        <v/>
      </c>
      <c r="P393" s="9">
        <v>0.3</v>
      </c>
      <c r="Q393" s="11">
        <v>0.41</v>
      </c>
      <c r="R393" s="37" t="str">
        <f t="shared" si="539"/>
        <v/>
      </c>
      <c r="S393" s="11"/>
      <c r="T393" s="37" t="str">
        <f t="shared" si="540"/>
        <v/>
      </c>
      <c r="U393" s="94" t="str">
        <f t="shared" ref="U393" si="693">IF(S396="","",O393*S396+IF(Q393="",P393,Q393))</f>
        <v/>
      </c>
      <c r="V393" s="18">
        <f t="shared" si="683"/>
        <v>1</v>
      </c>
      <c r="W393" s="78" t="str">
        <f>IF('Experience Data'!AS394="","",'Experience Data'!AS394)</f>
        <v/>
      </c>
      <c r="X393" s="1">
        <f t="shared" si="679"/>
        <v>0</v>
      </c>
      <c r="Y393" s="91">
        <f t="shared" si="560"/>
        <v>3.5</v>
      </c>
      <c r="Z393" s="78" t="str">
        <f>IF('Experience Data'!AT394="","",'Experience Data'!AT394)</f>
        <v/>
      </c>
      <c r="AA393" s="91">
        <f t="shared" si="542"/>
        <v>3.5</v>
      </c>
      <c r="AB393" s="40">
        <f t="shared" ref="AB393" si="694">IFERROR(IF(V393=100%,0.5,SUMPRODUCT(AA387:AA392*X387:X392)/SUM(X387:X392)-AA393-0.5),0.5)</f>
        <v>0.5</v>
      </c>
      <c r="AC393" s="40">
        <f t="shared" si="544"/>
        <v>0</v>
      </c>
      <c r="AD393" s="40">
        <f t="shared" si="545"/>
        <v>1</v>
      </c>
      <c r="AE393" s="1">
        <f>IFERROR((1+HLOOKUP($B393,'Yield Curve'!$C$5:$AK$94,AC393+2,FALSE))^(-AC393),1)</f>
        <v>1</v>
      </c>
      <c r="AF393" s="1">
        <f>IFERROR((1+HLOOKUP($B393,'Yield Curve'!$C$5:$AK$94,AD393+2,FALSE))^(-AD393),1)</f>
        <v>1</v>
      </c>
      <c r="AG393" s="1">
        <f t="shared" si="550"/>
        <v>1</v>
      </c>
      <c r="AH393" s="41" t="str">
        <f t="shared" si="546"/>
        <v/>
      </c>
    </row>
    <row r="394" spans="1:34">
      <c r="A394" s="139">
        <f t="shared" si="581"/>
        <v>39</v>
      </c>
      <c r="B394" s="43">
        <f>'Experience Data'!C395</f>
        <v>0</v>
      </c>
      <c r="C394" s="10">
        <f>'Experience Data'!D395</f>
        <v>0</v>
      </c>
      <c r="D394" s="10">
        <f>'Experience Data'!B395</f>
        <v>2013</v>
      </c>
      <c r="E394" s="10" t="str">
        <f t="shared" si="534"/>
        <v>No</v>
      </c>
      <c r="F394" s="40">
        <f>'Experience Data'!I395</f>
        <v>0</v>
      </c>
      <c r="G394" s="40">
        <f>'Experience Data'!J395</f>
        <v>0</v>
      </c>
      <c r="H394" s="11"/>
      <c r="I394" s="11"/>
      <c r="J394" s="35"/>
      <c r="K394" s="40">
        <f>'Experience Data'!G395</f>
        <v>0</v>
      </c>
      <c r="L394" s="40" t="str">
        <f t="shared" si="535"/>
        <v/>
      </c>
      <c r="M394" s="40" t="str">
        <f t="shared" si="536"/>
        <v/>
      </c>
      <c r="N394" s="40" t="str">
        <f t="shared" si="537"/>
        <v/>
      </c>
      <c r="O394" s="9" t="str">
        <f t="shared" si="538"/>
        <v/>
      </c>
      <c r="P394" s="9">
        <v>0.3</v>
      </c>
      <c r="Q394" s="11">
        <v>0.41</v>
      </c>
      <c r="R394" s="37" t="str">
        <f t="shared" si="539"/>
        <v/>
      </c>
      <c r="S394" s="11"/>
      <c r="T394" s="37" t="str">
        <f t="shared" si="540"/>
        <v/>
      </c>
      <c r="U394" s="94" t="str">
        <f t="shared" ref="U394" si="695">IF(S396="","",O394*S396+IF(Q394="",P394,Q394))</f>
        <v/>
      </c>
      <c r="V394" s="18">
        <f t="shared" si="683"/>
        <v>1</v>
      </c>
      <c r="W394" s="78" t="str">
        <f>IF('Experience Data'!AS395="","",'Experience Data'!AS395)</f>
        <v/>
      </c>
      <c r="X394" s="1">
        <f t="shared" si="679"/>
        <v>0</v>
      </c>
      <c r="Y394" s="91">
        <f t="shared" si="560"/>
        <v>2.5</v>
      </c>
      <c r="Z394" s="78" t="str">
        <f>IF('Experience Data'!AT395="","",'Experience Data'!AT395)</f>
        <v/>
      </c>
      <c r="AA394" s="91">
        <f t="shared" si="542"/>
        <v>2.5</v>
      </c>
      <c r="AB394" s="40">
        <f t="shared" ref="AB394" si="696">IFERROR(IF(V394=100%,0.5,SUMPRODUCT(AA387:AA393*X387:X393)/SUM(X387:X393)-AA394-0.5),0.5)</f>
        <v>0.5</v>
      </c>
      <c r="AC394" s="40">
        <f t="shared" si="544"/>
        <v>0</v>
      </c>
      <c r="AD394" s="40">
        <f t="shared" si="545"/>
        <v>1</v>
      </c>
      <c r="AE394" s="1">
        <f>IFERROR((1+HLOOKUP($B394,'Yield Curve'!$C$5:$AK$94,AC394+2,FALSE))^(-AC394),1)</f>
        <v>1</v>
      </c>
      <c r="AF394" s="1">
        <f>IFERROR((1+HLOOKUP($B394,'Yield Curve'!$C$5:$AK$94,AD394+2,FALSE))^(-AD394),1)</f>
        <v>1</v>
      </c>
      <c r="AG394" s="1">
        <f t="shared" si="550"/>
        <v>1</v>
      </c>
      <c r="AH394" s="41" t="str">
        <f t="shared" si="546"/>
        <v/>
      </c>
    </row>
    <row r="395" spans="1:34">
      <c r="A395" s="139">
        <f t="shared" si="581"/>
        <v>39</v>
      </c>
      <c r="B395" s="43">
        <f>'Experience Data'!C396</f>
        <v>0</v>
      </c>
      <c r="C395" s="10">
        <f>'Experience Data'!D396</f>
        <v>0</v>
      </c>
      <c r="D395" s="10">
        <f>'Experience Data'!B396</f>
        <v>2014</v>
      </c>
      <c r="E395" s="10" t="str">
        <f t="shared" si="534"/>
        <v>No</v>
      </c>
      <c r="F395" s="40">
        <f>'Experience Data'!I396</f>
        <v>0</v>
      </c>
      <c r="G395" s="40">
        <f>'Experience Data'!J396</f>
        <v>0</v>
      </c>
      <c r="H395" s="11"/>
      <c r="I395" s="11"/>
      <c r="J395" s="35"/>
      <c r="K395" s="40">
        <f>'Experience Data'!G396</f>
        <v>0</v>
      </c>
      <c r="L395" s="40" t="str">
        <f t="shared" si="535"/>
        <v/>
      </c>
      <c r="M395" s="40" t="str">
        <f t="shared" si="536"/>
        <v/>
      </c>
      <c r="N395" s="40" t="str">
        <f t="shared" si="537"/>
        <v/>
      </c>
      <c r="O395" s="9" t="str">
        <f t="shared" si="538"/>
        <v/>
      </c>
      <c r="P395" s="9">
        <v>0.3</v>
      </c>
      <c r="Q395" s="11">
        <v>0.41</v>
      </c>
      <c r="R395" s="37" t="str">
        <f t="shared" si="539"/>
        <v/>
      </c>
      <c r="S395" s="11"/>
      <c r="T395" s="37" t="str">
        <f t="shared" si="540"/>
        <v/>
      </c>
      <c r="U395" s="94" t="str">
        <f t="shared" ref="U395" si="697">IF(S396="","",O395*S396+IF(Q395="",P395,Q395))</f>
        <v/>
      </c>
      <c r="V395" s="18">
        <f t="shared" si="683"/>
        <v>1</v>
      </c>
      <c r="W395" s="78" t="str">
        <f>IF('Experience Data'!AS396="","",'Experience Data'!AS396)</f>
        <v/>
      </c>
      <c r="X395" s="1">
        <f t="shared" si="679"/>
        <v>0</v>
      </c>
      <c r="Y395" s="91">
        <f t="shared" si="560"/>
        <v>1.5</v>
      </c>
      <c r="Z395" s="78" t="str">
        <f>IF('Experience Data'!AT396="","",'Experience Data'!AT396)</f>
        <v/>
      </c>
      <c r="AA395" s="91">
        <f t="shared" si="542"/>
        <v>1.5</v>
      </c>
      <c r="AB395" s="40">
        <f t="shared" ref="AB395" si="698">IFERROR(IF(V395=100%,0.5,SUMPRODUCT(AA387:AA394*X387:X394)/SUM(X387:X394)-AA395-0.5),0.5)</f>
        <v>0.5</v>
      </c>
      <c r="AC395" s="40">
        <f t="shared" si="544"/>
        <v>0</v>
      </c>
      <c r="AD395" s="40">
        <f t="shared" si="545"/>
        <v>1</v>
      </c>
      <c r="AE395" s="1">
        <f>IFERROR((1+HLOOKUP($B395,'Yield Curve'!$C$5:$AK$94,AC395+2,FALSE))^(-AC395),1)</f>
        <v>1</v>
      </c>
      <c r="AF395" s="1">
        <f>IFERROR((1+HLOOKUP($B395,'Yield Curve'!$C$5:$AK$94,AD395+2,FALSE))^(-AD395),1)</f>
        <v>1</v>
      </c>
      <c r="AG395" s="1">
        <f t="shared" si="550"/>
        <v>1</v>
      </c>
      <c r="AH395" s="41" t="str">
        <f t="shared" si="546"/>
        <v/>
      </c>
    </row>
    <row r="396" spans="1:34">
      <c r="A396" s="140">
        <f t="shared" si="581"/>
        <v>39</v>
      </c>
      <c r="B396" s="44">
        <f>'Experience Data'!C397</f>
        <v>0</v>
      </c>
      <c r="C396" s="16">
        <f>'Experience Data'!D397</f>
        <v>0</v>
      </c>
      <c r="D396" s="16">
        <f>'Experience Data'!B397</f>
        <v>2015</v>
      </c>
      <c r="E396" s="16" t="str">
        <f t="shared" si="534"/>
        <v>No</v>
      </c>
      <c r="F396" s="45">
        <f>'Experience Data'!I397</f>
        <v>0</v>
      </c>
      <c r="G396" s="45">
        <f>'Experience Data'!J397</f>
        <v>0</v>
      </c>
      <c r="H396" s="20"/>
      <c r="I396" s="20"/>
      <c r="J396" s="36"/>
      <c r="K396" s="45">
        <f>'Experience Data'!G397</f>
        <v>0</v>
      </c>
      <c r="L396" s="45" t="str">
        <f t="shared" si="535"/>
        <v/>
      </c>
      <c r="M396" s="45" t="str">
        <f t="shared" si="536"/>
        <v/>
      </c>
      <c r="N396" s="45" t="str">
        <f t="shared" si="537"/>
        <v/>
      </c>
      <c r="O396" s="46" t="str">
        <f t="shared" si="538"/>
        <v/>
      </c>
      <c r="P396" s="46">
        <v>0.3</v>
      </c>
      <c r="Q396" s="20">
        <v>0.41</v>
      </c>
      <c r="R396" s="47" t="str">
        <f t="shared" si="539"/>
        <v/>
      </c>
      <c r="S396" s="20"/>
      <c r="T396" s="47" t="str">
        <f t="shared" si="540"/>
        <v/>
      </c>
      <c r="U396" s="95" t="str">
        <f t="shared" ref="U396" si="699">IF(S396="","",O396*S396+IF(Q396="",P396,Q396))</f>
        <v/>
      </c>
      <c r="V396" s="19">
        <f t="shared" si="683"/>
        <v>1</v>
      </c>
      <c r="W396" s="80" t="str">
        <f>IF('Experience Data'!AS397="","",'Experience Data'!AS397)</f>
        <v/>
      </c>
      <c r="X396" s="98">
        <f t="shared" ref="X396" si="700">IF(W396="",V396,W396)</f>
        <v>1</v>
      </c>
      <c r="Y396" s="92">
        <f t="shared" si="560"/>
        <v>0.5</v>
      </c>
      <c r="Z396" s="80" t="str">
        <f>IF('Experience Data'!AT397="","",'Experience Data'!AT397)</f>
        <v/>
      </c>
      <c r="AA396" s="92">
        <f t="shared" si="542"/>
        <v>0.5</v>
      </c>
      <c r="AB396" s="45">
        <f t="shared" ref="AB396" si="701">IFERROR(IF(V396=100%,0.5,SUMPRODUCT(AA387:AA395*X387:X395)/SUM(X387:X395)-AA396-0.5),0.5)</f>
        <v>0.5</v>
      </c>
      <c r="AC396" s="45">
        <f t="shared" si="544"/>
        <v>0</v>
      </c>
      <c r="AD396" s="45">
        <f t="shared" si="545"/>
        <v>1</v>
      </c>
      <c r="AE396" s="17">
        <f>IFERROR((1+HLOOKUP($B396,'Yield Curve'!$C$5:$AK$94,AC396+2,FALSE))^(-AC396),1)</f>
        <v>1</v>
      </c>
      <c r="AF396" s="17">
        <f>IFERROR((1+HLOOKUP($B396,'Yield Curve'!$C$5:$AK$94,AD396+2,FALSE))^(-AD396),1)</f>
        <v>1</v>
      </c>
      <c r="AG396" s="17">
        <f t="shared" si="550"/>
        <v>1</v>
      </c>
      <c r="AH396" s="42" t="str">
        <f t="shared" si="546"/>
        <v/>
      </c>
    </row>
    <row r="397" spans="1:34">
      <c r="A397" s="138">
        <f t="shared" ref="A397" si="702">A387+1</f>
        <v>40</v>
      </c>
      <c r="B397" s="48">
        <f>'Experience Data'!C398</f>
        <v>0</v>
      </c>
      <c r="C397" s="21">
        <f>'Experience Data'!D398</f>
        <v>0</v>
      </c>
      <c r="D397" s="21">
        <f>'Experience Data'!B398</f>
        <v>2006</v>
      </c>
      <c r="E397" s="21" t="str">
        <f t="shared" si="534"/>
        <v>No</v>
      </c>
      <c r="F397" s="49">
        <f>'Experience Data'!I398</f>
        <v>0</v>
      </c>
      <c r="G397" s="49">
        <f>'Experience Data'!J398</f>
        <v>0</v>
      </c>
      <c r="H397" s="50"/>
      <c r="I397" s="50"/>
      <c r="J397" s="23"/>
      <c r="K397" s="49">
        <f>'Experience Data'!G398</f>
        <v>0</v>
      </c>
      <c r="L397" s="49" t="str">
        <f t="shared" si="535"/>
        <v/>
      </c>
      <c r="M397" s="49" t="str">
        <f t="shared" si="536"/>
        <v/>
      </c>
      <c r="N397" s="49" t="str">
        <f t="shared" si="537"/>
        <v/>
      </c>
      <c r="O397" s="51" t="str">
        <f t="shared" si="538"/>
        <v/>
      </c>
      <c r="P397" s="51">
        <v>0.3</v>
      </c>
      <c r="Q397" s="50">
        <v>0.41</v>
      </c>
      <c r="R397" s="52" t="str">
        <f t="shared" si="539"/>
        <v/>
      </c>
      <c r="S397" s="50"/>
      <c r="T397" s="52" t="str">
        <f t="shared" si="540"/>
        <v/>
      </c>
      <c r="U397" s="93" t="str">
        <f t="shared" ref="U397" si="703">IF(S406="","",O397*S406+IF(Q397="",P397,Q397))</f>
        <v/>
      </c>
      <c r="V397" s="53">
        <v>1</v>
      </c>
      <c r="W397" s="79">
        <f>IF('Experience Data'!AS398="","",'Experience Data'!AS398)</f>
        <v>1</v>
      </c>
      <c r="X397" s="24">
        <f t="shared" ref="X397:X405" si="704">IF(W398="",V397-V398,W397-W398)</f>
        <v>0</v>
      </c>
      <c r="Y397" s="90">
        <v>15</v>
      </c>
      <c r="Z397" s="79" t="str">
        <f>IF('Experience Data'!AT398="","",'Experience Data'!AT398)</f>
        <v/>
      </c>
      <c r="AA397" s="90">
        <f t="shared" si="542"/>
        <v>15</v>
      </c>
      <c r="AB397" s="49">
        <f t="shared" ref="AB397" si="705">IFERROR(IF(V397=100%,0.5,SUMPRODUCT(AA396:AA397*X396:X397)/SUM(X396:X397)-AA397-0.5),0.5)</f>
        <v>0.5</v>
      </c>
      <c r="AC397" s="49">
        <f t="shared" si="544"/>
        <v>0</v>
      </c>
      <c r="AD397" s="49">
        <f t="shared" si="545"/>
        <v>1</v>
      </c>
      <c r="AE397" s="24">
        <f>IFERROR((1+HLOOKUP($B397,'Yield Curve'!$C$5:$AK$94,AC397+2,FALSE))^(-AC397),1)</f>
        <v>1</v>
      </c>
      <c r="AF397" s="24">
        <f>IFERROR((1+HLOOKUP($B397,'Yield Curve'!$C$5:$AK$94,AD397+2,FALSE))^(-AD397),1)</f>
        <v>1</v>
      </c>
      <c r="AG397" s="24">
        <f t="shared" si="550"/>
        <v>1</v>
      </c>
      <c r="AH397" s="54" t="str">
        <f t="shared" si="546"/>
        <v/>
      </c>
    </row>
    <row r="398" spans="1:34">
      <c r="A398" s="139">
        <f t="shared" ref="A398" si="706">A397</f>
        <v>40</v>
      </c>
      <c r="B398" s="43">
        <f>'Experience Data'!C399</f>
        <v>0</v>
      </c>
      <c r="C398" s="10">
        <f>'Experience Data'!D399</f>
        <v>0</v>
      </c>
      <c r="D398" s="10">
        <f>'Experience Data'!B399</f>
        <v>2007</v>
      </c>
      <c r="E398" s="10" t="str">
        <f t="shared" si="534"/>
        <v>No</v>
      </c>
      <c r="F398" s="40">
        <f>'Experience Data'!I399</f>
        <v>0</v>
      </c>
      <c r="G398" s="40">
        <f>'Experience Data'!J399</f>
        <v>0</v>
      </c>
      <c r="H398" s="11"/>
      <c r="I398" s="11"/>
      <c r="J398" s="35"/>
      <c r="K398" s="40">
        <f>'Experience Data'!G399</f>
        <v>0</v>
      </c>
      <c r="L398" s="40" t="str">
        <f t="shared" si="535"/>
        <v/>
      </c>
      <c r="M398" s="40" t="str">
        <f t="shared" si="536"/>
        <v/>
      </c>
      <c r="N398" s="40" t="str">
        <f t="shared" si="537"/>
        <v/>
      </c>
      <c r="O398" s="9" t="str">
        <f t="shared" si="538"/>
        <v/>
      </c>
      <c r="P398" s="9">
        <v>0.3</v>
      </c>
      <c r="Q398" s="11">
        <v>0.41</v>
      </c>
      <c r="R398" s="37" t="str">
        <f t="shared" si="539"/>
        <v/>
      </c>
      <c r="S398" s="11"/>
      <c r="T398" s="37" t="str">
        <f t="shared" si="540"/>
        <v/>
      </c>
      <c r="U398" s="94" t="str">
        <f t="shared" ref="U398" si="707">IF(S406="","",O398*S406+IF(Q398="",P398,Q398))</f>
        <v/>
      </c>
      <c r="V398" s="18">
        <f t="shared" ref="V398:V406" si="708">IFERROR(L398/M398,100%)</f>
        <v>1</v>
      </c>
      <c r="W398" s="78" t="str">
        <f>IF('Experience Data'!AS399="","",'Experience Data'!AS399)</f>
        <v/>
      </c>
      <c r="X398" s="1">
        <f t="shared" si="704"/>
        <v>0</v>
      </c>
      <c r="Y398" s="91">
        <v>8.5</v>
      </c>
      <c r="Z398" s="78" t="str">
        <f>IF('Experience Data'!AT399="","",'Experience Data'!AT399)</f>
        <v/>
      </c>
      <c r="AA398" s="91">
        <f t="shared" si="542"/>
        <v>8.5</v>
      </c>
      <c r="AB398" s="40">
        <f t="shared" ref="AB398" si="709">IFERROR(IF(V398=100%,0.5,SUMPRODUCT(AA397:AA397*X397:X397)/SUM(X397:X397)-AA398-0.5),0.5)</f>
        <v>0.5</v>
      </c>
      <c r="AC398" s="40">
        <f t="shared" si="544"/>
        <v>0</v>
      </c>
      <c r="AD398" s="40">
        <f t="shared" si="545"/>
        <v>1</v>
      </c>
      <c r="AE398" s="1">
        <f>IFERROR((1+HLOOKUP($B398,'Yield Curve'!$C$5:$AK$94,AC398+2,FALSE))^(-AC398),1)</f>
        <v>1</v>
      </c>
      <c r="AF398" s="1">
        <f>IFERROR((1+HLOOKUP($B398,'Yield Curve'!$C$5:$AK$94,AD398+2,FALSE))^(-AD398),1)</f>
        <v>1</v>
      </c>
      <c r="AG398" s="1">
        <f t="shared" si="550"/>
        <v>1</v>
      </c>
      <c r="AH398" s="41" t="str">
        <f t="shared" si="546"/>
        <v/>
      </c>
    </row>
    <row r="399" spans="1:34">
      <c r="A399" s="139">
        <f t="shared" si="581"/>
        <v>40</v>
      </c>
      <c r="B399" s="43">
        <f>'Experience Data'!C400</f>
        <v>0</v>
      </c>
      <c r="C399" s="10">
        <f>'Experience Data'!D400</f>
        <v>0</v>
      </c>
      <c r="D399" s="10">
        <f>'Experience Data'!B400</f>
        <v>2008</v>
      </c>
      <c r="E399" s="10" t="str">
        <f t="shared" ref="E399:E462" si="710">IF(AND(ISNUMBER(F399),ISNUMBER(G399),LEN(C399)&gt;1),"Yes","No")</f>
        <v>No</v>
      </c>
      <c r="F399" s="40">
        <f>'Experience Data'!I400</f>
        <v>0</v>
      </c>
      <c r="G399" s="40">
        <f>'Experience Data'!J400</f>
        <v>0</v>
      </c>
      <c r="H399" s="11"/>
      <c r="I399" s="11"/>
      <c r="J399" s="35"/>
      <c r="K399" s="40">
        <f>'Experience Data'!G400</f>
        <v>0</v>
      </c>
      <c r="L399" s="40" t="str">
        <f t="shared" ref="L399:L462" si="711">IF(E399="No","",F399+IF(H399="",0,H399))</f>
        <v/>
      </c>
      <c r="M399" s="40" t="str">
        <f t="shared" ref="M399:M462" si="712">IF(E399="No","",G399+IF(I399="",0,I399)+L399-F399)</f>
        <v/>
      </c>
      <c r="N399" s="40" t="str">
        <f t="shared" ref="N399:N462" si="713">IF(E399="No","",M399-L399+J399)</f>
        <v/>
      </c>
      <c r="O399" s="9" t="str">
        <f t="shared" ref="O399:O462" si="714">IFERROR(M399/K399,"")</f>
        <v/>
      </c>
      <c r="P399" s="9">
        <v>0.3</v>
      </c>
      <c r="Q399" s="11">
        <v>0.41</v>
      </c>
      <c r="R399" s="37" t="str">
        <f t="shared" ref="R399:R462" si="715">IF(E399="No","",O399+IF(Q399="",P399,Q399))</f>
        <v/>
      </c>
      <c r="S399" s="11"/>
      <c r="T399" s="37" t="str">
        <f t="shared" ref="T399:T462" si="716">IF(ISNUMBER(S399),S399*N399,"")</f>
        <v/>
      </c>
      <c r="U399" s="94" t="str">
        <f t="shared" ref="U399" si="717">IF(S406="","",O399*S406+IF(Q399="",P399,Q399))</f>
        <v/>
      </c>
      <c r="V399" s="18">
        <f t="shared" si="708"/>
        <v>1</v>
      </c>
      <c r="W399" s="78" t="str">
        <f>IF('Experience Data'!AS400="","",'Experience Data'!AS400)</f>
        <v/>
      </c>
      <c r="X399" s="1">
        <f t="shared" si="704"/>
        <v>0</v>
      </c>
      <c r="Y399" s="91">
        <f t="shared" si="560"/>
        <v>7.5</v>
      </c>
      <c r="Z399" s="78" t="str">
        <f>IF('Experience Data'!AT400="","",'Experience Data'!AT400)</f>
        <v/>
      </c>
      <c r="AA399" s="91">
        <f t="shared" ref="AA399:AA462" si="718">IF(Z399="",Y399)</f>
        <v>7.5</v>
      </c>
      <c r="AB399" s="40">
        <f t="shared" ref="AB399" si="719">IFERROR(IF(V399=100%,0.5,SUMPRODUCT(AA397:AA398*X397:X398)/SUM(X397:X398)-AA399-0.5),0.5)</f>
        <v>0.5</v>
      </c>
      <c r="AC399" s="40">
        <f t="shared" ref="AC399:AC462" si="720">ROUNDDOWN(AB399,0)</f>
        <v>0</v>
      </c>
      <c r="AD399" s="40">
        <f t="shared" ref="AD399:AD462" si="721">ROUNDUP(AB399,0)</f>
        <v>1</v>
      </c>
      <c r="AE399" s="1">
        <f>IFERROR((1+HLOOKUP($B399,'Yield Curve'!$C$5:$AK$94,AC399+2,FALSE))^(-AC399),1)</f>
        <v>1</v>
      </c>
      <c r="AF399" s="1">
        <f>IFERROR((1+HLOOKUP($B399,'Yield Curve'!$C$5:$AK$94,AD399+2,FALSE))^(-AD399),1)</f>
        <v>1</v>
      </c>
      <c r="AG399" s="1">
        <f t="shared" si="550"/>
        <v>1</v>
      </c>
      <c r="AH399" s="41" t="str">
        <f t="shared" ref="AH399:AH462" si="722">IF(E399="No","",AG399*N399)</f>
        <v/>
      </c>
    </row>
    <row r="400" spans="1:34">
      <c r="A400" s="139">
        <f t="shared" si="581"/>
        <v>40</v>
      </c>
      <c r="B400" s="43">
        <f>'Experience Data'!C401</f>
        <v>0</v>
      </c>
      <c r="C400" s="10">
        <f>'Experience Data'!D401</f>
        <v>0</v>
      </c>
      <c r="D400" s="10">
        <f>'Experience Data'!B401</f>
        <v>2009</v>
      </c>
      <c r="E400" s="10" t="str">
        <f t="shared" si="710"/>
        <v>No</v>
      </c>
      <c r="F400" s="40">
        <f>'Experience Data'!I401</f>
        <v>0</v>
      </c>
      <c r="G400" s="40">
        <f>'Experience Data'!J401</f>
        <v>0</v>
      </c>
      <c r="H400" s="11"/>
      <c r="I400" s="11"/>
      <c r="J400" s="35"/>
      <c r="K400" s="40">
        <f>'Experience Data'!G401</f>
        <v>0</v>
      </c>
      <c r="L400" s="40" t="str">
        <f t="shared" si="711"/>
        <v/>
      </c>
      <c r="M400" s="40" t="str">
        <f t="shared" si="712"/>
        <v/>
      </c>
      <c r="N400" s="40" t="str">
        <f t="shared" si="713"/>
        <v/>
      </c>
      <c r="O400" s="9" t="str">
        <f t="shared" si="714"/>
        <v/>
      </c>
      <c r="P400" s="9">
        <v>0.3</v>
      </c>
      <c r="Q400" s="11">
        <v>0.41</v>
      </c>
      <c r="R400" s="37" t="str">
        <f t="shared" si="715"/>
        <v/>
      </c>
      <c r="S400" s="11"/>
      <c r="T400" s="37" t="str">
        <f t="shared" si="716"/>
        <v/>
      </c>
      <c r="U400" s="94" t="str">
        <f t="shared" ref="U400" si="723">IF(S406="","",O400*S406+IF(Q400="",P400,Q400))</f>
        <v/>
      </c>
      <c r="V400" s="18">
        <f t="shared" si="708"/>
        <v>1</v>
      </c>
      <c r="W400" s="78" t="str">
        <f>IF('Experience Data'!AS401="","",'Experience Data'!AS401)</f>
        <v/>
      </c>
      <c r="X400" s="1">
        <f t="shared" si="704"/>
        <v>0</v>
      </c>
      <c r="Y400" s="91">
        <f t="shared" si="560"/>
        <v>6.5</v>
      </c>
      <c r="Z400" s="78" t="str">
        <f>IF('Experience Data'!AT401="","",'Experience Data'!AT401)</f>
        <v/>
      </c>
      <c r="AA400" s="91">
        <f t="shared" si="718"/>
        <v>6.5</v>
      </c>
      <c r="AB400" s="40">
        <f t="shared" ref="AB400" si="724">IFERROR(IF(V400=100%,0.5,SUMPRODUCT(AA397:AA399*X397:X399)/SUM(X397:X399)-AA400-0.5),0.5)</f>
        <v>0.5</v>
      </c>
      <c r="AC400" s="40">
        <f t="shared" si="720"/>
        <v>0</v>
      </c>
      <c r="AD400" s="40">
        <f t="shared" si="721"/>
        <v>1</v>
      </c>
      <c r="AE400" s="1">
        <f>IFERROR((1+HLOOKUP($B400,'Yield Curve'!$C$5:$AK$94,AC400+2,FALSE))^(-AC400),1)</f>
        <v>1</v>
      </c>
      <c r="AF400" s="1">
        <f>IFERROR((1+HLOOKUP($B400,'Yield Curve'!$C$5:$AK$94,AD400+2,FALSE))^(-AD400),1)</f>
        <v>1</v>
      </c>
      <c r="AG400" s="1">
        <f t="shared" ref="AG400:AG463" si="725">(1-AB400+AC400)*AE400+(AB400-AC400)*AF400</f>
        <v>1</v>
      </c>
      <c r="AH400" s="41" t="str">
        <f t="shared" si="722"/>
        <v/>
      </c>
    </row>
    <row r="401" spans="1:34">
      <c r="A401" s="139">
        <f t="shared" si="581"/>
        <v>40</v>
      </c>
      <c r="B401" s="43">
        <f>'Experience Data'!C402</f>
        <v>0</v>
      </c>
      <c r="C401" s="10">
        <f>'Experience Data'!D402</f>
        <v>0</v>
      </c>
      <c r="D401" s="10">
        <f>'Experience Data'!B402</f>
        <v>2010</v>
      </c>
      <c r="E401" s="10" t="str">
        <f t="shared" si="710"/>
        <v>No</v>
      </c>
      <c r="F401" s="40">
        <f>'Experience Data'!I402</f>
        <v>0</v>
      </c>
      <c r="G401" s="40">
        <f>'Experience Data'!J402</f>
        <v>0</v>
      </c>
      <c r="H401" s="11"/>
      <c r="I401" s="11"/>
      <c r="J401" s="35"/>
      <c r="K401" s="40">
        <f>'Experience Data'!G402</f>
        <v>0</v>
      </c>
      <c r="L401" s="40" t="str">
        <f t="shared" si="711"/>
        <v/>
      </c>
      <c r="M401" s="40" t="str">
        <f t="shared" si="712"/>
        <v/>
      </c>
      <c r="N401" s="40" t="str">
        <f t="shared" si="713"/>
        <v/>
      </c>
      <c r="O401" s="9" t="str">
        <f t="shared" si="714"/>
        <v/>
      </c>
      <c r="P401" s="9">
        <v>0.3</v>
      </c>
      <c r="Q401" s="11">
        <v>0.41</v>
      </c>
      <c r="R401" s="37" t="str">
        <f t="shared" si="715"/>
        <v/>
      </c>
      <c r="S401" s="11"/>
      <c r="T401" s="37" t="str">
        <f t="shared" si="716"/>
        <v/>
      </c>
      <c r="U401" s="94" t="str">
        <f t="shared" ref="U401" si="726">IF(S406="","",O401*S406+IF(Q401="",P401,Q401))</f>
        <v/>
      </c>
      <c r="V401" s="18">
        <f t="shared" si="708"/>
        <v>1</v>
      </c>
      <c r="W401" s="78" t="str">
        <f>IF('Experience Data'!AS402="","",'Experience Data'!AS402)</f>
        <v/>
      </c>
      <c r="X401" s="1">
        <f t="shared" si="704"/>
        <v>0</v>
      </c>
      <c r="Y401" s="91">
        <f t="shared" si="560"/>
        <v>5.5</v>
      </c>
      <c r="Z401" s="78" t="str">
        <f>IF('Experience Data'!AT402="","",'Experience Data'!AT402)</f>
        <v/>
      </c>
      <c r="AA401" s="91">
        <f t="shared" si="718"/>
        <v>5.5</v>
      </c>
      <c r="AB401" s="40">
        <f t="shared" ref="AB401" si="727">IFERROR(IF(V401=100%,0.5,SUMPRODUCT(AA397:AA400*X397:X400)/SUM(X397:X400)-AA401-0.5),0.5)</f>
        <v>0.5</v>
      </c>
      <c r="AC401" s="40">
        <f t="shared" si="720"/>
        <v>0</v>
      </c>
      <c r="AD401" s="40">
        <f t="shared" si="721"/>
        <v>1</v>
      </c>
      <c r="AE401" s="1">
        <f>IFERROR((1+HLOOKUP($B401,'Yield Curve'!$C$5:$AK$94,AC401+2,FALSE))^(-AC401),1)</f>
        <v>1</v>
      </c>
      <c r="AF401" s="1">
        <f>IFERROR((1+HLOOKUP($B401,'Yield Curve'!$C$5:$AK$94,AD401+2,FALSE))^(-AD401),1)</f>
        <v>1</v>
      </c>
      <c r="AG401" s="1">
        <f t="shared" si="725"/>
        <v>1</v>
      </c>
      <c r="AH401" s="41" t="str">
        <f t="shared" si="722"/>
        <v/>
      </c>
    </row>
    <row r="402" spans="1:34">
      <c r="A402" s="139">
        <f t="shared" si="581"/>
        <v>40</v>
      </c>
      <c r="B402" s="43">
        <f>'Experience Data'!C403</f>
        <v>0</v>
      </c>
      <c r="C402" s="10">
        <f>'Experience Data'!D403</f>
        <v>0</v>
      </c>
      <c r="D402" s="10">
        <f>'Experience Data'!B403</f>
        <v>2011</v>
      </c>
      <c r="E402" s="10" t="str">
        <f t="shared" si="710"/>
        <v>No</v>
      </c>
      <c r="F402" s="40">
        <f>'Experience Data'!I403</f>
        <v>0</v>
      </c>
      <c r="G402" s="40">
        <f>'Experience Data'!J403</f>
        <v>0</v>
      </c>
      <c r="H402" s="11"/>
      <c r="I402" s="11"/>
      <c r="J402" s="35"/>
      <c r="K402" s="40">
        <f>'Experience Data'!G403</f>
        <v>0</v>
      </c>
      <c r="L402" s="40" t="str">
        <f t="shared" si="711"/>
        <v/>
      </c>
      <c r="M402" s="40" t="str">
        <f t="shared" si="712"/>
        <v/>
      </c>
      <c r="N402" s="40" t="str">
        <f t="shared" si="713"/>
        <v/>
      </c>
      <c r="O402" s="9" t="str">
        <f t="shared" si="714"/>
        <v/>
      </c>
      <c r="P402" s="9">
        <v>0.3</v>
      </c>
      <c r="Q402" s="11">
        <v>0.41</v>
      </c>
      <c r="R402" s="37" t="str">
        <f t="shared" si="715"/>
        <v/>
      </c>
      <c r="S402" s="11"/>
      <c r="T402" s="37" t="str">
        <f t="shared" si="716"/>
        <v/>
      </c>
      <c r="U402" s="94" t="str">
        <f t="shared" ref="U402" si="728">IF(S406="","",O402*S406+IF(Q402="",P402,Q402))</f>
        <v/>
      </c>
      <c r="V402" s="18">
        <f t="shared" si="708"/>
        <v>1</v>
      </c>
      <c r="W402" s="78" t="str">
        <f>IF('Experience Data'!AS403="","",'Experience Data'!AS403)</f>
        <v/>
      </c>
      <c r="X402" s="1">
        <f t="shared" si="704"/>
        <v>0</v>
      </c>
      <c r="Y402" s="91">
        <f t="shared" si="560"/>
        <v>4.5</v>
      </c>
      <c r="Z402" s="78" t="str">
        <f>IF('Experience Data'!AT403="","",'Experience Data'!AT403)</f>
        <v/>
      </c>
      <c r="AA402" s="91">
        <f t="shared" si="718"/>
        <v>4.5</v>
      </c>
      <c r="AB402" s="40">
        <f t="shared" ref="AB402" si="729">IFERROR(IF(V402=100%,0.5,SUMPRODUCT(AA397:AA401*X397:X401)/SUM(X397:X401)-AA402-0.5),0.5)</f>
        <v>0.5</v>
      </c>
      <c r="AC402" s="40">
        <f t="shared" si="720"/>
        <v>0</v>
      </c>
      <c r="AD402" s="40">
        <f t="shared" si="721"/>
        <v>1</v>
      </c>
      <c r="AE402" s="1">
        <f>IFERROR((1+HLOOKUP($B402,'Yield Curve'!$C$5:$AK$94,AC402+2,FALSE))^(-AC402),1)</f>
        <v>1</v>
      </c>
      <c r="AF402" s="1">
        <f>IFERROR((1+HLOOKUP($B402,'Yield Curve'!$C$5:$AK$94,AD402+2,FALSE))^(-AD402),1)</f>
        <v>1</v>
      </c>
      <c r="AG402" s="1">
        <f t="shared" si="725"/>
        <v>1</v>
      </c>
      <c r="AH402" s="41" t="str">
        <f t="shared" si="722"/>
        <v/>
      </c>
    </row>
    <row r="403" spans="1:34">
      <c r="A403" s="139">
        <f t="shared" si="581"/>
        <v>40</v>
      </c>
      <c r="B403" s="43">
        <f>'Experience Data'!C404</f>
        <v>0</v>
      </c>
      <c r="C403" s="10">
        <f>'Experience Data'!D404</f>
        <v>0</v>
      </c>
      <c r="D403" s="10">
        <f>'Experience Data'!B404</f>
        <v>2012</v>
      </c>
      <c r="E403" s="10" t="str">
        <f t="shared" si="710"/>
        <v>No</v>
      </c>
      <c r="F403" s="40">
        <f>'Experience Data'!I404</f>
        <v>0</v>
      </c>
      <c r="G403" s="40">
        <f>'Experience Data'!J404</f>
        <v>0</v>
      </c>
      <c r="H403" s="11"/>
      <c r="I403" s="11"/>
      <c r="J403" s="35"/>
      <c r="K403" s="40">
        <f>'Experience Data'!G404</f>
        <v>0</v>
      </c>
      <c r="L403" s="40" t="str">
        <f t="shared" si="711"/>
        <v/>
      </c>
      <c r="M403" s="40" t="str">
        <f t="shared" si="712"/>
        <v/>
      </c>
      <c r="N403" s="40" t="str">
        <f t="shared" si="713"/>
        <v/>
      </c>
      <c r="O403" s="9" t="str">
        <f t="shared" si="714"/>
        <v/>
      </c>
      <c r="P403" s="9">
        <v>0.3</v>
      </c>
      <c r="Q403" s="11">
        <v>0.41</v>
      </c>
      <c r="R403" s="37" t="str">
        <f t="shared" si="715"/>
        <v/>
      </c>
      <c r="S403" s="11"/>
      <c r="T403" s="37" t="str">
        <f t="shared" si="716"/>
        <v/>
      </c>
      <c r="U403" s="94" t="str">
        <f t="shared" ref="U403" si="730">IF(S406="","",O403*S406+IF(Q403="",P403,Q403))</f>
        <v/>
      </c>
      <c r="V403" s="18">
        <f t="shared" si="708"/>
        <v>1</v>
      </c>
      <c r="W403" s="78" t="str">
        <f>IF('Experience Data'!AS404="","",'Experience Data'!AS404)</f>
        <v/>
      </c>
      <c r="X403" s="1">
        <f t="shared" si="704"/>
        <v>0</v>
      </c>
      <c r="Y403" s="91">
        <f t="shared" ref="Y403:Y466" si="731">Y402-1</f>
        <v>3.5</v>
      </c>
      <c r="Z403" s="78" t="str">
        <f>IF('Experience Data'!AT404="","",'Experience Data'!AT404)</f>
        <v/>
      </c>
      <c r="AA403" s="91">
        <f t="shared" si="718"/>
        <v>3.5</v>
      </c>
      <c r="AB403" s="40">
        <f t="shared" ref="AB403" si="732">IFERROR(IF(V403=100%,0.5,SUMPRODUCT(AA397:AA402*X397:X402)/SUM(X397:X402)-AA403-0.5),0.5)</f>
        <v>0.5</v>
      </c>
      <c r="AC403" s="40">
        <f t="shared" si="720"/>
        <v>0</v>
      </c>
      <c r="AD403" s="40">
        <f t="shared" si="721"/>
        <v>1</v>
      </c>
      <c r="AE403" s="1">
        <f>IFERROR((1+HLOOKUP($B403,'Yield Curve'!$C$5:$AK$94,AC403+2,FALSE))^(-AC403),1)</f>
        <v>1</v>
      </c>
      <c r="AF403" s="1">
        <f>IFERROR((1+HLOOKUP($B403,'Yield Curve'!$C$5:$AK$94,AD403+2,FALSE))^(-AD403),1)</f>
        <v>1</v>
      </c>
      <c r="AG403" s="1">
        <f t="shared" si="725"/>
        <v>1</v>
      </c>
      <c r="AH403" s="41" t="str">
        <f t="shared" si="722"/>
        <v/>
      </c>
    </row>
    <row r="404" spans="1:34">
      <c r="A404" s="139">
        <f t="shared" si="581"/>
        <v>40</v>
      </c>
      <c r="B404" s="43">
        <f>'Experience Data'!C405</f>
        <v>0</v>
      </c>
      <c r="C404" s="10">
        <f>'Experience Data'!D405</f>
        <v>0</v>
      </c>
      <c r="D404" s="10">
        <f>'Experience Data'!B405</f>
        <v>2013</v>
      </c>
      <c r="E404" s="10" t="str">
        <f t="shared" si="710"/>
        <v>No</v>
      </c>
      <c r="F404" s="40">
        <f>'Experience Data'!I405</f>
        <v>0</v>
      </c>
      <c r="G404" s="40">
        <f>'Experience Data'!J405</f>
        <v>0</v>
      </c>
      <c r="H404" s="11"/>
      <c r="I404" s="11"/>
      <c r="J404" s="35"/>
      <c r="K404" s="40">
        <f>'Experience Data'!G405</f>
        <v>0</v>
      </c>
      <c r="L404" s="40" t="str">
        <f t="shared" si="711"/>
        <v/>
      </c>
      <c r="M404" s="40" t="str">
        <f t="shared" si="712"/>
        <v/>
      </c>
      <c r="N404" s="40" t="str">
        <f t="shared" si="713"/>
        <v/>
      </c>
      <c r="O404" s="9" t="str">
        <f t="shared" si="714"/>
        <v/>
      </c>
      <c r="P404" s="9">
        <v>0.3</v>
      </c>
      <c r="Q404" s="11">
        <v>0.41</v>
      </c>
      <c r="R404" s="37" t="str">
        <f t="shared" si="715"/>
        <v/>
      </c>
      <c r="S404" s="11"/>
      <c r="T404" s="37" t="str">
        <f t="shared" si="716"/>
        <v/>
      </c>
      <c r="U404" s="94" t="str">
        <f t="shared" ref="U404" si="733">IF(S406="","",O404*S406+IF(Q404="",P404,Q404))</f>
        <v/>
      </c>
      <c r="V404" s="18">
        <f t="shared" si="708"/>
        <v>1</v>
      </c>
      <c r="W404" s="78" t="str">
        <f>IF('Experience Data'!AS405="","",'Experience Data'!AS405)</f>
        <v/>
      </c>
      <c r="X404" s="1">
        <f t="shared" si="704"/>
        <v>0</v>
      </c>
      <c r="Y404" s="91">
        <f t="shared" si="731"/>
        <v>2.5</v>
      </c>
      <c r="Z404" s="78" t="str">
        <f>IF('Experience Data'!AT405="","",'Experience Data'!AT405)</f>
        <v/>
      </c>
      <c r="AA404" s="91">
        <f t="shared" si="718"/>
        <v>2.5</v>
      </c>
      <c r="AB404" s="40">
        <f t="shared" ref="AB404" si="734">IFERROR(IF(V404=100%,0.5,SUMPRODUCT(AA397:AA403*X397:X403)/SUM(X397:X403)-AA404-0.5),0.5)</f>
        <v>0.5</v>
      </c>
      <c r="AC404" s="40">
        <f t="shared" si="720"/>
        <v>0</v>
      </c>
      <c r="AD404" s="40">
        <f t="shared" si="721"/>
        <v>1</v>
      </c>
      <c r="AE404" s="1">
        <f>IFERROR((1+HLOOKUP($B404,'Yield Curve'!$C$5:$AK$94,AC404+2,FALSE))^(-AC404),1)</f>
        <v>1</v>
      </c>
      <c r="AF404" s="1">
        <f>IFERROR((1+HLOOKUP($B404,'Yield Curve'!$C$5:$AK$94,AD404+2,FALSE))^(-AD404),1)</f>
        <v>1</v>
      </c>
      <c r="AG404" s="1">
        <f t="shared" si="725"/>
        <v>1</v>
      </c>
      <c r="AH404" s="41" t="str">
        <f t="shared" si="722"/>
        <v/>
      </c>
    </row>
    <row r="405" spans="1:34">
      <c r="A405" s="139">
        <f t="shared" si="581"/>
        <v>40</v>
      </c>
      <c r="B405" s="43">
        <f>'Experience Data'!C406</f>
        <v>0</v>
      </c>
      <c r="C405" s="10">
        <f>'Experience Data'!D406</f>
        <v>0</v>
      </c>
      <c r="D405" s="10">
        <f>'Experience Data'!B406</f>
        <v>2014</v>
      </c>
      <c r="E405" s="10" t="str">
        <f t="shared" si="710"/>
        <v>No</v>
      </c>
      <c r="F405" s="40">
        <f>'Experience Data'!I406</f>
        <v>0</v>
      </c>
      <c r="G405" s="40">
        <f>'Experience Data'!J406</f>
        <v>0</v>
      </c>
      <c r="H405" s="11"/>
      <c r="I405" s="11"/>
      <c r="J405" s="35"/>
      <c r="K405" s="40">
        <f>'Experience Data'!G406</f>
        <v>0</v>
      </c>
      <c r="L405" s="40" t="str">
        <f t="shared" si="711"/>
        <v/>
      </c>
      <c r="M405" s="40" t="str">
        <f t="shared" si="712"/>
        <v/>
      </c>
      <c r="N405" s="40" t="str">
        <f t="shared" si="713"/>
        <v/>
      </c>
      <c r="O405" s="9" t="str">
        <f t="shared" si="714"/>
        <v/>
      </c>
      <c r="P405" s="9">
        <v>0.3</v>
      </c>
      <c r="Q405" s="11">
        <v>0.41</v>
      </c>
      <c r="R405" s="37" t="str">
        <f t="shared" si="715"/>
        <v/>
      </c>
      <c r="S405" s="11"/>
      <c r="T405" s="37" t="str">
        <f t="shared" si="716"/>
        <v/>
      </c>
      <c r="U405" s="94" t="str">
        <f t="shared" ref="U405" si="735">IF(S406="","",O405*S406+IF(Q405="",P405,Q405))</f>
        <v/>
      </c>
      <c r="V405" s="18">
        <f t="shared" si="708"/>
        <v>1</v>
      </c>
      <c r="W405" s="78" t="str">
        <f>IF('Experience Data'!AS406="","",'Experience Data'!AS406)</f>
        <v/>
      </c>
      <c r="X405" s="1">
        <f t="shared" si="704"/>
        <v>0</v>
      </c>
      <c r="Y405" s="91">
        <f t="shared" si="731"/>
        <v>1.5</v>
      </c>
      <c r="Z405" s="78" t="str">
        <f>IF('Experience Data'!AT406="","",'Experience Data'!AT406)</f>
        <v/>
      </c>
      <c r="AA405" s="91">
        <f t="shared" si="718"/>
        <v>1.5</v>
      </c>
      <c r="AB405" s="40">
        <f t="shared" ref="AB405" si="736">IFERROR(IF(V405=100%,0.5,SUMPRODUCT(AA397:AA404*X397:X404)/SUM(X397:X404)-AA405-0.5),0.5)</f>
        <v>0.5</v>
      </c>
      <c r="AC405" s="40">
        <f t="shared" si="720"/>
        <v>0</v>
      </c>
      <c r="AD405" s="40">
        <f t="shared" si="721"/>
        <v>1</v>
      </c>
      <c r="AE405" s="1">
        <f>IFERROR((1+HLOOKUP($B405,'Yield Curve'!$C$5:$AK$94,AC405+2,FALSE))^(-AC405),1)</f>
        <v>1</v>
      </c>
      <c r="AF405" s="1">
        <f>IFERROR((1+HLOOKUP($B405,'Yield Curve'!$C$5:$AK$94,AD405+2,FALSE))^(-AD405),1)</f>
        <v>1</v>
      </c>
      <c r="AG405" s="1">
        <f t="shared" si="725"/>
        <v>1</v>
      </c>
      <c r="AH405" s="41" t="str">
        <f t="shared" si="722"/>
        <v/>
      </c>
    </row>
    <row r="406" spans="1:34">
      <c r="A406" s="140">
        <f t="shared" si="581"/>
        <v>40</v>
      </c>
      <c r="B406" s="44">
        <f>'Experience Data'!C407</f>
        <v>0</v>
      </c>
      <c r="C406" s="16">
        <f>'Experience Data'!D407</f>
        <v>0</v>
      </c>
      <c r="D406" s="16">
        <f>'Experience Data'!B407</f>
        <v>2015</v>
      </c>
      <c r="E406" s="16" t="str">
        <f t="shared" si="710"/>
        <v>No</v>
      </c>
      <c r="F406" s="45">
        <f>'Experience Data'!I407</f>
        <v>0</v>
      </c>
      <c r="G406" s="45">
        <f>'Experience Data'!J407</f>
        <v>0</v>
      </c>
      <c r="H406" s="20"/>
      <c r="I406" s="20"/>
      <c r="J406" s="36"/>
      <c r="K406" s="45">
        <f>'Experience Data'!G407</f>
        <v>0</v>
      </c>
      <c r="L406" s="45" t="str">
        <f t="shared" si="711"/>
        <v/>
      </c>
      <c r="M406" s="45" t="str">
        <f t="shared" si="712"/>
        <v/>
      </c>
      <c r="N406" s="45" t="str">
        <f t="shared" si="713"/>
        <v/>
      </c>
      <c r="O406" s="46" t="str">
        <f t="shared" si="714"/>
        <v/>
      </c>
      <c r="P406" s="46">
        <v>0.3</v>
      </c>
      <c r="Q406" s="20">
        <v>0.41</v>
      </c>
      <c r="R406" s="47" t="str">
        <f t="shared" si="715"/>
        <v/>
      </c>
      <c r="S406" s="20"/>
      <c r="T406" s="47" t="str">
        <f t="shared" si="716"/>
        <v/>
      </c>
      <c r="U406" s="95" t="str">
        <f t="shared" ref="U406" si="737">IF(S406="","",O406*S406+IF(Q406="",P406,Q406))</f>
        <v/>
      </c>
      <c r="V406" s="19">
        <f t="shared" si="708"/>
        <v>1</v>
      </c>
      <c r="W406" s="80" t="str">
        <f>IF('Experience Data'!AS407="","",'Experience Data'!AS407)</f>
        <v/>
      </c>
      <c r="X406" s="98">
        <f t="shared" ref="X406" si="738">IF(W406="",V406,W406)</f>
        <v>1</v>
      </c>
      <c r="Y406" s="92">
        <f t="shared" si="731"/>
        <v>0.5</v>
      </c>
      <c r="Z406" s="80" t="str">
        <f>IF('Experience Data'!AT407="","",'Experience Data'!AT407)</f>
        <v/>
      </c>
      <c r="AA406" s="92">
        <f t="shared" si="718"/>
        <v>0.5</v>
      </c>
      <c r="AB406" s="45">
        <f t="shared" ref="AB406" si="739">IFERROR(IF(V406=100%,0.5,SUMPRODUCT(AA397:AA405*X397:X405)/SUM(X397:X405)-AA406-0.5),0.5)</f>
        <v>0.5</v>
      </c>
      <c r="AC406" s="45">
        <f t="shared" si="720"/>
        <v>0</v>
      </c>
      <c r="AD406" s="45">
        <f t="shared" si="721"/>
        <v>1</v>
      </c>
      <c r="AE406" s="17">
        <f>IFERROR((1+HLOOKUP($B406,'Yield Curve'!$C$5:$AK$94,AC406+2,FALSE))^(-AC406),1)</f>
        <v>1</v>
      </c>
      <c r="AF406" s="17">
        <f>IFERROR((1+HLOOKUP($B406,'Yield Curve'!$C$5:$AK$94,AD406+2,FALSE))^(-AD406),1)</f>
        <v>1</v>
      </c>
      <c r="AG406" s="17">
        <f t="shared" si="725"/>
        <v>1</v>
      </c>
      <c r="AH406" s="42" t="str">
        <f t="shared" si="722"/>
        <v/>
      </c>
    </row>
    <row r="407" spans="1:34">
      <c r="A407" s="138">
        <f t="shared" ref="A407" si="740">A397+1</f>
        <v>41</v>
      </c>
      <c r="B407" s="48">
        <f>'Experience Data'!C408</f>
        <v>0</v>
      </c>
      <c r="C407" s="21">
        <f>'Experience Data'!D408</f>
        <v>0</v>
      </c>
      <c r="D407" s="21">
        <f>'Experience Data'!B408</f>
        <v>2006</v>
      </c>
      <c r="E407" s="21" t="str">
        <f t="shared" si="710"/>
        <v>No</v>
      </c>
      <c r="F407" s="49">
        <f>'Experience Data'!I408</f>
        <v>0</v>
      </c>
      <c r="G407" s="49">
        <f>'Experience Data'!J408</f>
        <v>0</v>
      </c>
      <c r="H407" s="50"/>
      <c r="I407" s="50"/>
      <c r="J407" s="23"/>
      <c r="K407" s="49">
        <f>'Experience Data'!G408</f>
        <v>0</v>
      </c>
      <c r="L407" s="49" t="str">
        <f t="shared" si="711"/>
        <v/>
      </c>
      <c r="M407" s="49" t="str">
        <f t="shared" si="712"/>
        <v/>
      </c>
      <c r="N407" s="49" t="str">
        <f t="shared" si="713"/>
        <v/>
      </c>
      <c r="O407" s="51" t="str">
        <f t="shared" si="714"/>
        <v/>
      </c>
      <c r="P407" s="51">
        <v>0.3</v>
      </c>
      <c r="Q407" s="50">
        <v>0.41</v>
      </c>
      <c r="R407" s="52" t="str">
        <f t="shared" si="715"/>
        <v/>
      </c>
      <c r="S407" s="50"/>
      <c r="T407" s="52" t="str">
        <f t="shared" si="716"/>
        <v/>
      </c>
      <c r="U407" s="93" t="str">
        <f t="shared" ref="U407" si="741">IF(S416="","",O407*S416+IF(Q407="",P407,Q407))</f>
        <v/>
      </c>
      <c r="V407" s="53">
        <v>1</v>
      </c>
      <c r="W407" s="79">
        <f>IF('Experience Data'!AS408="","",'Experience Data'!AS408)</f>
        <v>1</v>
      </c>
      <c r="X407" s="24">
        <f t="shared" ref="X407:X415" si="742">IF(W408="",V407-V408,W407-W408)</f>
        <v>0</v>
      </c>
      <c r="Y407" s="90">
        <v>15</v>
      </c>
      <c r="Z407" s="79" t="str">
        <f>IF('Experience Data'!AT408="","",'Experience Data'!AT408)</f>
        <v/>
      </c>
      <c r="AA407" s="90">
        <f t="shared" si="718"/>
        <v>15</v>
      </c>
      <c r="AB407" s="49">
        <f t="shared" ref="AB407" si="743">IFERROR(IF(V407=100%,0.5,SUMPRODUCT(AA406:AA407*X406:X407)/SUM(X406:X407)-AA407-0.5),0.5)</f>
        <v>0.5</v>
      </c>
      <c r="AC407" s="49">
        <f t="shared" si="720"/>
        <v>0</v>
      </c>
      <c r="AD407" s="49">
        <f t="shared" si="721"/>
        <v>1</v>
      </c>
      <c r="AE407" s="24">
        <f>IFERROR((1+HLOOKUP($B407,'Yield Curve'!$C$5:$AK$94,AC407+2,FALSE))^(-AC407),1)</f>
        <v>1</v>
      </c>
      <c r="AF407" s="24">
        <f>IFERROR((1+HLOOKUP($B407,'Yield Curve'!$C$5:$AK$94,AD407+2,FALSE))^(-AD407),1)</f>
        <v>1</v>
      </c>
      <c r="AG407" s="24">
        <f t="shared" si="725"/>
        <v>1</v>
      </c>
      <c r="AH407" s="54" t="str">
        <f t="shared" si="722"/>
        <v/>
      </c>
    </row>
    <row r="408" spans="1:34">
      <c r="A408" s="139">
        <f t="shared" ref="A408" si="744">A407</f>
        <v>41</v>
      </c>
      <c r="B408" s="43">
        <f>'Experience Data'!C409</f>
        <v>0</v>
      </c>
      <c r="C408" s="10">
        <f>'Experience Data'!D409</f>
        <v>0</v>
      </c>
      <c r="D408" s="10">
        <f>'Experience Data'!B409</f>
        <v>2007</v>
      </c>
      <c r="E408" s="10" t="str">
        <f t="shared" si="710"/>
        <v>No</v>
      </c>
      <c r="F408" s="40">
        <f>'Experience Data'!I409</f>
        <v>0</v>
      </c>
      <c r="G408" s="40">
        <f>'Experience Data'!J409</f>
        <v>0</v>
      </c>
      <c r="H408" s="11"/>
      <c r="I408" s="11"/>
      <c r="J408" s="35"/>
      <c r="K408" s="40">
        <f>'Experience Data'!G409</f>
        <v>0</v>
      </c>
      <c r="L408" s="40" t="str">
        <f t="shared" si="711"/>
        <v/>
      </c>
      <c r="M408" s="40" t="str">
        <f t="shared" si="712"/>
        <v/>
      </c>
      <c r="N408" s="40" t="str">
        <f t="shared" si="713"/>
        <v/>
      </c>
      <c r="O408" s="9" t="str">
        <f t="shared" si="714"/>
        <v/>
      </c>
      <c r="P408" s="9">
        <v>0.3</v>
      </c>
      <c r="Q408" s="11">
        <v>0.41</v>
      </c>
      <c r="R408" s="37" t="str">
        <f t="shared" si="715"/>
        <v/>
      </c>
      <c r="S408" s="11"/>
      <c r="T408" s="37" t="str">
        <f t="shared" si="716"/>
        <v/>
      </c>
      <c r="U408" s="94" t="str">
        <f t="shared" ref="U408" si="745">IF(S416="","",O408*S416+IF(Q408="",P408,Q408))</f>
        <v/>
      </c>
      <c r="V408" s="18">
        <f t="shared" ref="V408:V416" si="746">IFERROR(L408/M408,100%)</f>
        <v>1</v>
      </c>
      <c r="W408" s="78" t="str">
        <f>IF('Experience Data'!AS409="","",'Experience Data'!AS409)</f>
        <v/>
      </c>
      <c r="X408" s="1">
        <f t="shared" si="742"/>
        <v>0</v>
      </c>
      <c r="Y408" s="91">
        <v>8.5</v>
      </c>
      <c r="Z408" s="78" t="str">
        <f>IF('Experience Data'!AT409="","",'Experience Data'!AT409)</f>
        <v/>
      </c>
      <c r="AA408" s="91">
        <f t="shared" si="718"/>
        <v>8.5</v>
      </c>
      <c r="AB408" s="40">
        <f t="shared" ref="AB408" si="747">IFERROR(IF(V408=100%,0.5,SUMPRODUCT(AA407:AA407*X407:X407)/SUM(X407:X407)-AA408-0.5),0.5)</f>
        <v>0.5</v>
      </c>
      <c r="AC408" s="40">
        <f t="shared" si="720"/>
        <v>0</v>
      </c>
      <c r="AD408" s="40">
        <f t="shared" si="721"/>
        <v>1</v>
      </c>
      <c r="AE408" s="1">
        <f>IFERROR((1+HLOOKUP($B408,'Yield Curve'!$C$5:$AK$94,AC408+2,FALSE))^(-AC408),1)</f>
        <v>1</v>
      </c>
      <c r="AF408" s="1">
        <f>IFERROR((1+HLOOKUP($B408,'Yield Curve'!$C$5:$AK$94,AD408+2,FALSE))^(-AD408),1)</f>
        <v>1</v>
      </c>
      <c r="AG408" s="1">
        <f t="shared" si="725"/>
        <v>1</v>
      </c>
      <c r="AH408" s="41" t="str">
        <f t="shared" si="722"/>
        <v/>
      </c>
    </row>
    <row r="409" spans="1:34">
      <c r="A409" s="139">
        <f t="shared" si="581"/>
        <v>41</v>
      </c>
      <c r="B409" s="43">
        <f>'Experience Data'!C410</f>
        <v>0</v>
      </c>
      <c r="C409" s="10">
        <f>'Experience Data'!D410</f>
        <v>0</v>
      </c>
      <c r="D409" s="10">
        <f>'Experience Data'!B410</f>
        <v>2008</v>
      </c>
      <c r="E409" s="10" t="str">
        <f t="shared" si="710"/>
        <v>No</v>
      </c>
      <c r="F409" s="40">
        <f>'Experience Data'!I410</f>
        <v>0</v>
      </c>
      <c r="G409" s="40">
        <f>'Experience Data'!J410</f>
        <v>0</v>
      </c>
      <c r="H409" s="11"/>
      <c r="I409" s="11"/>
      <c r="J409" s="35"/>
      <c r="K409" s="40">
        <f>'Experience Data'!G410</f>
        <v>0</v>
      </c>
      <c r="L409" s="40" t="str">
        <f t="shared" si="711"/>
        <v/>
      </c>
      <c r="M409" s="40" t="str">
        <f t="shared" si="712"/>
        <v/>
      </c>
      <c r="N409" s="40" t="str">
        <f t="shared" si="713"/>
        <v/>
      </c>
      <c r="O409" s="9" t="str">
        <f t="shared" si="714"/>
        <v/>
      </c>
      <c r="P409" s="9">
        <v>0.3</v>
      </c>
      <c r="Q409" s="11">
        <v>0.41</v>
      </c>
      <c r="R409" s="37" t="str">
        <f t="shared" si="715"/>
        <v/>
      </c>
      <c r="S409" s="11"/>
      <c r="T409" s="37" t="str">
        <f t="shared" si="716"/>
        <v/>
      </c>
      <c r="U409" s="94" t="str">
        <f t="shared" ref="U409" si="748">IF(S416="","",O409*S416+IF(Q409="",P409,Q409))</f>
        <v/>
      </c>
      <c r="V409" s="18">
        <f t="shared" si="746"/>
        <v>1</v>
      </c>
      <c r="W409" s="78" t="str">
        <f>IF('Experience Data'!AS410="","",'Experience Data'!AS410)</f>
        <v/>
      </c>
      <c r="X409" s="1">
        <f t="shared" si="742"/>
        <v>0</v>
      </c>
      <c r="Y409" s="91">
        <f t="shared" si="731"/>
        <v>7.5</v>
      </c>
      <c r="Z409" s="78" t="str">
        <f>IF('Experience Data'!AT410="","",'Experience Data'!AT410)</f>
        <v/>
      </c>
      <c r="AA409" s="91">
        <f t="shared" si="718"/>
        <v>7.5</v>
      </c>
      <c r="AB409" s="40">
        <f t="shared" ref="AB409" si="749">IFERROR(IF(V409=100%,0.5,SUMPRODUCT(AA407:AA408*X407:X408)/SUM(X407:X408)-AA409-0.5),0.5)</f>
        <v>0.5</v>
      </c>
      <c r="AC409" s="40">
        <f t="shared" si="720"/>
        <v>0</v>
      </c>
      <c r="AD409" s="40">
        <f t="shared" si="721"/>
        <v>1</v>
      </c>
      <c r="AE409" s="1">
        <f>IFERROR((1+HLOOKUP($B409,'Yield Curve'!$C$5:$AK$94,AC409+2,FALSE))^(-AC409),1)</f>
        <v>1</v>
      </c>
      <c r="AF409" s="1">
        <f>IFERROR((1+HLOOKUP($B409,'Yield Curve'!$C$5:$AK$94,AD409+2,FALSE))^(-AD409),1)</f>
        <v>1</v>
      </c>
      <c r="AG409" s="1">
        <f t="shared" si="725"/>
        <v>1</v>
      </c>
      <c r="AH409" s="41" t="str">
        <f t="shared" si="722"/>
        <v/>
      </c>
    </row>
    <row r="410" spans="1:34">
      <c r="A410" s="139">
        <f t="shared" si="581"/>
        <v>41</v>
      </c>
      <c r="B410" s="43">
        <f>'Experience Data'!C411</f>
        <v>0</v>
      </c>
      <c r="C410" s="10">
        <f>'Experience Data'!D411</f>
        <v>0</v>
      </c>
      <c r="D410" s="10">
        <f>'Experience Data'!B411</f>
        <v>2009</v>
      </c>
      <c r="E410" s="10" t="str">
        <f t="shared" si="710"/>
        <v>No</v>
      </c>
      <c r="F410" s="40">
        <f>'Experience Data'!I411</f>
        <v>0</v>
      </c>
      <c r="G410" s="40">
        <f>'Experience Data'!J411</f>
        <v>0</v>
      </c>
      <c r="H410" s="11"/>
      <c r="I410" s="11"/>
      <c r="J410" s="35"/>
      <c r="K410" s="40">
        <f>'Experience Data'!G411</f>
        <v>0</v>
      </c>
      <c r="L410" s="40" t="str">
        <f t="shared" si="711"/>
        <v/>
      </c>
      <c r="M410" s="40" t="str">
        <f t="shared" si="712"/>
        <v/>
      </c>
      <c r="N410" s="40" t="str">
        <f t="shared" si="713"/>
        <v/>
      </c>
      <c r="O410" s="9" t="str">
        <f t="shared" si="714"/>
        <v/>
      </c>
      <c r="P410" s="9">
        <v>0.3</v>
      </c>
      <c r="Q410" s="11">
        <v>0.41</v>
      </c>
      <c r="R410" s="37" t="str">
        <f t="shared" si="715"/>
        <v/>
      </c>
      <c r="S410" s="11"/>
      <c r="T410" s="37" t="str">
        <f t="shared" si="716"/>
        <v/>
      </c>
      <c r="U410" s="94" t="str">
        <f t="shared" ref="U410" si="750">IF(S416="","",O410*S416+IF(Q410="",P410,Q410))</f>
        <v/>
      </c>
      <c r="V410" s="18">
        <f t="shared" si="746"/>
        <v>1</v>
      </c>
      <c r="W410" s="78" t="str">
        <f>IF('Experience Data'!AS411="","",'Experience Data'!AS411)</f>
        <v/>
      </c>
      <c r="X410" s="1">
        <f t="shared" si="742"/>
        <v>0</v>
      </c>
      <c r="Y410" s="91">
        <f t="shared" si="731"/>
        <v>6.5</v>
      </c>
      <c r="Z410" s="78" t="str">
        <f>IF('Experience Data'!AT411="","",'Experience Data'!AT411)</f>
        <v/>
      </c>
      <c r="AA410" s="91">
        <f t="shared" si="718"/>
        <v>6.5</v>
      </c>
      <c r="AB410" s="40">
        <f t="shared" ref="AB410" si="751">IFERROR(IF(V410=100%,0.5,SUMPRODUCT(AA407:AA409*X407:X409)/SUM(X407:X409)-AA410-0.5),0.5)</f>
        <v>0.5</v>
      </c>
      <c r="AC410" s="40">
        <f t="shared" si="720"/>
        <v>0</v>
      </c>
      <c r="AD410" s="40">
        <f t="shared" si="721"/>
        <v>1</v>
      </c>
      <c r="AE410" s="1">
        <f>IFERROR((1+HLOOKUP($B410,'Yield Curve'!$C$5:$AK$94,AC410+2,FALSE))^(-AC410),1)</f>
        <v>1</v>
      </c>
      <c r="AF410" s="1">
        <f>IFERROR((1+HLOOKUP($B410,'Yield Curve'!$C$5:$AK$94,AD410+2,FALSE))^(-AD410),1)</f>
        <v>1</v>
      </c>
      <c r="AG410" s="1">
        <f t="shared" si="725"/>
        <v>1</v>
      </c>
      <c r="AH410" s="41" t="str">
        <f t="shared" si="722"/>
        <v/>
      </c>
    </row>
    <row r="411" spans="1:34">
      <c r="A411" s="139">
        <f t="shared" si="581"/>
        <v>41</v>
      </c>
      <c r="B411" s="43">
        <f>'Experience Data'!C412</f>
        <v>0</v>
      </c>
      <c r="C411" s="10">
        <f>'Experience Data'!D412</f>
        <v>0</v>
      </c>
      <c r="D411" s="10">
        <f>'Experience Data'!B412</f>
        <v>2010</v>
      </c>
      <c r="E411" s="10" t="str">
        <f t="shared" si="710"/>
        <v>No</v>
      </c>
      <c r="F411" s="40">
        <f>'Experience Data'!I412</f>
        <v>0</v>
      </c>
      <c r="G411" s="40">
        <f>'Experience Data'!J412</f>
        <v>0</v>
      </c>
      <c r="H411" s="11"/>
      <c r="I411" s="11"/>
      <c r="J411" s="35"/>
      <c r="K411" s="40">
        <f>'Experience Data'!G412</f>
        <v>0</v>
      </c>
      <c r="L411" s="40" t="str">
        <f t="shared" si="711"/>
        <v/>
      </c>
      <c r="M411" s="40" t="str">
        <f t="shared" si="712"/>
        <v/>
      </c>
      <c r="N411" s="40" t="str">
        <f t="shared" si="713"/>
        <v/>
      </c>
      <c r="O411" s="9" t="str">
        <f t="shared" si="714"/>
        <v/>
      </c>
      <c r="P411" s="9">
        <v>0.3</v>
      </c>
      <c r="Q411" s="11">
        <v>0.41</v>
      </c>
      <c r="R411" s="37" t="str">
        <f t="shared" si="715"/>
        <v/>
      </c>
      <c r="S411" s="11"/>
      <c r="T411" s="37" t="str">
        <f t="shared" si="716"/>
        <v/>
      </c>
      <c r="U411" s="94" t="str">
        <f t="shared" ref="U411" si="752">IF(S416="","",O411*S416+IF(Q411="",P411,Q411))</f>
        <v/>
      </c>
      <c r="V411" s="18">
        <f t="shared" si="746"/>
        <v>1</v>
      </c>
      <c r="W411" s="78" t="str">
        <f>IF('Experience Data'!AS412="","",'Experience Data'!AS412)</f>
        <v/>
      </c>
      <c r="X411" s="1">
        <f t="shared" si="742"/>
        <v>0</v>
      </c>
      <c r="Y411" s="91">
        <f t="shared" si="731"/>
        <v>5.5</v>
      </c>
      <c r="Z411" s="78" t="str">
        <f>IF('Experience Data'!AT412="","",'Experience Data'!AT412)</f>
        <v/>
      </c>
      <c r="AA411" s="91">
        <f t="shared" si="718"/>
        <v>5.5</v>
      </c>
      <c r="AB411" s="40">
        <f t="shared" ref="AB411" si="753">IFERROR(IF(V411=100%,0.5,SUMPRODUCT(AA407:AA410*X407:X410)/SUM(X407:X410)-AA411-0.5),0.5)</f>
        <v>0.5</v>
      </c>
      <c r="AC411" s="40">
        <f t="shared" si="720"/>
        <v>0</v>
      </c>
      <c r="AD411" s="40">
        <f t="shared" si="721"/>
        <v>1</v>
      </c>
      <c r="AE411" s="1">
        <f>IFERROR((1+HLOOKUP($B411,'Yield Curve'!$C$5:$AK$94,AC411+2,FALSE))^(-AC411),1)</f>
        <v>1</v>
      </c>
      <c r="AF411" s="1">
        <f>IFERROR((1+HLOOKUP($B411,'Yield Curve'!$C$5:$AK$94,AD411+2,FALSE))^(-AD411),1)</f>
        <v>1</v>
      </c>
      <c r="AG411" s="1">
        <f t="shared" si="725"/>
        <v>1</v>
      </c>
      <c r="AH411" s="41" t="str">
        <f t="shared" si="722"/>
        <v/>
      </c>
    </row>
    <row r="412" spans="1:34">
      <c r="A412" s="139">
        <f t="shared" ref="A412:A475" si="754">A411</f>
        <v>41</v>
      </c>
      <c r="B412" s="43">
        <f>'Experience Data'!C413</f>
        <v>0</v>
      </c>
      <c r="C412" s="10">
        <f>'Experience Data'!D413</f>
        <v>0</v>
      </c>
      <c r="D412" s="10">
        <f>'Experience Data'!B413</f>
        <v>2011</v>
      </c>
      <c r="E412" s="10" t="str">
        <f t="shared" si="710"/>
        <v>No</v>
      </c>
      <c r="F412" s="40">
        <f>'Experience Data'!I413</f>
        <v>0</v>
      </c>
      <c r="G412" s="40">
        <f>'Experience Data'!J413</f>
        <v>0</v>
      </c>
      <c r="H412" s="11"/>
      <c r="I412" s="11"/>
      <c r="J412" s="35"/>
      <c r="K412" s="40">
        <f>'Experience Data'!G413</f>
        <v>0</v>
      </c>
      <c r="L412" s="40" t="str">
        <f t="shared" si="711"/>
        <v/>
      </c>
      <c r="M412" s="40" t="str">
        <f t="shared" si="712"/>
        <v/>
      </c>
      <c r="N412" s="40" t="str">
        <f t="shared" si="713"/>
        <v/>
      </c>
      <c r="O412" s="9" t="str">
        <f t="shared" si="714"/>
        <v/>
      </c>
      <c r="P412" s="9">
        <v>0.3</v>
      </c>
      <c r="Q412" s="11">
        <v>0.41</v>
      </c>
      <c r="R412" s="37" t="str">
        <f t="shared" si="715"/>
        <v/>
      </c>
      <c r="S412" s="11"/>
      <c r="T412" s="37" t="str">
        <f t="shared" si="716"/>
        <v/>
      </c>
      <c r="U412" s="94" t="str">
        <f t="shared" ref="U412" si="755">IF(S416="","",O412*S416+IF(Q412="",P412,Q412))</f>
        <v/>
      </c>
      <c r="V412" s="18">
        <f t="shared" si="746"/>
        <v>1</v>
      </c>
      <c r="W412" s="78" t="str">
        <f>IF('Experience Data'!AS413="","",'Experience Data'!AS413)</f>
        <v/>
      </c>
      <c r="X412" s="1">
        <f t="shared" si="742"/>
        <v>0</v>
      </c>
      <c r="Y412" s="91">
        <f t="shared" si="731"/>
        <v>4.5</v>
      </c>
      <c r="Z412" s="78" t="str">
        <f>IF('Experience Data'!AT413="","",'Experience Data'!AT413)</f>
        <v/>
      </c>
      <c r="AA412" s="91">
        <f t="shared" si="718"/>
        <v>4.5</v>
      </c>
      <c r="AB412" s="40">
        <f t="shared" ref="AB412" si="756">IFERROR(IF(V412=100%,0.5,SUMPRODUCT(AA407:AA411*X407:X411)/SUM(X407:X411)-AA412-0.5),0.5)</f>
        <v>0.5</v>
      </c>
      <c r="AC412" s="40">
        <f t="shared" si="720"/>
        <v>0</v>
      </c>
      <c r="AD412" s="40">
        <f t="shared" si="721"/>
        <v>1</v>
      </c>
      <c r="AE412" s="1">
        <f>IFERROR((1+HLOOKUP($B412,'Yield Curve'!$C$5:$AK$94,AC412+2,FALSE))^(-AC412),1)</f>
        <v>1</v>
      </c>
      <c r="AF412" s="1">
        <f>IFERROR((1+HLOOKUP($B412,'Yield Curve'!$C$5:$AK$94,AD412+2,FALSE))^(-AD412),1)</f>
        <v>1</v>
      </c>
      <c r="AG412" s="1">
        <f t="shared" si="725"/>
        <v>1</v>
      </c>
      <c r="AH412" s="41" t="str">
        <f t="shared" si="722"/>
        <v/>
      </c>
    </row>
    <row r="413" spans="1:34">
      <c r="A413" s="139">
        <f t="shared" si="754"/>
        <v>41</v>
      </c>
      <c r="B413" s="43">
        <f>'Experience Data'!C414</f>
        <v>0</v>
      </c>
      <c r="C413" s="10">
        <f>'Experience Data'!D414</f>
        <v>0</v>
      </c>
      <c r="D413" s="10">
        <f>'Experience Data'!B414</f>
        <v>2012</v>
      </c>
      <c r="E413" s="10" t="str">
        <f t="shared" si="710"/>
        <v>No</v>
      </c>
      <c r="F413" s="40">
        <f>'Experience Data'!I414</f>
        <v>0</v>
      </c>
      <c r="G413" s="40">
        <f>'Experience Data'!J414</f>
        <v>0</v>
      </c>
      <c r="H413" s="11"/>
      <c r="I413" s="11"/>
      <c r="J413" s="35"/>
      <c r="K413" s="40">
        <f>'Experience Data'!G414</f>
        <v>0</v>
      </c>
      <c r="L413" s="40" t="str">
        <f t="shared" si="711"/>
        <v/>
      </c>
      <c r="M413" s="40" t="str">
        <f t="shared" si="712"/>
        <v/>
      </c>
      <c r="N413" s="40" t="str">
        <f t="shared" si="713"/>
        <v/>
      </c>
      <c r="O413" s="9" t="str">
        <f t="shared" si="714"/>
        <v/>
      </c>
      <c r="P413" s="9">
        <v>0.3</v>
      </c>
      <c r="Q413" s="11">
        <v>0.41</v>
      </c>
      <c r="R413" s="37" t="str">
        <f t="shared" si="715"/>
        <v/>
      </c>
      <c r="S413" s="11"/>
      <c r="T413" s="37" t="str">
        <f t="shared" si="716"/>
        <v/>
      </c>
      <c r="U413" s="94" t="str">
        <f t="shared" ref="U413" si="757">IF(S416="","",O413*S416+IF(Q413="",P413,Q413))</f>
        <v/>
      </c>
      <c r="V413" s="18">
        <f t="shared" si="746"/>
        <v>1</v>
      </c>
      <c r="W413" s="78" t="str">
        <f>IF('Experience Data'!AS414="","",'Experience Data'!AS414)</f>
        <v/>
      </c>
      <c r="X413" s="1">
        <f t="shared" si="742"/>
        <v>0</v>
      </c>
      <c r="Y413" s="91">
        <f t="shared" si="731"/>
        <v>3.5</v>
      </c>
      <c r="Z413" s="78" t="str">
        <f>IF('Experience Data'!AT414="","",'Experience Data'!AT414)</f>
        <v/>
      </c>
      <c r="AA413" s="91">
        <f t="shared" si="718"/>
        <v>3.5</v>
      </c>
      <c r="AB413" s="40">
        <f t="shared" ref="AB413" si="758">IFERROR(IF(V413=100%,0.5,SUMPRODUCT(AA407:AA412*X407:X412)/SUM(X407:X412)-AA413-0.5),0.5)</f>
        <v>0.5</v>
      </c>
      <c r="AC413" s="40">
        <f t="shared" si="720"/>
        <v>0</v>
      </c>
      <c r="AD413" s="40">
        <f t="shared" si="721"/>
        <v>1</v>
      </c>
      <c r="AE413" s="1">
        <f>IFERROR((1+HLOOKUP($B413,'Yield Curve'!$C$5:$AK$94,AC413+2,FALSE))^(-AC413),1)</f>
        <v>1</v>
      </c>
      <c r="AF413" s="1">
        <f>IFERROR((1+HLOOKUP($B413,'Yield Curve'!$C$5:$AK$94,AD413+2,FALSE))^(-AD413),1)</f>
        <v>1</v>
      </c>
      <c r="AG413" s="1">
        <f t="shared" si="725"/>
        <v>1</v>
      </c>
      <c r="AH413" s="41" t="str">
        <f t="shared" si="722"/>
        <v/>
      </c>
    </row>
    <row r="414" spans="1:34">
      <c r="A414" s="139">
        <f t="shared" si="754"/>
        <v>41</v>
      </c>
      <c r="B414" s="43">
        <f>'Experience Data'!C415</f>
        <v>0</v>
      </c>
      <c r="C414" s="10">
        <f>'Experience Data'!D415</f>
        <v>0</v>
      </c>
      <c r="D414" s="10">
        <f>'Experience Data'!B415</f>
        <v>2013</v>
      </c>
      <c r="E414" s="10" t="str">
        <f t="shared" si="710"/>
        <v>No</v>
      </c>
      <c r="F414" s="40">
        <f>'Experience Data'!I415</f>
        <v>0</v>
      </c>
      <c r="G414" s="40">
        <f>'Experience Data'!J415</f>
        <v>0</v>
      </c>
      <c r="H414" s="11"/>
      <c r="I414" s="11"/>
      <c r="J414" s="35"/>
      <c r="K414" s="40">
        <f>'Experience Data'!G415</f>
        <v>0</v>
      </c>
      <c r="L414" s="40" t="str">
        <f t="shared" si="711"/>
        <v/>
      </c>
      <c r="M414" s="40" t="str">
        <f t="shared" si="712"/>
        <v/>
      </c>
      <c r="N414" s="40" t="str">
        <f t="shared" si="713"/>
        <v/>
      </c>
      <c r="O414" s="9" t="str">
        <f t="shared" si="714"/>
        <v/>
      </c>
      <c r="P414" s="9">
        <v>0.3</v>
      </c>
      <c r="Q414" s="11">
        <v>0.41</v>
      </c>
      <c r="R414" s="37" t="str">
        <f t="shared" si="715"/>
        <v/>
      </c>
      <c r="S414" s="11"/>
      <c r="T414" s="37" t="str">
        <f t="shared" si="716"/>
        <v/>
      </c>
      <c r="U414" s="94" t="str">
        <f t="shared" ref="U414" si="759">IF(S416="","",O414*S416+IF(Q414="",P414,Q414))</f>
        <v/>
      </c>
      <c r="V414" s="18">
        <f t="shared" si="746"/>
        <v>1</v>
      </c>
      <c r="W414" s="78" t="str">
        <f>IF('Experience Data'!AS415="","",'Experience Data'!AS415)</f>
        <v/>
      </c>
      <c r="X414" s="1">
        <f t="shared" si="742"/>
        <v>0</v>
      </c>
      <c r="Y414" s="91">
        <f t="shared" si="731"/>
        <v>2.5</v>
      </c>
      <c r="Z414" s="78" t="str">
        <f>IF('Experience Data'!AT415="","",'Experience Data'!AT415)</f>
        <v/>
      </c>
      <c r="AA414" s="91">
        <f t="shared" si="718"/>
        <v>2.5</v>
      </c>
      <c r="AB414" s="40">
        <f t="shared" ref="AB414" si="760">IFERROR(IF(V414=100%,0.5,SUMPRODUCT(AA407:AA413*X407:X413)/SUM(X407:X413)-AA414-0.5),0.5)</f>
        <v>0.5</v>
      </c>
      <c r="AC414" s="40">
        <f t="shared" si="720"/>
        <v>0</v>
      </c>
      <c r="AD414" s="40">
        <f t="shared" si="721"/>
        <v>1</v>
      </c>
      <c r="AE414" s="1">
        <f>IFERROR((1+HLOOKUP($B414,'Yield Curve'!$C$5:$AK$94,AC414+2,FALSE))^(-AC414),1)</f>
        <v>1</v>
      </c>
      <c r="AF414" s="1">
        <f>IFERROR((1+HLOOKUP($B414,'Yield Curve'!$C$5:$AK$94,AD414+2,FALSE))^(-AD414),1)</f>
        <v>1</v>
      </c>
      <c r="AG414" s="1">
        <f t="shared" si="725"/>
        <v>1</v>
      </c>
      <c r="AH414" s="41" t="str">
        <f t="shared" si="722"/>
        <v/>
      </c>
    </row>
    <row r="415" spans="1:34">
      <c r="A415" s="139">
        <f t="shared" si="754"/>
        <v>41</v>
      </c>
      <c r="B415" s="43">
        <f>'Experience Data'!C416</f>
        <v>0</v>
      </c>
      <c r="C415" s="10">
        <f>'Experience Data'!D416</f>
        <v>0</v>
      </c>
      <c r="D415" s="10">
        <f>'Experience Data'!B416</f>
        <v>2014</v>
      </c>
      <c r="E415" s="10" t="str">
        <f t="shared" si="710"/>
        <v>No</v>
      </c>
      <c r="F415" s="40">
        <f>'Experience Data'!I416</f>
        <v>0</v>
      </c>
      <c r="G415" s="40">
        <f>'Experience Data'!J416</f>
        <v>0</v>
      </c>
      <c r="H415" s="11"/>
      <c r="I415" s="11"/>
      <c r="J415" s="35"/>
      <c r="K415" s="40">
        <f>'Experience Data'!G416</f>
        <v>0</v>
      </c>
      <c r="L415" s="40" t="str">
        <f t="shared" si="711"/>
        <v/>
      </c>
      <c r="M415" s="40" t="str">
        <f t="shared" si="712"/>
        <v/>
      </c>
      <c r="N415" s="40" t="str">
        <f t="shared" si="713"/>
        <v/>
      </c>
      <c r="O415" s="9" t="str">
        <f t="shared" si="714"/>
        <v/>
      </c>
      <c r="P415" s="9">
        <v>0.3</v>
      </c>
      <c r="Q415" s="11">
        <v>0.41</v>
      </c>
      <c r="R415" s="37" t="str">
        <f t="shared" si="715"/>
        <v/>
      </c>
      <c r="S415" s="11"/>
      <c r="T415" s="37" t="str">
        <f t="shared" si="716"/>
        <v/>
      </c>
      <c r="U415" s="94" t="str">
        <f t="shared" ref="U415" si="761">IF(S416="","",O415*S416+IF(Q415="",P415,Q415))</f>
        <v/>
      </c>
      <c r="V415" s="18">
        <f t="shared" si="746"/>
        <v>1</v>
      </c>
      <c r="W415" s="78" t="str">
        <f>IF('Experience Data'!AS416="","",'Experience Data'!AS416)</f>
        <v/>
      </c>
      <c r="X415" s="1">
        <f t="shared" si="742"/>
        <v>0</v>
      </c>
      <c r="Y415" s="91">
        <f t="shared" si="731"/>
        <v>1.5</v>
      </c>
      <c r="Z415" s="78" t="str">
        <f>IF('Experience Data'!AT416="","",'Experience Data'!AT416)</f>
        <v/>
      </c>
      <c r="AA415" s="91">
        <f t="shared" si="718"/>
        <v>1.5</v>
      </c>
      <c r="AB415" s="40">
        <f t="shared" ref="AB415" si="762">IFERROR(IF(V415=100%,0.5,SUMPRODUCT(AA407:AA414*X407:X414)/SUM(X407:X414)-AA415-0.5),0.5)</f>
        <v>0.5</v>
      </c>
      <c r="AC415" s="40">
        <f t="shared" si="720"/>
        <v>0</v>
      </c>
      <c r="AD415" s="40">
        <f t="shared" si="721"/>
        <v>1</v>
      </c>
      <c r="AE415" s="1">
        <f>IFERROR((1+HLOOKUP($B415,'Yield Curve'!$C$5:$AK$94,AC415+2,FALSE))^(-AC415),1)</f>
        <v>1</v>
      </c>
      <c r="AF415" s="1">
        <f>IFERROR((1+HLOOKUP($B415,'Yield Curve'!$C$5:$AK$94,AD415+2,FALSE))^(-AD415),1)</f>
        <v>1</v>
      </c>
      <c r="AG415" s="1">
        <f t="shared" si="725"/>
        <v>1</v>
      </c>
      <c r="AH415" s="41" t="str">
        <f t="shared" si="722"/>
        <v/>
      </c>
    </row>
    <row r="416" spans="1:34">
      <c r="A416" s="140">
        <f t="shared" si="754"/>
        <v>41</v>
      </c>
      <c r="B416" s="44">
        <f>'Experience Data'!C417</f>
        <v>0</v>
      </c>
      <c r="C416" s="16">
        <f>'Experience Data'!D417</f>
        <v>0</v>
      </c>
      <c r="D416" s="16">
        <f>'Experience Data'!B417</f>
        <v>2015</v>
      </c>
      <c r="E416" s="16" t="str">
        <f t="shared" si="710"/>
        <v>No</v>
      </c>
      <c r="F416" s="45">
        <f>'Experience Data'!I417</f>
        <v>0</v>
      </c>
      <c r="G416" s="45">
        <f>'Experience Data'!J417</f>
        <v>0</v>
      </c>
      <c r="H416" s="20"/>
      <c r="I416" s="20"/>
      <c r="J416" s="36"/>
      <c r="K416" s="45">
        <f>'Experience Data'!G417</f>
        <v>0</v>
      </c>
      <c r="L416" s="45" t="str">
        <f t="shared" si="711"/>
        <v/>
      </c>
      <c r="M416" s="45" t="str">
        <f t="shared" si="712"/>
        <v/>
      </c>
      <c r="N416" s="45" t="str">
        <f t="shared" si="713"/>
        <v/>
      </c>
      <c r="O416" s="46" t="str">
        <f t="shared" si="714"/>
        <v/>
      </c>
      <c r="P416" s="46">
        <v>0.3</v>
      </c>
      <c r="Q416" s="20">
        <v>0.41</v>
      </c>
      <c r="R416" s="47" t="str">
        <f t="shared" si="715"/>
        <v/>
      </c>
      <c r="S416" s="20"/>
      <c r="T416" s="47" t="str">
        <f t="shared" si="716"/>
        <v/>
      </c>
      <c r="U416" s="95" t="str">
        <f t="shared" ref="U416" si="763">IF(S416="","",O416*S416+IF(Q416="",P416,Q416))</f>
        <v/>
      </c>
      <c r="V416" s="19">
        <f t="shared" si="746"/>
        <v>1</v>
      </c>
      <c r="W416" s="80" t="str">
        <f>IF('Experience Data'!AS417="","",'Experience Data'!AS417)</f>
        <v/>
      </c>
      <c r="X416" s="98">
        <f t="shared" ref="X416" si="764">IF(W416="",V416,W416)</f>
        <v>1</v>
      </c>
      <c r="Y416" s="92">
        <f t="shared" si="731"/>
        <v>0.5</v>
      </c>
      <c r="Z416" s="80" t="str">
        <f>IF('Experience Data'!AT417="","",'Experience Data'!AT417)</f>
        <v/>
      </c>
      <c r="AA416" s="92">
        <f t="shared" si="718"/>
        <v>0.5</v>
      </c>
      <c r="AB416" s="45">
        <f t="shared" ref="AB416" si="765">IFERROR(IF(V416=100%,0.5,SUMPRODUCT(AA407:AA415*X407:X415)/SUM(X407:X415)-AA416-0.5),0.5)</f>
        <v>0.5</v>
      </c>
      <c r="AC416" s="45">
        <f t="shared" si="720"/>
        <v>0</v>
      </c>
      <c r="AD416" s="45">
        <f t="shared" si="721"/>
        <v>1</v>
      </c>
      <c r="AE416" s="17">
        <f>IFERROR((1+HLOOKUP($B416,'Yield Curve'!$C$5:$AK$94,AC416+2,FALSE))^(-AC416),1)</f>
        <v>1</v>
      </c>
      <c r="AF416" s="17">
        <f>IFERROR((1+HLOOKUP($B416,'Yield Curve'!$C$5:$AK$94,AD416+2,FALSE))^(-AD416),1)</f>
        <v>1</v>
      </c>
      <c r="AG416" s="17">
        <f t="shared" si="725"/>
        <v>1</v>
      </c>
      <c r="AH416" s="42" t="str">
        <f t="shared" si="722"/>
        <v/>
      </c>
    </row>
    <row r="417" spans="1:34">
      <c r="A417" s="138">
        <f t="shared" ref="A417" si="766">A407+1</f>
        <v>42</v>
      </c>
      <c r="B417" s="48">
        <f>'Experience Data'!C418</f>
        <v>0</v>
      </c>
      <c r="C417" s="21">
        <f>'Experience Data'!D418</f>
        <v>0</v>
      </c>
      <c r="D417" s="21">
        <f>'Experience Data'!B418</f>
        <v>2006</v>
      </c>
      <c r="E417" s="21" t="str">
        <f t="shared" si="710"/>
        <v>No</v>
      </c>
      <c r="F417" s="49">
        <f>'Experience Data'!I418</f>
        <v>0</v>
      </c>
      <c r="G417" s="49">
        <f>'Experience Data'!J418</f>
        <v>0</v>
      </c>
      <c r="H417" s="50"/>
      <c r="I417" s="50"/>
      <c r="J417" s="23"/>
      <c r="K417" s="49">
        <f>'Experience Data'!G418</f>
        <v>0</v>
      </c>
      <c r="L417" s="49" t="str">
        <f t="shared" si="711"/>
        <v/>
      </c>
      <c r="M417" s="49" t="str">
        <f t="shared" si="712"/>
        <v/>
      </c>
      <c r="N417" s="49" t="str">
        <f t="shared" si="713"/>
        <v/>
      </c>
      <c r="O417" s="51" t="str">
        <f t="shared" si="714"/>
        <v/>
      </c>
      <c r="P417" s="51">
        <v>0.3</v>
      </c>
      <c r="Q417" s="50">
        <v>0.41</v>
      </c>
      <c r="R417" s="52" t="str">
        <f t="shared" si="715"/>
        <v/>
      </c>
      <c r="S417" s="50"/>
      <c r="T417" s="52" t="str">
        <f t="shared" si="716"/>
        <v/>
      </c>
      <c r="U417" s="93" t="str">
        <f t="shared" ref="U417" si="767">IF(S426="","",O417*S426+IF(Q417="",P417,Q417))</f>
        <v/>
      </c>
      <c r="V417" s="53">
        <v>1</v>
      </c>
      <c r="W417" s="79">
        <f>IF('Experience Data'!AS418="","",'Experience Data'!AS418)</f>
        <v>1</v>
      </c>
      <c r="X417" s="24">
        <f t="shared" ref="X417:X425" si="768">IF(W418="",V417-V418,W417-W418)</f>
        <v>0</v>
      </c>
      <c r="Y417" s="90">
        <v>15</v>
      </c>
      <c r="Z417" s="79" t="str">
        <f>IF('Experience Data'!AT418="","",'Experience Data'!AT418)</f>
        <v/>
      </c>
      <c r="AA417" s="90">
        <f t="shared" si="718"/>
        <v>15</v>
      </c>
      <c r="AB417" s="49">
        <f t="shared" ref="AB417" si="769">IFERROR(IF(V417=100%,0.5,SUMPRODUCT(AA416:AA417*X416:X417)/SUM(X416:X417)-AA417-0.5),0.5)</f>
        <v>0.5</v>
      </c>
      <c r="AC417" s="49">
        <f t="shared" si="720"/>
        <v>0</v>
      </c>
      <c r="AD417" s="49">
        <f t="shared" si="721"/>
        <v>1</v>
      </c>
      <c r="AE417" s="24">
        <f>IFERROR((1+HLOOKUP($B417,'Yield Curve'!$C$5:$AK$94,AC417+2,FALSE))^(-AC417),1)</f>
        <v>1</v>
      </c>
      <c r="AF417" s="24">
        <f>IFERROR((1+HLOOKUP($B417,'Yield Curve'!$C$5:$AK$94,AD417+2,FALSE))^(-AD417),1)</f>
        <v>1</v>
      </c>
      <c r="AG417" s="24">
        <f t="shared" si="725"/>
        <v>1</v>
      </c>
      <c r="AH417" s="54" t="str">
        <f t="shared" si="722"/>
        <v/>
      </c>
    </row>
    <row r="418" spans="1:34">
      <c r="A418" s="139">
        <f t="shared" ref="A418" si="770">A417</f>
        <v>42</v>
      </c>
      <c r="B418" s="43">
        <f>'Experience Data'!C419</f>
        <v>0</v>
      </c>
      <c r="C418" s="10">
        <f>'Experience Data'!D419</f>
        <v>0</v>
      </c>
      <c r="D418" s="10">
        <f>'Experience Data'!B419</f>
        <v>2007</v>
      </c>
      <c r="E418" s="10" t="str">
        <f t="shared" si="710"/>
        <v>No</v>
      </c>
      <c r="F418" s="40">
        <f>'Experience Data'!I419</f>
        <v>0</v>
      </c>
      <c r="G418" s="40">
        <f>'Experience Data'!J419</f>
        <v>0</v>
      </c>
      <c r="H418" s="11"/>
      <c r="I418" s="11"/>
      <c r="J418" s="35"/>
      <c r="K418" s="40">
        <f>'Experience Data'!G419</f>
        <v>0</v>
      </c>
      <c r="L418" s="40" t="str">
        <f t="shared" si="711"/>
        <v/>
      </c>
      <c r="M418" s="40" t="str">
        <f t="shared" si="712"/>
        <v/>
      </c>
      <c r="N418" s="40" t="str">
        <f t="shared" si="713"/>
        <v/>
      </c>
      <c r="O418" s="9" t="str">
        <f t="shared" si="714"/>
        <v/>
      </c>
      <c r="P418" s="9">
        <v>0.3</v>
      </c>
      <c r="Q418" s="11">
        <v>0.41</v>
      </c>
      <c r="R418" s="37" t="str">
        <f t="shared" si="715"/>
        <v/>
      </c>
      <c r="S418" s="11"/>
      <c r="T418" s="37" t="str">
        <f t="shared" si="716"/>
        <v/>
      </c>
      <c r="U418" s="94" t="str">
        <f t="shared" ref="U418" si="771">IF(S426="","",O418*S426+IF(Q418="",P418,Q418))</f>
        <v/>
      </c>
      <c r="V418" s="18">
        <f t="shared" ref="V418:V426" si="772">IFERROR(L418/M418,100%)</f>
        <v>1</v>
      </c>
      <c r="W418" s="78" t="str">
        <f>IF('Experience Data'!AS419="","",'Experience Data'!AS419)</f>
        <v/>
      </c>
      <c r="X418" s="1">
        <f t="shared" si="768"/>
        <v>0</v>
      </c>
      <c r="Y418" s="91">
        <v>8.5</v>
      </c>
      <c r="Z418" s="78" t="str">
        <f>IF('Experience Data'!AT419="","",'Experience Data'!AT419)</f>
        <v/>
      </c>
      <c r="AA418" s="91">
        <f t="shared" si="718"/>
        <v>8.5</v>
      </c>
      <c r="AB418" s="40">
        <f t="shared" ref="AB418" si="773">IFERROR(IF(V418=100%,0.5,SUMPRODUCT(AA417:AA417*X417:X417)/SUM(X417:X417)-AA418-0.5),0.5)</f>
        <v>0.5</v>
      </c>
      <c r="AC418" s="40">
        <f t="shared" si="720"/>
        <v>0</v>
      </c>
      <c r="AD418" s="40">
        <f t="shared" si="721"/>
        <v>1</v>
      </c>
      <c r="AE418" s="1">
        <f>IFERROR((1+HLOOKUP($B418,'Yield Curve'!$C$5:$AK$94,AC418+2,FALSE))^(-AC418),1)</f>
        <v>1</v>
      </c>
      <c r="AF418" s="1">
        <f>IFERROR((1+HLOOKUP($B418,'Yield Curve'!$C$5:$AK$94,AD418+2,FALSE))^(-AD418),1)</f>
        <v>1</v>
      </c>
      <c r="AG418" s="1">
        <f t="shared" si="725"/>
        <v>1</v>
      </c>
      <c r="AH418" s="41" t="str">
        <f t="shared" si="722"/>
        <v/>
      </c>
    </row>
    <row r="419" spans="1:34">
      <c r="A419" s="139">
        <f t="shared" si="754"/>
        <v>42</v>
      </c>
      <c r="B419" s="43">
        <f>'Experience Data'!C420</f>
        <v>0</v>
      </c>
      <c r="C419" s="10">
        <f>'Experience Data'!D420</f>
        <v>0</v>
      </c>
      <c r="D419" s="10">
        <f>'Experience Data'!B420</f>
        <v>2008</v>
      </c>
      <c r="E419" s="10" t="str">
        <f t="shared" si="710"/>
        <v>No</v>
      </c>
      <c r="F419" s="40">
        <f>'Experience Data'!I420</f>
        <v>0</v>
      </c>
      <c r="G419" s="40">
        <f>'Experience Data'!J420</f>
        <v>0</v>
      </c>
      <c r="H419" s="11"/>
      <c r="I419" s="11"/>
      <c r="J419" s="35"/>
      <c r="K419" s="40">
        <f>'Experience Data'!G420</f>
        <v>0</v>
      </c>
      <c r="L419" s="40" t="str">
        <f t="shared" si="711"/>
        <v/>
      </c>
      <c r="M419" s="40" t="str">
        <f t="shared" si="712"/>
        <v/>
      </c>
      <c r="N419" s="40" t="str">
        <f t="shared" si="713"/>
        <v/>
      </c>
      <c r="O419" s="9" t="str">
        <f t="shared" si="714"/>
        <v/>
      </c>
      <c r="P419" s="9">
        <v>0.3</v>
      </c>
      <c r="Q419" s="11">
        <v>0.41</v>
      </c>
      <c r="R419" s="37" t="str">
        <f t="shared" si="715"/>
        <v/>
      </c>
      <c r="S419" s="11"/>
      <c r="T419" s="37" t="str">
        <f t="shared" si="716"/>
        <v/>
      </c>
      <c r="U419" s="94" t="str">
        <f t="shared" ref="U419" si="774">IF(S426="","",O419*S426+IF(Q419="",P419,Q419))</f>
        <v/>
      </c>
      <c r="V419" s="18">
        <f t="shared" si="772"/>
        <v>1</v>
      </c>
      <c r="W419" s="78" t="str">
        <f>IF('Experience Data'!AS420="","",'Experience Data'!AS420)</f>
        <v/>
      </c>
      <c r="X419" s="1">
        <f t="shared" si="768"/>
        <v>0</v>
      </c>
      <c r="Y419" s="91">
        <f t="shared" si="731"/>
        <v>7.5</v>
      </c>
      <c r="Z419" s="78" t="str">
        <f>IF('Experience Data'!AT420="","",'Experience Data'!AT420)</f>
        <v/>
      </c>
      <c r="AA419" s="91">
        <f t="shared" si="718"/>
        <v>7.5</v>
      </c>
      <c r="AB419" s="40">
        <f t="shared" ref="AB419" si="775">IFERROR(IF(V419=100%,0.5,SUMPRODUCT(AA417:AA418*X417:X418)/SUM(X417:X418)-AA419-0.5),0.5)</f>
        <v>0.5</v>
      </c>
      <c r="AC419" s="40">
        <f t="shared" si="720"/>
        <v>0</v>
      </c>
      <c r="AD419" s="40">
        <f t="shared" si="721"/>
        <v>1</v>
      </c>
      <c r="AE419" s="1">
        <f>IFERROR((1+HLOOKUP($B419,'Yield Curve'!$C$5:$AK$94,AC419+2,FALSE))^(-AC419),1)</f>
        <v>1</v>
      </c>
      <c r="AF419" s="1">
        <f>IFERROR((1+HLOOKUP($B419,'Yield Curve'!$C$5:$AK$94,AD419+2,FALSE))^(-AD419),1)</f>
        <v>1</v>
      </c>
      <c r="AG419" s="1">
        <f t="shared" si="725"/>
        <v>1</v>
      </c>
      <c r="AH419" s="41" t="str">
        <f t="shared" si="722"/>
        <v/>
      </c>
    </row>
    <row r="420" spans="1:34">
      <c r="A420" s="139">
        <f t="shared" si="754"/>
        <v>42</v>
      </c>
      <c r="B420" s="43">
        <f>'Experience Data'!C421</f>
        <v>0</v>
      </c>
      <c r="C420" s="10">
        <f>'Experience Data'!D421</f>
        <v>0</v>
      </c>
      <c r="D420" s="10">
        <f>'Experience Data'!B421</f>
        <v>2009</v>
      </c>
      <c r="E420" s="10" t="str">
        <f t="shared" si="710"/>
        <v>No</v>
      </c>
      <c r="F420" s="40">
        <f>'Experience Data'!I421</f>
        <v>0</v>
      </c>
      <c r="G420" s="40">
        <f>'Experience Data'!J421</f>
        <v>0</v>
      </c>
      <c r="H420" s="11"/>
      <c r="I420" s="11"/>
      <c r="J420" s="35"/>
      <c r="K420" s="40">
        <f>'Experience Data'!G421</f>
        <v>0</v>
      </c>
      <c r="L420" s="40" t="str">
        <f t="shared" si="711"/>
        <v/>
      </c>
      <c r="M420" s="40" t="str">
        <f t="shared" si="712"/>
        <v/>
      </c>
      <c r="N420" s="40" t="str">
        <f t="shared" si="713"/>
        <v/>
      </c>
      <c r="O420" s="9" t="str">
        <f t="shared" si="714"/>
        <v/>
      </c>
      <c r="P420" s="9">
        <v>0.3</v>
      </c>
      <c r="Q420" s="11">
        <v>0.41</v>
      </c>
      <c r="R420" s="37" t="str">
        <f t="shared" si="715"/>
        <v/>
      </c>
      <c r="S420" s="11"/>
      <c r="T420" s="37" t="str">
        <f t="shared" si="716"/>
        <v/>
      </c>
      <c r="U420" s="94" t="str">
        <f t="shared" ref="U420" si="776">IF(S426="","",O420*S426+IF(Q420="",P420,Q420))</f>
        <v/>
      </c>
      <c r="V420" s="18">
        <f t="shared" si="772"/>
        <v>1</v>
      </c>
      <c r="W420" s="78" t="str">
        <f>IF('Experience Data'!AS421="","",'Experience Data'!AS421)</f>
        <v/>
      </c>
      <c r="X420" s="1">
        <f t="shared" si="768"/>
        <v>0</v>
      </c>
      <c r="Y420" s="91">
        <f t="shared" si="731"/>
        <v>6.5</v>
      </c>
      <c r="Z420" s="78" t="str">
        <f>IF('Experience Data'!AT421="","",'Experience Data'!AT421)</f>
        <v/>
      </c>
      <c r="AA420" s="91">
        <f t="shared" si="718"/>
        <v>6.5</v>
      </c>
      <c r="AB420" s="40">
        <f t="shared" ref="AB420" si="777">IFERROR(IF(V420=100%,0.5,SUMPRODUCT(AA417:AA419*X417:X419)/SUM(X417:X419)-AA420-0.5),0.5)</f>
        <v>0.5</v>
      </c>
      <c r="AC420" s="40">
        <f t="shared" si="720"/>
        <v>0</v>
      </c>
      <c r="AD420" s="40">
        <f t="shared" si="721"/>
        <v>1</v>
      </c>
      <c r="AE420" s="1">
        <f>IFERROR((1+HLOOKUP($B420,'Yield Curve'!$C$5:$AK$94,AC420+2,FALSE))^(-AC420),1)</f>
        <v>1</v>
      </c>
      <c r="AF420" s="1">
        <f>IFERROR((1+HLOOKUP($B420,'Yield Curve'!$C$5:$AK$94,AD420+2,FALSE))^(-AD420),1)</f>
        <v>1</v>
      </c>
      <c r="AG420" s="1">
        <f t="shared" si="725"/>
        <v>1</v>
      </c>
      <c r="AH420" s="41" t="str">
        <f t="shared" si="722"/>
        <v/>
      </c>
    </row>
    <row r="421" spans="1:34">
      <c r="A421" s="139">
        <f t="shared" si="754"/>
        <v>42</v>
      </c>
      <c r="B421" s="43">
        <f>'Experience Data'!C422</f>
        <v>0</v>
      </c>
      <c r="C421" s="10">
        <f>'Experience Data'!D422</f>
        <v>0</v>
      </c>
      <c r="D421" s="10">
        <f>'Experience Data'!B422</f>
        <v>2010</v>
      </c>
      <c r="E421" s="10" t="str">
        <f t="shared" si="710"/>
        <v>No</v>
      </c>
      <c r="F421" s="40">
        <f>'Experience Data'!I422</f>
        <v>0</v>
      </c>
      <c r="G421" s="40">
        <f>'Experience Data'!J422</f>
        <v>0</v>
      </c>
      <c r="H421" s="11"/>
      <c r="I421" s="11"/>
      <c r="J421" s="35"/>
      <c r="K421" s="40">
        <f>'Experience Data'!G422</f>
        <v>0</v>
      </c>
      <c r="L421" s="40" t="str">
        <f t="shared" si="711"/>
        <v/>
      </c>
      <c r="M421" s="40" t="str">
        <f t="shared" si="712"/>
        <v/>
      </c>
      <c r="N421" s="40" t="str">
        <f t="shared" si="713"/>
        <v/>
      </c>
      <c r="O421" s="9" t="str">
        <f t="shared" si="714"/>
        <v/>
      </c>
      <c r="P421" s="9">
        <v>0.3</v>
      </c>
      <c r="Q421" s="11">
        <v>0.41</v>
      </c>
      <c r="R421" s="37" t="str">
        <f t="shared" si="715"/>
        <v/>
      </c>
      <c r="S421" s="11"/>
      <c r="T421" s="37" t="str">
        <f t="shared" si="716"/>
        <v/>
      </c>
      <c r="U421" s="94" t="str">
        <f t="shared" ref="U421" si="778">IF(S426="","",O421*S426+IF(Q421="",P421,Q421))</f>
        <v/>
      </c>
      <c r="V421" s="18">
        <f t="shared" si="772"/>
        <v>1</v>
      </c>
      <c r="W421" s="78" t="str">
        <f>IF('Experience Data'!AS422="","",'Experience Data'!AS422)</f>
        <v/>
      </c>
      <c r="X421" s="1">
        <f t="shared" si="768"/>
        <v>0</v>
      </c>
      <c r="Y421" s="91">
        <f t="shared" si="731"/>
        <v>5.5</v>
      </c>
      <c r="Z421" s="78" t="str">
        <f>IF('Experience Data'!AT422="","",'Experience Data'!AT422)</f>
        <v/>
      </c>
      <c r="AA421" s="91">
        <f t="shared" si="718"/>
        <v>5.5</v>
      </c>
      <c r="AB421" s="40">
        <f t="shared" ref="AB421" si="779">IFERROR(IF(V421=100%,0.5,SUMPRODUCT(AA417:AA420*X417:X420)/SUM(X417:X420)-AA421-0.5),0.5)</f>
        <v>0.5</v>
      </c>
      <c r="AC421" s="40">
        <f t="shared" si="720"/>
        <v>0</v>
      </c>
      <c r="AD421" s="40">
        <f t="shared" si="721"/>
        <v>1</v>
      </c>
      <c r="AE421" s="1">
        <f>IFERROR((1+HLOOKUP($B421,'Yield Curve'!$C$5:$AK$94,AC421+2,FALSE))^(-AC421),1)</f>
        <v>1</v>
      </c>
      <c r="AF421" s="1">
        <f>IFERROR((1+HLOOKUP($B421,'Yield Curve'!$C$5:$AK$94,AD421+2,FALSE))^(-AD421),1)</f>
        <v>1</v>
      </c>
      <c r="AG421" s="1">
        <f t="shared" si="725"/>
        <v>1</v>
      </c>
      <c r="AH421" s="41" t="str">
        <f t="shared" si="722"/>
        <v/>
      </c>
    </row>
    <row r="422" spans="1:34">
      <c r="A422" s="139">
        <f t="shared" si="754"/>
        <v>42</v>
      </c>
      <c r="B422" s="43">
        <f>'Experience Data'!C423</f>
        <v>0</v>
      </c>
      <c r="C422" s="10">
        <f>'Experience Data'!D423</f>
        <v>0</v>
      </c>
      <c r="D422" s="10">
        <f>'Experience Data'!B423</f>
        <v>2011</v>
      </c>
      <c r="E422" s="10" t="str">
        <f t="shared" si="710"/>
        <v>No</v>
      </c>
      <c r="F422" s="40">
        <f>'Experience Data'!I423</f>
        <v>0</v>
      </c>
      <c r="G422" s="40">
        <f>'Experience Data'!J423</f>
        <v>0</v>
      </c>
      <c r="H422" s="11"/>
      <c r="I422" s="11"/>
      <c r="J422" s="35"/>
      <c r="K422" s="40">
        <f>'Experience Data'!G423</f>
        <v>0</v>
      </c>
      <c r="L422" s="40" t="str">
        <f t="shared" si="711"/>
        <v/>
      </c>
      <c r="M422" s="40" t="str">
        <f t="shared" si="712"/>
        <v/>
      </c>
      <c r="N422" s="40" t="str">
        <f t="shared" si="713"/>
        <v/>
      </c>
      <c r="O422" s="9" t="str">
        <f t="shared" si="714"/>
        <v/>
      </c>
      <c r="P422" s="9">
        <v>0.3</v>
      </c>
      <c r="Q422" s="11">
        <v>0.41</v>
      </c>
      <c r="R422" s="37" t="str">
        <f t="shared" si="715"/>
        <v/>
      </c>
      <c r="S422" s="11"/>
      <c r="T422" s="37" t="str">
        <f t="shared" si="716"/>
        <v/>
      </c>
      <c r="U422" s="94" t="str">
        <f t="shared" ref="U422" si="780">IF(S426="","",O422*S426+IF(Q422="",P422,Q422))</f>
        <v/>
      </c>
      <c r="V422" s="18">
        <f t="shared" si="772"/>
        <v>1</v>
      </c>
      <c r="W422" s="78" t="str">
        <f>IF('Experience Data'!AS423="","",'Experience Data'!AS423)</f>
        <v/>
      </c>
      <c r="X422" s="1">
        <f t="shared" si="768"/>
        <v>0</v>
      </c>
      <c r="Y422" s="91">
        <f t="shared" si="731"/>
        <v>4.5</v>
      </c>
      <c r="Z422" s="78" t="str">
        <f>IF('Experience Data'!AT423="","",'Experience Data'!AT423)</f>
        <v/>
      </c>
      <c r="AA422" s="91">
        <f t="shared" si="718"/>
        <v>4.5</v>
      </c>
      <c r="AB422" s="40">
        <f t="shared" ref="AB422" si="781">IFERROR(IF(V422=100%,0.5,SUMPRODUCT(AA417:AA421*X417:X421)/SUM(X417:X421)-AA422-0.5),0.5)</f>
        <v>0.5</v>
      </c>
      <c r="AC422" s="40">
        <f t="shared" si="720"/>
        <v>0</v>
      </c>
      <c r="AD422" s="40">
        <f t="shared" si="721"/>
        <v>1</v>
      </c>
      <c r="AE422" s="1">
        <f>IFERROR((1+HLOOKUP($B422,'Yield Curve'!$C$5:$AK$94,AC422+2,FALSE))^(-AC422),1)</f>
        <v>1</v>
      </c>
      <c r="AF422" s="1">
        <f>IFERROR((1+HLOOKUP($B422,'Yield Curve'!$C$5:$AK$94,AD422+2,FALSE))^(-AD422),1)</f>
        <v>1</v>
      </c>
      <c r="AG422" s="1">
        <f t="shared" si="725"/>
        <v>1</v>
      </c>
      <c r="AH422" s="41" t="str">
        <f t="shared" si="722"/>
        <v/>
      </c>
    </row>
    <row r="423" spans="1:34">
      <c r="A423" s="139">
        <f t="shared" si="754"/>
        <v>42</v>
      </c>
      <c r="B423" s="43">
        <f>'Experience Data'!C424</f>
        <v>0</v>
      </c>
      <c r="C423" s="10">
        <f>'Experience Data'!D424</f>
        <v>0</v>
      </c>
      <c r="D423" s="10">
        <f>'Experience Data'!B424</f>
        <v>2012</v>
      </c>
      <c r="E423" s="10" t="str">
        <f t="shared" si="710"/>
        <v>No</v>
      </c>
      <c r="F423" s="40">
        <f>'Experience Data'!I424</f>
        <v>0</v>
      </c>
      <c r="G423" s="40">
        <f>'Experience Data'!J424</f>
        <v>0</v>
      </c>
      <c r="H423" s="11"/>
      <c r="I423" s="11"/>
      <c r="J423" s="35"/>
      <c r="K423" s="40">
        <f>'Experience Data'!G424</f>
        <v>0</v>
      </c>
      <c r="L423" s="40" t="str">
        <f t="shared" si="711"/>
        <v/>
      </c>
      <c r="M423" s="40" t="str">
        <f t="shared" si="712"/>
        <v/>
      </c>
      <c r="N423" s="40" t="str">
        <f t="shared" si="713"/>
        <v/>
      </c>
      <c r="O423" s="9" t="str">
        <f t="shared" si="714"/>
        <v/>
      </c>
      <c r="P423" s="9">
        <v>0.3</v>
      </c>
      <c r="Q423" s="11">
        <v>0.41</v>
      </c>
      <c r="R423" s="37" t="str">
        <f t="shared" si="715"/>
        <v/>
      </c>
      <c r="S423" s="11"/>
      <c r="T423" s="37" t="str">
        <f t="shared" si="716"/>
        <v/>
      </c>
      <c r="U423" s="94" t="str">
        <f t="shared" ref="U423" si="782">IF(S426="","",O423*S426+IF(Q423="",P423,Q423))</f>
        <v/>
      </c>
      <c r="V423" s="18">
        <f t="shared" si="772"/>
        <v>1</v>
      </c>
      <c r="W423" s="78" t="str">
        <f>IF('Experience Data'!AS424="","",'Experience Data'!AS424)</f>
        <v/>
      </c>
      <c r="X423" s="1">
        <f t="shared" si="768"/>
        <v>0</v>
      </c>
      <c r="Y423" s="91">
        <f t="shared" si="731"/>
        <v>3.5</v>
      </c>
      <c r="Z423" s="78" t="str">
        <f>IF('Experience Data'!AT424="","",'Experience Data'!AT424)</f>
        <v/>
      </c>
      <c r="AA423" s="91">
        <f t="shared" si="718"/>
        <v>3.5</v>
      </c>
      <c r="AB423" s="40">
        <f t="shared" ref="AB423" si="783">IFERROR(IF(V423=100%,0.5,SUMPRODUCT(AA417:AA422*X417:X422)/SUM(X417:X422)-AA423-0.5),0.5)</f>
        <v>0.5</v>
      </c>
      <c r="AC423" s="40">
        <f t="shared" si="720"/>
        <v>0</v>
      </c>
      <c r="AD423" s="40">
        <f t="shared" si="721"/>
        <v>1</v>
      </c>
      <c r="AE423" s="1">
        <f>IFERROR((1+HLOOKUP($B423,'Yield Curve'!$C$5:$AK$94,AC423+2,FALSE))^(-AC423),1)</f>
        <v>1</v>
      </c>
      <c r="AF423" s="1">
        <f>IFERROR((1+HLOOKUP($B423,'Yield Curve'!$C$5:$AK$94,AD423+2,FALSE))^(-AD423),1)</f>
        <v>1</v>
      </c>
      <c r="AG423" s="1">
        <f t="shared" si="725"/>
        <v>1</v>
      </c>
      <c r="AH423" s="41" t="str">
        <f t="shared" si="722"/>
        <v/>
      </c>
    </row>
    <row r="424" spans="1:34">
      <c r="A424" s="139">
        <f t="shared" si="754"/>
        <v>42</v>
      </c>
      <c r="B424" s="43">
        <f>'Experience Data'!C425</f>
        <v>0</v>
      </c>
      <c r="C424" s="10">
        <f>'Experience Data'!D425</f>
        <v>0</v>
      </c>
      <c r="D424" s="10">
        <f>'Experience Data'!B425</f>
        <v>2013</v>
      </c>
      <c r="E424" s="10" t="str">
        <f t="shared" si="710"/>
        <v>No</v>
      </c>
      <c r="F424" s="40">
        <f>'Experience Data'!I425</f>
        <v>0</v>
      </c>
      <c r="G424" s="40">
        <f>'Experience Data'!J425</f>
        <v>0</v>
      </c>
      <c r="H424" s="11"/>
      <c r="I424" s="11"/>
      <c r="J424" s="35"/>
      <c r="K424" s="40">
        <f>'Experience Data'!G425</f>
        <v>0</v>
      </c>
      <c r="L424" s="40" t="str">
        <f t="shared" si="711"/>
        <v/>
      </c>
      <c r="M424" s="40" t="str">
        <f t="shared" si="712"/>
        <v/>
      </c>
      <c r="N424" s="40" t="str">
        <f t="shared" si="713"/>
        <v/>
      </c>
      <c r="O424" s="9" t="str">
        <f t="shared" si="714"/>
        <v/>
      </c>
      <c r="P424" s="9">
        <v>0.3</v>
      </c>
      <c r="Q424" s="11">
        <v>0.41</v>
      </c>
      <c r="R424" s="37" t="str">
        <f t="shared" si="715"/>
        <v/>
      </c>
      <c r="S424" s="11"/>
      <c r="T424" s="37" t="str">
        <f t="shared" si="716"/>
        <v/>
      </c>
      <c r="U424" s="94" t="str">
        <f t="shared" ref="U424" si="784">IF(S426="","",O424*S426+IF(Q424="",P424,Q424))</f>
        <v/>
      </c>
      <c r="V424" s="18">
        <f t="shared" si="772"/>
        <v>1</v>
      </c>
      <c r="W424" s="78" t="str">
        <f>IF('Experience Data'!AS425="","",'Experience Data'!AS425)</f>
        <v/>
      </c>
      <c r="X424" s="1">
        <f t="shared" si="768"/>
        <v>0</v>
      </c>
      <c r="Y424" s="91">
        <f t="shared" si="731"/>
        <v>2.5</v>
      </c>
      <c r="Z424" s="78" t="str">
        <f>IF('Experience Data'!AT425="","",'Experience Data'!AT425)</f>
        <v/>
      </c>
      <c r="AA424" s="91">
        <f t="shared" si="718"/>
        <v>2.5</v>
      </c>
      <c r="AB424" s="40">
        <f t="shared" ref="AB424" si="785">IFERROR(IF(V424=100%,0.5,SUMPRODUCT(AA417:AA423*X417:X423)/SUM(X417:X423)-AA424-0.5),0.5)</f>
        <v>0.5</v>
      </c>
      <c r="AC424" s="40">
        <f t="shared" si="720"/>
        <v>0</v>
      </c>
      <c r="AD424" s="40">
        <f t="shared" si="721"/>
        <v>1</v>
      </c>
      <c r="AE424" s="1">
        <f>IFERROR((1+HLOOKUP($B424,'Yield Curve'!$C$5:$AK$94,AC424+2,FALSE))^(-AC424),1)</f>
        <v>1</v>
      </c>
      <c r="AF424" s="1">
        <f>IFERROR((1+HLOOKUP($B424,'Yield Curve'!$C$5:$AK$94,AD424+2,FALSE))^(-AD424),1)</f>
        <v>1</v>
      </c>
      <c r="AG424" s="1">
        <f t="shared" si="725"/>
        <v>1</v>
      </c>
      <c r="AH424" s="41" t="str">
        <f t="shared" si="722"/>
        <v/>
      </c>
    </row>
    <row r="425" spans="1:34">
      <c r="A425" s="139">
        <f t="shared" si="754"/>
        <v>42</v>
      </c>
      <c r="B425" s="43">
        <f>'Experience Data'!C426</f>
        <v>0</v>
      </c>
      <c r="C425" s="10">
        <f>'Experience Data'!D426</f>
        <v>0</v>
      </c>
      <c r="D425" s="10">
        <f>'Experience Data'!B426</f>
        <v>2014</v>
      </c>
      <c r="E425" s="10" t="str">
        <f t="shared" si="710"/>
        <v>No</v>
      </c>
      <c r="F425" s="40">
        <f>'Experience Data'!I426</f>
        <v>0</v>
      </c>
      <c r="G425" s="40">
        <f>'Experience Data'!J426</f>
        <v>0</v>
      </c>
      <c r="H425" s="11"/>
      <c r="I425" s="11"/>
      <c r="J425" s="35"/>
      <c r="K425" s="40">
        <f>'Experience Data'!G426</f>
        <v>0</v>
      </c>
      <c r="L425" s="40" t="str">
        <f t="shared" si="711"/>
        <v/>
      </c>
      <c r="M425" s="40" t="str">
        <f t="shared" si="712"/>
        <v/>
      </c>
      <c r="N425" s="40" t="str">
        <f t="shared" si="713"/>
        <v/>
      </c>
      <c r="O425" s="9" t="str">
        <f t="shared" si="714"/>
        <v/>
      </c>
      <c r="P425" s="9">
        <v>0.3</v>
      </c>
      <c r="Q425" s="11">
        <v>0.41</v>
      </c>
      <c r="R425" s="37" t="str">
        <f t="shared" si="715"/>
        <v/>
      </c>
      <c r="S425" s="11"/>
      <c r="T425" s="37" t="str">
        <f t="shared" si="716"/>
        <v/>
      </c>
      <c r="U425" s="94" t="str">
        <f t="shared" ref="U425" si="786">IF(S426="","",O425*S426+IF(Q425="",P425,Q425))</f>
        <v/>
      </c>
      <c r="V425" s="18">
        <f t="shared" si="772"/>
        <v>1</v>
      </c>
      <c r="W425" s="78" t="str">
        <f>IF('Experience Data'!AS426="","",'Experience Data'!AS426)</f>
        <v/>
      </c>
      <c r="X425" s="1">
        <f t="shared" si="768"/>
        <v>0</v>
      </c>
      <c r="Y425" s="91">
        <f t="shared" si="731"/>
        <v>1.5</v>
      </c>
      <c r="Z425" s="78" t="str">
        <f>IF('Experience Data'!AT426="","",'Experience Data'!AT426)</f>
        <v/>
      </c>
      <c r="AA425" s="91">
        <f t="shared" si="718"/>
        <v>1.5</v>
      </c>
      <c r="AB425" s="40">
        <f t="shared" ref="AB425" si="787">IFERROR(IF(V425=100%,0.5,SUMPRODUCT(AA417:AA424*X417:X424)/SUM(X417:X424)-AA425-0.5),0.5)</f>
        <v>0.5</v>
      </c>
      <c r="AC425" s="40">
        <f t="shared" si="720"/>
        <v>0</v>
      </c>
      <c r="AD425" s="40">
        <f t="shared" si="721"/>
        <v>1</v>
      </c>
      <c r="AE425" s="1">
        <f>IFERROR((1+HLOOKUP($B425,'Yield Curve'!$C$5:$AK$94,AC425+2,FALSE))^(-AC425),1)</f>
        <v>1</v>
      </c>
      <c r="AF425" s="1">
        <f>IFERROR((1+HLOOKUP($B425,'Yield Curve'!$C$5:$AK$94,AD425+2,FALSE))^(-AD425),1)</f>
        <v>1</v>
      </c>
      <c r="AG425" s="1">
        <f t="shared" si="725"/>
        <v>1</v>
      </c>
      <c r="AH425" s="41" t="str">
        <f t="shared" si="722"/>
        <v/>
      </c>
    </row>
    <row r="426" spans="1:34">
      <c r="A426" s="140">
        <f t="shared" si="754"/>
        <v>42</v>
      </c>
      <c r="B426" s="44">
        <f>'Experience Data'!C427</f>
        <v>0</v>
      </c>
      <c r="C426" s="16">
        <f>'Experience Data'!D427</f>
        <v>0</v>
      </c>
      <c r="D426" s="16">
        <f>'Experience Data'!B427</f>
        <v>2015</v>
      </c>
      <c r="E426" s="16" t="str">
        <f t="shared" si="710"/>
        <v>No</v>
      </c>
      <c r="F426" s="45">
        <f>'Experience Data'!I427</f>
        <v>0</v>
      </c>
      <c r="G426" s="45">
        <f>'Experience Data'!J427</f>
        <v>0</v>
      </c>
      <c r="H426" s="20"/>
      <c r="I426" s="20"/>
      <c r="J426" s="36"/>
      <c r="K426" s="45">
        <f>'Experience Data'!G427</f>
        <v>0</v>
      </c>
      <c r="L426" s="45" t="str">
        <f t="shared" si="711"/>
        <v/>
      </c>
      <c r="M426" s="45" t="str">
        <f t="shared" si="712"/>
        <v/>
      </c>
      <c r="N426" s="45" t="str">
        <f t="shared" si="713"/>
        <v/>
      </c>
      <c r="O426" s="46" t="str">
        <f t="shared" si="714"/>
        <v/>
      </c>
      <c r="P426" s="46">
        <v>0.3</v>
      </c>
      <c r="Q426" s="20">
        <v>0.41</v>
      </c>
      <c r="R426" s="47" t="str">
        <f t="shared" si="715"/>
        <v/>
      </c>
      <c r="S426" s="20"/>
      <c r="T426" s="47" t="str">
        <f t="shared" si="716"/>
        <v/>
      </c>
      <c r="U426" s="95" t="str">
        <f t="shared" ref="U426" si="788">IF(S426="","",O426*S426+IF(Q426="",P426,Q426))</f>
        <v/>
      </c>
      <c r="V426" s="19">
        <f t="shared" si="772"/>
        <v>1</v>
      </c>
      <c r="W426" s="80" t="str">
        <f>IF('Experience Data'!AS427="","",'Experience Data'!AS427)</f>
        <v/>
      </c>
      <c r="X426" s="98">
        <f t="shared" ref="X426" si="789">IF(W426="",V426,W426)</f>
        <v>1</v>
      </c>
      <c r="Y426" s="92">
        <f t="shared" si="731"/>
        <v>0.5</v>
      </c>
      <c r="Z426" s="80" t="str">
        <f>IF('Experience Data'!AT427="","",'Experience Data'!AT427)</f>
        <v/>
      </c>
      <c r="AA426" s="92">
        <f t="shared" si="718"/>
        <v>0.5</v>
      </c>
      <c r="AB426" s="45">
        <f t="shared" ref="AB426" si="790">IFERROR(IF(V426=100%,0.5,SUMPRODUCT(AA417:AA425*X417:X425)/SUM(X417:X425)-AA426-0.5),0.5)</f>
        <v>0.5</v>
      </c>
      <c r="AC426" s="45">
        <f t="shared" si="720"/>
        <v>0</v>
      </c>
      <c r="AD426" s="45">
        <f t="shared" si="721"/>
        <v>1</v>
      </c>
      <c r="AE426" s="17">
        <f>IFERROR((1+HLOOKUP($B426,'Yield Curve'!$C$5:$AK$94,AC426+2,FALSE))^(-AC426),1)</f>
        <v>1</v>
      </c>
      <c r="AF426" s="17">
        <f>IFERROR((1+HLOOKUP($B426,'Yield Curve'!$C$5:$AK$94,AD426+2,FALSE))^(-AD426),1)</f>
        <v>1</v>
      </c>
      <c r="AG426" s="17">
        <f t="shared" si="725"/>
        <v>1</v>
      </c>
      <c r="AH426" s="42" t="str">
        <f t="shared" si="722"/>
        <v/>
      </c>
    </row>
    <row r="427" spans="1:34">
      <c r="A427" s="138">
        <f t="shared" ref="A427" si="791">A417+1</f>
        <v>43</v>
      </c>
      <c r="B427" s="48">
        <f>'Experience Data'!C428</f>
        <v>0</v>
      </c>
      <c r="C427" s="21">
        <f>'Experience Data'!D428</f>
        <v>0</v>
      </c>
      <c r="D427" s="21">
        <f>'Experience Data'!B428</f>
        <v>2006</v>
      </c>
      <c r="E427" s="21" t="str">
        <f t="shared" si="710"/>
        <v>No</v>
      </c>
      <c r="F427" s="49">
        <f>'Experience Data'!I428</f>
        <v>0</v>
      </c>
      <c r="G427" s="49">
        <f>'Experience Data'!J428</f>
        <v>0</v>
      </c>
      <c r="H427" s="50"/>
      <c r="I427" s="50"/>
      <c r="J427" s="23"/>
      <c r="K427" s="49">
        <f>'Experience Data'!G428</f>
        <v>0</v>
      </c>
      <c r="L427" s="49" t="str">
        <f t="shared" si="711"/>
        <v/>
      </c>
      <c r="M427" s="49" t="str">
        <f t="shared" si="712"/>
        <v/>
      </c>
      <c r="N427" s="49" t="str">
        <f t="shared" si="713"/>
        <v/>
      </c>
      <c r="O427" s="51" t="str">
        <f t="shared" si="714"/>
        <v/>
      </c>
      <c r="P427" s="51">
        <v>0.3</v>
      </c>
      <c r="Q427" s="50">
        <v>0.41</v>
      </c>
      <c r="R427" s="52" t="str">
        <f t="shared" si="715"/>
        <v/>
      </c>
      <c r="S427" s="50"/>
      <c r="T427" s="52" t="str">
        <f t="shared" si="716"/>
        <v/>
      </c>
      <c r="U427" s="93" t="str">
        <f t="shared" ref="U427" si="792">IF(S436="","",O427*S436+IF(Q427="",P427,Q427))</f>
        <v/>
      </c>
      <c r="V427" s="53">
        <v>1</v>
      </c>
      <c r="W427" s="79">
        <f>IF('Experience Data'!AS428="","",'Experience Data'!AS428)</f>
        <v>1</v>
      </c>
      <c r="X427" s="24">
        <f t="shared" ref="X427:X435" si="793">IF(W428="",V427-V428,W427-W428)</f>
        <v>0</v>
      </c>
      <c r="Y427" s="90">
        <v>15</v>
      </c>
      <c r="Z427" s="79" t="str">
        <f>IF('Experience Data'!AT428="","",'Experience Data'!AT428)</f>
        <v/>
      </c>
      <c r="AA427" s="90">
        <f t="shared" si="718"/>
        <v>15</v>
      </c>
      <c r="AB427" s="49">
        <f t="shared" ref="AB427" si="794">IFERROR(IF(V427=100%,0.5,SUMPRODUCT(AA426:AA427*X426:X427)/SUM(X426:X427)-AA427-0.5),0.5)</f>
        <v>0.5</v>
      </c>
      <c r="AC427" s="49">
        <f t="shared" si="720"/>
        <v>0</v>
      </c>
      <c r="AD427" s="49">
        <f t="shared" si="721"/>
        <v>1</v>
      </c>
      <c r="AE427" s="24">
        <f>IFERROR((1+HLOOKUP($B427,'Yield Curve'!$C$5:$AK$94,AC427+2,FALSE))^(-AC427),1)</f>
        <v>1</v>
      </c>
      <c r="AF427" s="24">
        <f>IFERROR((1+HLOOKUP($B427,'Yield Curve'!$C$5:$AK$94,AD427+2,FALSE))^(-AD427),1)</f>
        <v>1</v>
      </c>
      <c r="AG427" s="24">
        <f t="shared" si="725"/>
        <v>1</v>
      </c>
      <c r="AH427" s="54" t="str">
        <f t="shared" si="722"/>
        <v/>
      </c>
    </row>
    <row r="428" spans="1:34">
      <c r="A428" s="139">
        <f t="shared" ref="A428" si="795">A427</f>
        <v>43</v>
      </c>
      <c r="B428" s="43">
        <f>'Experience Data'!C429</f>
        <v>0</v>
      </c>
      <c r="C428" s="10">
        <f>'Experience Data'!D429</f>
        <v>0</v>
      </c>
      <c r="D428" s="10">
        <f>'Experience Data'!B429</f>
        <v>2007</v>
      </c>
      <c r="E428" s="10" t="str">
        <f t="shared" si="710"/>
        <v>No</v>
      </c>
      <c r="F428" s="40">
        <f>'Experience Data'!I429</f>
        <v>0</v>
      </c>
      <c r="G428" s="40">
        <f>'Experience Data'!J429</f>
        <v>0</v>
      </c>
      <c r="H428" s="11"/>
      <c r="I428" s="11"/>
      <c r="J428" s="35"/>
      <c r="K428" s="40">
        <f>'Experience Data'!G429</f>
        <v>0</v>
      </c>
      <c r="L428" s="40" t="str">
        <f t="shared" si="711"/>
        <v/>
      </c>
      <c r="M428" s="40" t="str">
        <f t="shared" si="712"/>
        <v/>
      </c>
      <c r="N428" s="40" t="str">
        <f t="shared" si="713"/>
        <v/>
      </c>
      <c r="O428" s="9" t="str">
        <f t="shared" si="714"/>
        <v/>
      </c>
      <c r="P428" s="9">
        <v>0.3</v>
      </c>
      <c r="Q428" s="11">
        <v>0.41</v>
      </c>
      <c r="R428" s="37" t="str">
        <f t="shared" si="715"/>
        <v/>
      </c>
      <c r="S428" s="11"/>
      <c r="T428" s="37" t="str">
        <f t="shared" si="716"/>
        <v/>
      </c>
      <c r="U428" s="94" t="str">
        <f t="shared" ref="U428" si="796">IF(S436="","",O428*S436+IF(Q428="",P428,Q428))</f>
        <v/>
      </c>
      <c r="V428" s="18">
        <f t="shared" ref="V428:V436" si="797">IFERROR(L428/M428,100%)</f>
        <v>1</v>
      </c>
      <c r="W428" s="78" t="str">
        <f>IF('Experience Data'!AS429="","",'Experience Data'!AS429)</f>
        <v/>
      </c>
      <c r="X428" s="1">
        <f t="shared" si="793"/>
        <v>0</v>
      </c>
      <c r="Y428" s="91">
        <v>8.5</v>
      </c>
      <c r="Z428" s="78" t="str">
        <f>IF('Experience Data'!AT429="","",'Experience Data'!AT429)</f>
        <v/>
      </c>
      <c r="AA428" s="91">
        <f t="shared" si="718"/>
        <v>8.5</v>
      </c>
      <c r="AB428" s="40">
        <f t="shared" ref="AB428" si="798">IFERROR(IF(V428=100%,0.5,SUMPRODUCT(AA427:AA427*X427:X427)/SUM(X427:X427)-AA428-0.5),0.5)</f>
        <v>0.5</v>
      </c>
      <c r="AC428" s="40">
        <f t="shared" si="720"/>
        <v>0</v>
      </c>
      <c r="AD428" s="40">
        <f t="shared" si="721"/>
        <v>1</v>
      </c>
      <c r="AE428" s="1">
        <f>IFERROR((1+HLOOKUP($B428,'Yield Curve'!$C$5:$AK$94,AC428+2,FALSE))^(-AC428),1)</f>
        <v>1</v>
      </c>
      <c r="AF428" s="1">
        <f>IFERROR((1+HLOOKUP($B428,'Yield Curve'!$C$5:$AK$94,AD428+2,FALSE))^(-AD428),1)</f>
        <v>1</v>
      </c>
      <c r="AG428" s="1">
        <f t="shared" si="725"/>
        <v>1</v>
      </c>
      <c r="AH428" s="41" t="str">
        <f t="shared" si="722"/>
        <v/>
      </c>
    </row>
    <row r="429" spans="1:34">
      <c r="A429" s="139">
        <f t="shared" si="754"/>
        <v>43</v>
      </c>
      <c r="B429" s="43">
        <f>'Experience Data'!C430</f>
        <v>0</v>
      </c>
      <c r="C429" s="10">
        <f>'Experience Data'!D430</f>
        <v>0</v>
      </c>
      <c r="D429" s="10">
        <f>'Experience Data'!B430</f>
        <v>2008</v>
      </c>
      <c r="E429" s="10" t="str">
        <f t="shared" si="710"/>
        <v>No</v>
      </c>
      <c r="F429" s="40">
        <f>'Experience Data'!I430</f>
        <v>0</v>
      </c>
      <c r="G429" s="40">
        <f>'Experience Data'!J430</f>
        <v>0</v>
      </c>
      <c r="H429" s="11"/>
      <c r="I429" s="11"/>
      <c r="J429" s="35"/>
      <c r="K429" s="40">
        <f>'Experience Data'!G430</f>
        <v>0</v>
      </c>
      <c r="L429" s="40" t="str">
        <f t="shared" si="711"/>
        <v/>
      </c>
      <c r="M429" s="40" t="str">
        <f t="shared" si="712"/>
        <v/>
      </c>
      <c r="N429" s="40" t="str">
        <f t="shared" si="713"/>
        <v/>
      </c>
      <c r="O429" s="9" t="str">
        <f t="shared" si="714"/>
        <v/>
      </c>
      <c r="P429" s="9">
        <v>0.3</v>
      </c>
      <c r="Q429" s="11">
        <v>0.41</v>
      </c>
      <c r="R429" s="37" t="str">
        <f t="shared" si="715"/>
        <v/>
      </c>
      <c r="S429" s="11"/>
      <c r="T429" s="37" t="str">
        <f t="shared" si="716"/>
        <v/>
      </c>
      <c r="U429" s="94" t="str">
        <f t="shared" ref="U429" si="799">IF(S436="","",O429*S436+IF(Q429="",P429,Q429))</f>
        <v/>
      </c>
      <c r="V429" s="18">
        <f t="shared" si="797"/>
        <v>1</v>
      </c>
      <c r="W429" s="78" t="str">
        <f>IF('Experience Data'!AS430="","",'Experience Data'!AS430)</f>
        <v/>
      </c>
      <c r="X429" s="1">
        <f t="shared" si="793"/>
        <v>0</v>
      </c>
      <c r="Y429" s="91">
        <f t="shared" si="731"/>
        <v>7.5</v>
      </c>
      <c r="Z429" s="78" t="str">
        <f>IF('Experience Data'!AT430="","",'Experience Data'!AT430)</f>
        <v/>
      </c>
      <c r="AA429" s="91">
        <f t="shared" si="718"/>
        <v>7.5</v>
      </c>
      <c r="AB429" s="40">
        <f t="shared" ref="AB429" si="800">IFERROR(IF(V429=100%,0.5,SUMPRODUCT(AA427:AA428*X427:X428)/SUM(X427:X428)-AA429-0.5),0.5)</f>
        <v>0.5</v>
      </c>
      <c r="AC429" s="40">
        <f t="shared" si="720"/>
        <v>0</v>
      </c>
      <c r="AD429" s="40">
        <f t="shared" si="721"/>
        <v>1</v>
      </c>
      <c r="AE429" s="1">
        <f>IFERROR((1+HLOOKUP($B429,'Yield Curve'!$C$5:$AK$94,AC429+2,FALSE))^(-AC429),1)</f>
        <v>1</v>
      </c>
      <c r="AF429" s="1">
        <f>IFERROR((1+HLOOKUP($B429,'Yield Curve'!$C$5:$AK$94,AD429+2,FALSE))^(-AD429),1)</f>
        <v>1</v>
      </c>
      <c r="AG429" s="1">
        <f t="shared" si="725"/>
        <v>1</v>
      </c>
      <c r="AH429" s="41" t="str">
        <f t="shared" si="722"/>
        <v/>
      </c>
    </row>
    <row r="430" spans="1:34">
      <c r="A430" s="139">
        <f t="shared" si="754"/>
        <v>43</v>
      </c>
      <c r="B430" s="43">
        <f>'Experience Data'!C431</f>
        <v>0</v>
      </c>
      <c r="C430" s="10">
        <f>'Experience Data'!D431</f>
        <v>0</v>
      </c>
      <c r="D430" s="10">
        <f>'Experience Data'!B431</f>
        <v>2009</v>
      </c>
      <c r="E430" s="10" t="str">
        <f t="shared" si="710"/>
        <v>No</v>
      </c>
      <c r="F430" s="40">
        <f>'Experience Data'!I431</f>
        <v>0</v>
      </c>
      <c r="G430" s="40">
        <f>'Experience Data'!J431</f>
        <v>0</v>
      </c>
      <c r="H430" s="11"/>
      <c r="I430" s="11"/>
      <c r="J430" s="35"/>
      <c r="K430" s="40">
        <f>'Experience Data'!G431</f>
        <v>0</v>
      </c>
      <c r="L430" s="40" t="str">
        <f t="shared" si="711"/>
        <v/>
      </c>
      <c r="M430" s="40" t="str">
        <f t="shared" si="712"/>
        <v/>
      </c>
      <c r="N430" s="40" t="str">
        <f t="shared" si="713"/>
        <v/>
      </c>
      <c r="O430" s="9" t="str">
        <f t="shared" si="714"/>
        <v/>
      </c>
      <c r="P430" s="9">
        <v>0.3</v>
      </c>
      <c r="Q430" s="11">
        <v>0.41</v>
      </c>
      <c r="R430" s="37" t="str">
        <f t="shared" si="715"/>
        <v/>
      </c>
      <c r="S430" s="11"/>
      <c r="T430" s="37" t="str">
        <f t="shared" si="716"/>
        <v/>
      </c>
      <c r="U430" s="94" t="str">
        <f t="shared" ref="U430" si="801">IF(S436="","",O430*S436+IF(Q430="",P430,Q430))</f>
        <v/>
      </c>
      <c r="V430" s="18">
        <f t="shared" si="797"/>
        <v>1</v>
      </c>
      <c r="W430" s="78" t="str">
        <f>IF('Experience Data'!AS431="","",'Experience Data'!AS431)</f>
        <v/>
      </c>
      <c r="X430" s="1">
        <f t="shared" si="793"/>
        <v>0</v>
      </c>
      <c r="Y430" s="91">
        <f t="shared" si="731"/>
        <v>6.5</v>
      </c>
      <c r="Z430" s="78" t="str">
        <f>IF('Experience Data'!AT431="","",'Experience Data'!AT431)</f>
        <v/>
      </c>
      <c r="AA430" s="91">
        <f t="shared" si="718"/>
        <v>6.5</v>
      </c>
      <c r="AB430" s="40">
        <f t="shared" ref="AB430" si="802">IFERROR(IF(V430=100%,0.5,SUMPRODUCT(AA427:AA429*X427:X429)/SUM(X427:X429)-AA430-0.5),0.5)</f>
        <v>0.5</v>
      </c>
      <c r="AC430" s="40">
        <f t="shared" si="720"/>
        <v>0</v>
      </c>
      <c r="AD430" s="40">
        <f t="shared" si="721"/>
        <v>1</v>
      </c>
      <c r="AE430" s="1">
        <f>IFERROR((1+HLOOKUP($B430,'Yield Curve'!$C$5:$AK$94,AC430+2,FALSE))^(-AC430),1)</f>
        <v>1</v>
      </c>
      <c r="AF430" s="1">
        <f>IFERROR((1+HLOOKUP($B430,'Yield Curve'!$C$5:$AK$94,AD430+2,FALSE))^(-AD430),1)</f>
        <v>1</v>
      </c>
      <c r="AG430" s="1">
        <f t="shared" si="725"/>
        <v>1</v>
      </c>
      <c r="AH430" s="41" t="str">
        <f t="shared" si="722"/>
        <v/>
      </c>
    </row>
    <row r="431" spans="1:34">
      <c r="A431" s="139">
        <f t="shared" si="754"/>
        <v>43</v>
      </c>
      <c r="B431" s="43">
        <f>'Experience Data'!C432</f>
        <v>0</v>
      </c>
      <c r="C431" s="10">
        <f>'Experience Data'!D432</f>
        <v>0</v>
      </c>
      <c r="D431" s="10">
        <f>'Experience Data'!B432</f>
        <v>2010</v>
      </c>
      <c r="E431" s="10" t="str">
        <f t="shared" si="710"/>
        <v>No</v>
      </c>
      <c r="F431" s="40">
        <f>'Experience Data'!I432</f>
        <v>0</v>
      </c>
      <c r="G431" s="40">
        <f>'Experience Data'!J432</f>
        <v>0</v>
      </c>
      <c r="H431" s="11"/>
      <c r="I431" s="11"/>
      <c r="J431" s="35"/>
      <c r="K431" s="40">
        <f>'Experience Data'!G432</f>
        <v>0</v>
      </c>
      <c r="L431" s="40" t="str">
        <f t="shared" si="711"/>
        <v/>
      </c>
      <c r="M431" s="40" t="str">
        <f t="shared" si="712"/>
        <v/>
      </c>
      <c r="N431" s="40" t="str">
        <f t="shared" si="713"/>
        <v/>
      </c>
      <c r="O431" s="9" t="str">
        <f t="shared" si="714"/>
        <v/>
      </c>
      <c r="P431" s="9">
        <v>0.3</v>
      </c>
      <c r="Q431" s="11">
        <v>0.41</v>
      </c>
      <c r="R431" s="37" t="str">
        <f t="shared" si="715"/>
        <v/>
      </c>
      <c r="S431" s="11"/>
      <c r="T431" s="37" t="str">
        <f t="shared" si="716"/>
        <v/>
      </c>
      <c r="U431" s="94" t="str">
        <f t="shared" ref="U431" si="803">IF(S436="","",O431*S436+IF(Q431="",P431,Q431))</f>
        <v/>
      </c>
      <c r="V431" s="18">
        <f t="shared" si="797"/>
        <v>1</v>
      </c>
      <c r="W431" s="78" t="str">
        <f>IF('Experience Data'!AS432="","",'Experience Data'!AS432)</f>
        <v/>
      </c>
      <c r="X431" s="1">
        <f t="shared" si="793"/>
        <v>0</v>
      </c>
      <c r="Y431" s="91">
        <f t="shared" si="731"/>
        <v>5.5</v>
      </c>
      <c r="Z431" s="78" t="str">
        <f>IF('Experience Data'!AT432="","",'Experience Data'!AT432)</f>
        <v/>
      </c>
      <c r="AA431" s="91">
        <f t="shared" si="718"/>
        <v>5.5</v>
      </c>
      <c r="AB431" s="40">
        <f t="shared" ref="AB431" si="804">IFERROR(IF(V431=100%,0.5,SUMPRODUCT(AA427:AA430*X427:X430)/SUM(X427:X430)-AA431-0.5),0.5)</f>
        <v>0.5</v>
      </c>
      <c r="AC431" s="40">
        <f t="shared" si="720"/>
        <v>0</v>
      </c>
      <c r="AD431" s="40">
        <f t="shared" si="721"/>
        <v>1</v>
      </c>
      <c r="AE431" s="1">
        <f>IFERROR((1+HLOOKUP($B431,'Yield Curve'!$C$5:$AK$94,AC431+2,FALSE))^(-AC431),1)</f>
        <v>1</v>
      </c>
      <c r="AF431" s="1">
        <f>IFERROR((1+HLOOKUP($B431,'Yield Curve'!$C$5:$AK$94,AD431+2,FALSE))^(-AD431),1)</f>
        <v>1</v>
      </c>
      <c r="AG431" s="1">
        <f t="shared" si="725"/>
        <v>1</v>
      </c>
      <c r="AH431" s="41" t="str">
        <f t="shared" si="722"/>
        <v/>
      </c>
    </row>
    <row r="432" spans="1:34">
      <c r="A432" s="139">
        <f t="shared" si="754"/>
        <v>43</v>
      </c>
      <c r="B432" s="43">
        <f>'Experience Data'!C433</f>
        <v>0</v>
      </c>
      <c r="C432" s="10">
        <f>'Experience Data'!D433</f>
        <v>0</v>
      </c>
      <c r="D432" s="10">
        <f>'Experience Data'!B433</f>
        <v>2011</v>
      </c>
      <c r="E432" s="10" t="str">
        <f t="shared" si="710"/>
        <v>No</v>
      </c>
      <c r="F432" s="40">
        <f>'Experience Data'!I433</f>
        <v>0</v>
      </c>
      <c r="G432" s="40">
        <f>'Experience Data'!J433</f>
        <v>0</v>
      </c>
      <c r="H432" s="11"/>
      <c r="I432" s="11"/>
      <c r="J432" s="35"/>
      <c r="K432" s="40">
        <f>'Experience Data'!G433</f>
        <v>0</v>
      </c>
      <c r="L432" s="40" t="str">
        <f t="shared" si="711"/>
        <v/>
      </c>
      <c r="M432" s="40" t="str">
        <f t="shared" si="712"/>
        <v/>
      </c>
      <c r="N432" s="40" t="str">
        <f t="shared" si="713"/>
        <v/>
      </c>
      <c r="O432" s="9" t="str">
        <f t="shared" si="714"/>
        <v/>
      </c>
      <c r="P432" s="9">
        <v>0.3</v>
      </c>
      <c r="Q432" s="11">
        <v>0.41</v>
      </c>
      <c r="R432" s="37" t="str">
        <f t="shared" si="715"/>
        <v/>
      </c>
      <c r="S432" s="11"/>
      <c r="T432" s="37" t="str">
        <f t="shared" si="716"/>
        <v/>
      </c>
      <c r="U432" s="94" t="str">
        <f t="shared" ref="U432" si="805">IF(S436="","",O432*S436+IF(Q432="",P432,Q432))</f>
        <v/>
      </c>
      <c r="V432" s="18">
        <f t="shared" si="797"/>
        <v>1</v>
      </c>
      <c r="W432" s="78" t="str">
        <f>IF('Experience Data'!AS433="","",'Experience Data'!AS433)</f>
        <v/>
      </c>
      <c r="X432" s="1">
        <f t="shared" si="793"/>
        <v>0</v>
      </c>
      <c r="Y432" s="91">
        <f t="shared" si="731"/>
        <v>4.5</v>
      </c>
      <c r="Z432" s="78" t="str">
        <f>IF('Experience Data'!AT433="","",'Experience Data'!AT433)</f>
        <v/>
      </c>
      <c r="AA432" s="91">
        <f t="shared" si="718"/>
        <v>4.5</v>
      </c>
      <c r="AB432" s="40">
        <f t="shared" ref="AB432" si="806">IFERROR(IF(V432=100%,0.5,SUMPRODUCT(AA427:AA431*X427:X431)/SUM(X427:X431)-AA432-0.5),0.5)</f>
        <v>0.5</v>
      </c>
      <c r="AC432" s="40">
        <f t="shared" si="720"/>
        <v>0</v>
      </c>
      <c r="AD432" s="40">
        <f t="shared" si="721"/>
        <v>1</v>
      </c>
      <c r="AE432" s="1">
        <f>IFERROR((1+HLOOKUP($B432,'Yield Curve'!$C$5:$AK$94,AC432+2,FALSE))^(-AC432),1)</f>
        <v>1</v>
      </c>
      <c r="AF432" s="1">
        <f>IFERROR((1+HLOOKUP($B432,'Yield Curve'!$C$5:$AK$94,AD432+2,FALSE))^(-AD432),1)</f>
        <v>1</v>
      </c>
      <c r="AG432" s="1">
        <f t="shared" si="725"/>
        <v>1</v>
      </c>
      <c r="AH432" s="41" t="str">
        <f t="shared" si="722"/>
        <v/>
      </c>
    </row>
    <row r="433" spans="1:34">
      <c r="A433" s="139">
        <f t="shared" si="754"/>
        <v>43</v>
      </c>
      <c r="B433" s="43">
        <f>'Experience Data'!C434</f>
        <v>0</v>
      </c>
      <c r="C433" s="10">
        <f>'Experience Data'!D434</f>
        <v>0</v>
      </c>
      <c r="D433" s="10">
        <f>'Experience Data'!B434</f>
        <v>2012</v>
      </c>
      <c r="E433" s="10" t="str">
        <f t="shared" si="710"/>
        <v>No</v>
      </c>
      <c r="F433" s="40">
        <f>'Experience Data'!I434</f>
        <v>0</v>
      </c>
      <c r="G433" s="40">
        <f>'Experience Data'!J434</f>
        <v>0</v>
      </c>
      <c r="H433" s="11"/>
      <c r="I433" s="11"/>
      <c r="J433" s="35"/>
      <c r="K433" s="40">
        <f>'Experience Data'!G434</f>
        <v>0</v>
      </c>
      <c r="L433" s="40" t="str">
        <f t="shared" si="711"/>
        <v/>
      </c>
      <c r="M433" s="40" t="str">
        <f t="shared" si="712"/>
        <v/>
      </c>
      <c r="N433" s="40" t="str">
        <f t="shared" si="713"/>
        <v/>
      </c>
      <c r="O433" s="9" t="str">
        <f t="shared" si="714"/>
        <v/>
      </c>
      <c r="P433" s="9">
        <v>0.3</v>
      </c>
      <c r="Q433" s="11">
        <v>0.41</v>
      </c>
      <c r="R433" s="37" t="str">
        <f t="shared" si="715"/>
        <v/>
      </c>
      <c r="S433" s="11"/>
      <c r="T433" s="37" t="str">
        <f t="shared" si="716"/>
        <v/>
      </c>
      <c r="U433" s="94" t="str">
        <f t="shared" ref="U433" si="807">IF(S436="","",O433*S436+IF(Q433="",P433,Q433))</f>
        <v/>
      </c>
      <c r="V433" s="18">
        <f t="shared" si="797"/>
        <v>1</v>
      </c>
      <c r="W433" s="78" t="str">
        <f>IF('Experience Data'!AS434="","",'Experience Data'!AS434)</f>
        <v/>
      </c>
      <c r="X433" s="1">
        <f t="shared" si="793"/>
        <v>0</v>
      </c>
      <c r="Y433" s="91">
        <f t="shared" si="731"/>
        <v>3.5</v>
      </c>
      <c r="Z433" s="78" t="str">
        <f>IF('Experience Data'!AT434="","",'Experience Data'!AT434)</f>
        <v/>
      </c>
      <c r="AA433" s="91">
        <f t="shared" si="718"/>
        <v>3.5</v>
      </c>
      <c r="AB433" s="40">
        <f t="shared" ref="AB433" si="808">IFERROR(IF(V433=100%,0.5,SUMPRODUCT(AA427:AA432*X427:X432)/SUM(X427:X432)-AA433-0.5),0.5)</f>
        <v>0.5</v>
      </c>
      <c r="AC433" s="40">
        <f t="shared" si="720"/>
        <v>0</v>
      </c>
      <c r="AD433" s="40">
        <f t="shared" si="721"/>
        <v>1</v>
      </c>
      <c r="AE433" s="1">
        <f>IFERROR((1+HLOOKUP($B433,'Yield Curve'!$C$5:$AK$94,AC433+2,FALSE))^(-AC433),1)</f>
        <v>1</v>
      </c>
      <c r="AF433" s="1">
        <f>IFERROR((1+HLOOKUP($B433,'Yield Curve'!$C$5:$AK$94,AD433+2,FALSE))^(-AD433),1)</f>
        <v>1</v>
      </c>
      <c r="AG433" s="1">
        <f t="shared" si="725"/>
        <v>1</v>
      </c>
      <c r="AH433" s="41" t="str">
        <f t="shared" si="722"/>
        <v/>
      </c>
    </row>
    <row r="434" spans="1:34">
      <c r="A434" s="139">
        <f t="shared" si="754"/>
        <v>43</v>
      </c>
      <c r="B434" s="43">
        <f>'Experience Data'!C435</f>
        <v>0</v>
      </c>
      <c r="C434" s="10">
        <f>'Experience Data'!D435</f>
        <v>0</v>
      </c>
      <c r="D434" s="10">
        <f>'Experience Data'!B435</f>
        <v>2013</v>
      </c>
      <c r="E434" s="10" t="str">
        <f t="shared" si="710"/>
        <v>No</v>
      </c>
      <c r="F434" s="40">
        <f>'Experience Data'!I435</f>
        <v>0</v>
      </c>
      <c r="G434" s="40">
        <f>'Experience Data'!J435</f>
        <v>0</v>
      </c>
      <c r="H434" s="11"/>
      <c r="I434" s="11"/>
      <c r="J434" s="35"/>
      <c r="K434" s="40">
        <f>'Experience Data'!G435</f>
        <v>0</v>
      </c>
      <c r="L434" s="40" t="str">
        <f t="shared" si="711"/>
        <v/>
      </c>
      <c r="M434" s="40" t="str">
        <f t="shared" si="712"/>
        <v/>
      </c>
      <c r="N434" s="40" t="str">
        <f t="shared" si="713"/>
        <v/>
      </c>
      <c r="O434" s="9" t="str">
        <f t="shared" si="714"/>
        <v/>
      </c>
      <c r="P434" s="9">
        <v>0.3</v>
      </c>
      <c r="Q434" s="11">
        <v>0.41</v>
      </c>
      <c r="R434" s="37" t="str">
        <f t="shared" si="715"/>
        <v/>
      </c>
      <c r="S434" s="11"/>
      <c r="T434" s="37" t="str">
        <f t="shared" si="716"/>
        <v/>
      </c>
      <c r="U434" s="94" t="str">
        <f t="shared" ref="U434" si="809">IF(S436="","",O434*S436+IF(Q434="",P434,Q434))</f>
        <v/>
      </c>
      <c r="V434" s="18">
        <f t="shared" si="797"/>
        <v>1</v>
      </c>
      <c r="W434" s="78" t="str">
        <f>IF('Experience Data'!AS435="","",'Experience Data'!AS435)</f>
        <v/>
      </c>
      <c r="X434" s="1">
        <f t="shared" si="793"/>
        <v>0</v>
      </c>
      <c r="Y434" s="91">
        <f t="shared" si="731"/>
        <v>2.5</v>
      </c>
      <c r="Z434" s="78" t="str">
        <f>IF('Experience Data'!AT435="","",'Experience Data'!AT435)</f>
        <v/>
      </c>
      <c r="AA434" s="91">
        <f t="shared" si="718"/>
        <v>2.5</v>
      </c>
      <c r="AB434" s="40">
        <f t="shared" ref="AB434" si="810">IFERROR(IF(V434=100%,0.5,SUMPRODUCT(AA427:AA433*X427:X433)/SUM(X427:X433)-AA434-0.5),0.5)</f>
        <v>0.5</v>
      </c>
      <c r="AC434" s="40">
        <f t="shared" si="720"/>
        <v>0</v>
      </c>
      <c r="AD434" s="40">
        <f t="shared" si="721"/>
        <v>1</v>
      </c>
      <c r="AE434" s="1">
        <f>IFERROR((1+HLOOKUP($B434,'Yield Curve'!$C$5:$AK$94,AC434+2,FALSE))^(-AC434),1)</f>
        <v>1</v>
      </c>
      <c r="AF434" s="1">
        <f>IFERROR((1+HLOOKUP($B434,'Yield Curve'!$C$5:$AK$94,AD434+2,FALSE))^(-AD434),1)</f>
        <v>1</v>
      </c>
      <c r="AG434" s="1">
        <f t="shared" si="725"/>
        <v>1</v>
      </c>
      <c r="AH434" s="41" t="str">
        <f t="shared" si="722"/>
        <v/>
      </c>
    </row>
    <row r="435" spans="1:34">
      <c r="A435" s="139">
        <f t="shared" si="754"/>
        <v>43</v>
      </c>
      <c r="B435" s="43">
        <f>'Experience Data'!C436</f>
        <v>0</v>
      </c>
      <c r="C435" s="10">
        <f>'Experience Data'!D436</f>
        <v>0</v>
      </c>
      <c r="D435" s="10">
        <f>'Experience Data'!B436</f>
        <v>2014</v>
      </c>
      <c r="E435" s="10" t="str">
        <f t="shared" si="710"/>
        <v>No</v>
      </c>
      <c r="F435" s="40">
        <f>'Experience Data'!I436</f>
        <v>0</v>
      </c>
      <c r="G435" s="40">
        <f>'Experience Data'!J436</f>
        <v>0</v>
      </c>
      <c r="H435" s="11"/>
      <c r="I435" s="11"/>
      <c r="J435" s="35"/>
      <c r="K435" s="40">
        <f>'Experience Data'!G436</f>
        <v>0</v>
      </c>
      <c r="L435" s="40" t="str">
        <f t="shared" si="711"/>
        <v/>
      </c>
      <c r="M435" s="40" t="str">
        <f t="shared" si="712"/>
        <v/>
      </c>
      <c r="N435" s="40" t="str">
        <f t="shared" si="713"/>
        <v/>
      </c>
      <c r="O435" s="9" t="str">
        <f t="shared" si="714"/>
        <v/>
      </c>
      <c r="P435" s="9">
        <v>0.3</v>
      </c>
      <c r="Q435" s="11">
        <v>0.41</v>
      </c>
      <c r="R435" s="37" t="str">
        <f t="shared" si="715"/>
        <v/>
      </c>
      <c r="S435" s="11"/>
      <c r="T435" s="37" t="str">
        <f t="shared" si="716"/>
        <v/>
      </c>
      <c r="U435" s="94" t="str">
        <f t="shared" ref="U435" si="811">IF(S436="","",O435*S436+IF(Q435="",P435,Q435))</f>
        <v/>
      </c>
      <c r="V435" s="18">
        <f t="shared" si="797"/>
        <v>1</v>
      </c>
      <c r="W435" s="78" t="str">
        <f>IF('Experience Data'!AS436="","",'Experience Data'!AS436)</f>
        <v/>
      </c>
      <c r="X435" s="1">
        <f t="shared" si="793"/>
        <v>0</v>
      </c>
      <c r="Y435" s="91">
        <f t="shared" si="731"/>
        <v>1.5</v>
      </c>
      <c r="Z435" s="78" t="str">
        <f>IF('Experience Data'!AT436="","",'Experience Data'!AT436)</f>
        <v/>
      </c>
      <c r="AA435" s="91">
        <f t="shared" si="718"/>
        <v>1.5</v>
      </c>
      <c r="AB435" s="40">
        <f t="shared" ref="AB435" si="812">IFERROR(IF(V435=100%,0.5,SUMPRODUCT(AA427:AA434*X427:X434)/SUM(X427:X434)-AA435-0.5),0.5)</f>
        <v>0.5</v>
      </c>
      <c r="AC435" s="40">
        <f t="shared" si="720"/>
        <v>0</v>
      </c>
      <c r="AD435" s="40">
        <f t="shared" si="721"/>
        <v>1</v>
      </c>
      <c r="AE435" s="1">
        <f>IFERROR((1+HLOOKUP($B435,'Yield Curve'!$C$5:$AK$94,AC435+2,FALSE))^(-AC435),1)</f>
        <v>1</v>
      </c>
      <c r="AF435" s="1">
        <f>IFERROR((1+HLOOKUP($B435,'Yield Curve'!$C$5:$AK$94,AD435+2,FALSE))^(-AD435),1)</f>
        <v>1</v>
      </c>
      <c r="AG435" s="1">
        <f t="shared" si="725"/>
        <v>1</v>
      </c>
      <c r="AH435" s="41" t="str">
        <f t="shared" si="722"/>
        <v/>
      </c>
    </row>
    <row r="436" spans="1:34">
      <c r="A436" s="140">
        <f t="shared" si="754"/>
        <v>43</v>
      </c>
      <c r="B436" s="44">
        <f>'Experience Data'!C437</f>
        <v>0</v>
      </c>
      <c r="C436" s="16">
        <f>'Experience Data'!D437</f>
        <v>0</v>
      </c>
      <c r="D436" s="16">
        <f>'Experience Data'!B437</f>
        <v>2015</v>
      </c>
      <c r="E436" s="16" t="str">
        <f t="shared" si="710"/>
        <v>No</v>
      </c>
      <c r="F436" s="45">
        <f>'Experience Data'!I437</f>
        <v>0</v>
      </c>
      <c r="G436" s="45">
        <f>'Experience Data'!J437</f>
        <v>0</v>
      </c>
      <c r="H436" s="20"/>
      <c r="I436" s="20"/>
      <c r="J436" s="36"/>
      <c r="K436" s="45">
        <f>'Experience Data'!G437</f>
        <v>0</v>
      </c>
      <c r="L436" s="45" t="str">
        <f t="shared" si="711"/>
        <v/>
      </c>
      <c r="M436" s="45" t="str">
        <f t="shared" si="712"/>
        <v/>
      </c>
      <c r="N436" s="45" t="str">
        <f t="shared" si="713"/>
        <v/>
      </c>
      <c r="O436" s="46" t="str">
        <f t="shared" si="714"/>
        <v/>
      </c>
      <c r="P436" s="46">
        <v>0.3</v>
      </c>
      <c r="Q436" s="20">
        <v>0.41</v>
      </c>
      <c r="R436" s="47" t="str">
        <f t="shared" si="715"/>
        <v/>
      </c>
      <c r="S436" s="20"/>
      <c r="T436" s="47" t="str">
        <f t="shared" si="716"/>
        <v/>
      </c>
      <c r="U436" s="95" t="str">
        <f t="shared" ref="U436" si="813">IF(S436="","",O436*S436+IF(Q436="",P436,Q436))</f>
        <v/>
      </c>
      <c r="V436" s="19">
        <f t="shared" si="797"/>
        <v>1</v>
      </c>
      <c r="W436" s="80" t="str">
        <f>IF('Experience Data'!AS437="","",'Experience Data'!AS437)</f>
        <v/>
      </c>
      <c r="X436" s="98">
        <f t="shared" ref="X436" si="814">IF(W436="",V436,W436)</f>
        <v>1</v>
      </c>
      <c r="Y436" s="92">
        <f t="shared" si="731"/>
        <v>0.5</v>
      </c>
      <c r="Z436" s="80" t="str">
        <f>IF('Experience Data'!AT437="","",'Experience Data'!AT437)</f>
        <v/>
      </c>
      <c r="AA436" s="92">
        <f t="shared" si="718"/>
        <v>0.5</v>
      </c>
      <c r="AB436" s="45">
        <f t="shared" ref="AB436" si="815">IFERROR(IF(V436=100%,0.5,SUMPRODUCT(AA427:AA435*X427:X435)/SUM(X427:X435)-AA436-0.5),0.5)</f>
        <v>0.5</v>
      </c>
      <c r="AC436" s="45">
        <f t="shared" si="720"/>
        <v>0</v>
      </c>
      <c r="AD436" s="45">
        <f t="shared" si="721"/>
        <v>1</v>
      </c>
      <c r="AE436" s="17">
        <f>IFERROR((1+HLOOKUP($B436,'Yield Curve'!$C$5:$AK$94,AC436+2,FALSE))^(-AC436),1)</f>
        <v>1</v>
      </c>
      <c r="AF436" s="17">
        <f>IFERROR((1+HLOOKUP($B436,'Yield Curve'!$C$5:$AK$94,AD436+2,FALSE))^(-AD436),1)</f>
        <v>1</v>
      </c>
      <c r="AG436" s="17">
        <f t="shared" si="725"/>
        <v>1</v>
      </c>
      <c r="AH436" s="42" t="str">
        <f t="shared" si="722"/>
        <v/>
      </c>
    </row>
    <row r="437" spans="1:34">
      <c r="A437" s="138">
        <f t="shared" ref="A437" si="816">A427+1</f>
        <v>44</v>
      </c>
      <c r="B437" s="48">
        <f>'Experience Data'!C438</f>
        <v>0</v>
      </c>
      <c r="C437" s="21">
        <f>'Experience Data'!D438</f>
        <v>0</v>
      </c>
      <c r="D437" s="21">
        <f>'Experience Data'!B438</f>
        <v>2006</v>
      </c>
      <c r="E437" s="21" t="str">
        <f t="shared" si="710"/>
        <v>No</v>
      </c>
      <c r="F437" s="49">
        <f>'Experience Data'!I438</f>
        <v>0</v>
      </c>
      <c r="G437" s="49">
        <f>'Experience Data'!J438</f>
        <v>0</v>
      </c>
      <c r="H437" s="50"/>
      <c r="I437" s="50"/>
      <c r="J437" s="23"/>
      <c r="K437" s="49">
        <f>'Experience Data'!G438</f>
        <v>0</v>
      </c>
      <c r="L437" s="49" t="str">
        <f t="shared" si="711"/>
        <v/>
      </c>
      <c r="M437" s="49" t="str">
        <f t="shared" si="712"/>
        <v/>
      </c>
      <c r="N437" s="49" t="str">
        <f t="shared" si="713"/>
        <v/>
      </c>
      <c r="O437" s="51" t="str">
        <f t="shared" si="714"/>
        <v/>
      </c>
      <c r="P437" s="51">
        <v>0.3</v>
      </c>
      <c r="Q437" s="50">
        <v>0.41</v>
      </c>
      <c r="R437" s="52" t="str">
        <f t="shared" si="715"/>
        <v/>
      </c>
      <c r="S437" s="50"/>
      <c r="T437" s="52" t="str">
        <f t="shared" si="716"/>
        <v/>
      </c>
      <c r="U437" s="93" t="str">
        <f t="shared" ref="U437" si="817">IF(S446="","",O437*S446+IF(Q437="",P437,Q437))</f>
        <v/>
      </c>
      <c r="V437" s="53">
        <v>1</v>
      </c>
      <c r="W437" s="79">
        <f>IF('Experience Data'!AS438="","",'Experience Data'!AS438)</f>
        <v>1</v>
      </c>
      <c r="X437" s="24">
        <f t="shared" ref="X437:X445" si="818">IF(W438="",V437-V438,W437-W438)</f>
        <v>0</v>
      </c>
      <c r="Y437" s="90">
        <v>15</v>
      </c>
      <c r="Z437" s="79" t="str">
        <f>IF('Experience Data'!AT438="","",'Experience Data'!AT438)</f>
        <v/>
      </c>
      <c r="AA437" s="90">
        <f t="shared" si="718"/>
        <v>15</v>
      </c>
      <c r="AB437" s="49">
        <f t="shared" ref="AB437" si="819">IFERROR(IF(V437=100%,0.5,SUMPRODUCT(AA436:AA437*X436:X437)/SUM(X436:X437)-AA437-0.5),0.5)</f>
        <v>0.5</v>
      </c>
      <c r="AC437" s="49">
        <f t="shared" si="720"/>
        <v>0</v>
      </c>
      <c r="AD437" s="49">
        <f t="shared" si="721"/>
        <v>1</v>
      </c>
      <c r="AE437" s="24">
        <f>IFERROR((1+HLOOKUP($B437,'Yield Curve'!$C$5:$AK$94,AC437+2,FALSE))^(-AC437),1)</f>
        <v>1</v>
      </c>
      <c r="AF437" s="24">
        <f>IFERROR((1+HLOOKUP($B437,'Yield Curve'!$C$5:$AK$94,AD437+2,FALSE))^(-AD437),1)</f>
        <v>1</v>
      </c>
      <c r="AG437" s="24">
        <f t="shared" si="725"/>
        <v>1</v>
      </c>
      <c r="AH437" s="54" t="str">
        <f t="shared" si="722"/>
        <v/>
      </c>
    </row>
    <row r="438" spans="1:34">
      <c r="A438" s="139">
        <f t="shared" ref="A438" si="820">A437</f>
        <v>44</v>
      </c>
      <c r="B438" s="43">
        <f>'Experience Data'!C439</f>
        <v>0</v>
      </c>
      <c r="C438" s="10">
        <f>'Experience Data'!D439</f>
        <v>0</v>
      </c>
      <c r="D438" s="10">
        <f>'Experience Data'!B439</f>
        <v>2007</v>
      </c>
      <c r="E438" s="10" t="str">
        <f t="shared" si="710"/>
        <v>No</v>
      </c>
      <c r="F438" s="40">
        <f>'Experience Data'!I439</f>
        <v>0</v>
      </c>
      <c r="G438" s="40">
        <f>'Experience Data'!J439</f>
        <v>0</v>
      </c>
      <c r="H438" s="11"/>
      <c r="I438" s="11"/>
      <c r="J438" s="35"/>
      <c r="K438" s="40">
        <f>'Experience Data'!G439</f>
        <v>0</v>
      </c>
      <c r="L438" s="40" t="str">
        <f t="shared" si="711"/>
        <v/>
      </c>
      <c r="M438" s="40" t="str">
        <f t="shared" si="712"/>
        <v/>
      </c>
      <c r="N438" s="40" t="str">
        <f t="shared" si="713"/>
        <v/>
      </c>
      <c r="O438" s="9" t="str">
        <f t="shared" si="714"/>
        <v/>
      </c>
      <c r="P438" s="9">
        <v>0.3</v>
      </c>
      <c r="Q438" s="11">
        <v>0.41</v>
      </c>
      <c r="R438" s="37" t="str">
        <f t="shared" si="715"/>
        <v/>
      </c>
      <c r="S438" s="11"/>
      <c r="T438" s="37" t="str">
        <f t="shared" si="716"/>
        <v/>
      </c>
      <c r="U438" s="94" t="str">
        <f t="shared" ref="U438" si="821">IF(S446="","",O438*S446+IF(Q438="",P438,Q438))</f>
        <v/>
      </c>
      <c r="V438" s="18">
        <f t="shared" ref="V438:V446" si="822">IFERROR(L438/M438,100%)</f>
        <v>1</v>
      </c>
      <c r="W438" s="78" t="str">
        <f>IF('Experience Data'!AS439="","",'Experience Data'!AS439)</f>
        <v/>
      </c>
      <c r="X438" s="1">
        <f t="shared" si="818"/>
        <v>0</v>
      </c>
      <c r="Y438" s="91">
        <v>8.5</v>
      </c>
      <c r="Z438" s="78" t="str">
        <f>IF('Experience Data'!AT439="","",'Experience Data'!AT439)</f>
        <v/>
      </c>
      <c r="AA438" s="91">
        <f t="shared" si="718"/>
        <v>8.5</v>
      </c>
      <c r="AB438" s="40">
        <f t="shared" ref="AB438" si="823">IFERROR(IF(V438=100%,0.5,SUMPRODUCT(AA437:AA437*X437:X437)/SUM(X437:X437)-AA438-0.5),0.5)</f>
        <v>0.5</v>
      </c>
      <c r="AC438" s="40">
        <f t="shared" si="720"/>
        <v>0</v>
      </c>
      <c r="AD438" s="40">
        <f t="shared" si="721"/>
        <v>1</v>
      </c>
      <c r="AE438" s="1">
        <f>IFERROR((1+HLOOKUP($B438,'Yield Curve'!$C$5:$AK$94,AC438+2,FALSE))^(-AC438),1)</f>
        <v>1</v>
      </c>
      <c r="AF438" s="1">
        <f>IFERROR((1+HLOOKUP($B438,'Yield Curve'!$C$5:$AK$94,AD438+2,FALSE))^(-AD438),1)</f>
        <v>1</v>
      </c>
      <c r="AG438" s="1">
        <f t="shared" si="725"/>
        <v>1</v>
      </c>
      <c r="AH438" s="41" t="str">
        <f t="shared" si="722"/>
        <v/>
      </c>
    </row>
    <row r="439" spans="1:34">
      <c r="A439" s="139">
        <f t="shared" si="754"/>
        <v>44</v>
      </c>
      <c r="B439" s="43">
        <f>'Experience Data'!C440</f>
        <v>0</v>
      </c>
      <c r="C439" s="10">
        <f>'Experience Data'!D440</f>
        <v>0</v>
      </c>
      <c r="D439" s="10">
        <f>'Experience Data'!B440</f>
        <v>2008</v>
      </c>
      <c r="E439" s="10" t="str">
        <f t="shared" si="710"/>
        <v>No</v>
      </c>
      <c r="F439" s="40">
        <f>'Experience Data'!I440</f>
        <v>0</v>
      </c>
      <c r="G439" s="40">
        <f>'Experience Data'!J440</f>
        <v>0</v>
      </c>
      <c r="H439" s="11"/>
      <c r="I439" s="11"/>
      <c r="J439" s="35"/>
      <c r="K439" s="40">
        <f>'Experience Data'!G440</f>
        <v>0</v>
      </c>
      <c r="L439" s="40" t="str">
        <f t="shared" si="711"/>
        <v/>
      </c>
      <c r="M439" s="40" t="str">
        <f t="shared" si="712"/>
        <v/>
      </c>
      <c r="N439" s="40" t="str">
        <f t="shared" si="713"/>
        <v/>
      </c>
      <c r="O439" s="9" t="str">
        <f t="shared" si="714"/>
        <v/>
      </c>
      <c r="P439" s="9">
        <v>0.3</v>
      </c>
      <c r="Q439" s="11">
        <v>0.41</v>
      </c>
      <c r="R439" s="37" t="str">
        <f t="shared" si="715"/>
        <v/>
      </c>
      <c r="S439" s="11"/>
      <c r="T439" s="37" t="str">
        <f t="shared" si="716"/>
        <v/>
      </c>
      <c r="U439" s="94" t="str">
        <f t="shared" ref="U439" si="824">IF(S446="","",O439*S446+IF(Q439="",P439,Q439))</f>
        <v/>
      </c>
      <c r="V439" s="18">
        <f t="shared" si="822"/>
        <v>1</v>
      </c>
      <c r="W439" s="78" t="str">
        <f>IF('Experience Data'!AS440="","",'Experience Data'!AS440)</f>
        <v/>
      </c>
      <c r="X439" s="1">
        <f t="shared" si="818"/>
        <v>0</v>
      </c>
      <c r="Y439" s="91">
        <f t="shared" si="731"/>
        <v>7.5</v>
      </c>
      <c r="Z439" s="78" t="str">
        <f>IF('Experience Data'!AT440="","",'Experience Data'!AT440)</f>
        <v/>
      </c>
      <c r="AA439" s="91">
        <f t="shared" si="718"/>
        <v>7.5</v>
      </c>
      <c r="AB439" s="40">
        <f t="shared" ref="AB439" si="825">IFERROR(IF(V439=100%,0.5,SUMPRODUCT(AA437:AA438*X437:X438)/SUM(X437:X438)-AA439-0.5),0.5)</f>
        <v>0.5</v>
      </c>
      <c r="AC439" s="40">
        <f t="shared" si="720"/>
        <v>0</v>
      </c>
      <c r="AD439" s="40">
        <f t="shared" si="721"/>
        <v>1</v>
      </c>
      <c r="AE439" s="1">
        <f>IFERROR((1+HLOOKUP($B439,'Yield Curve'!$C$5:$AK$94,AC439+2,FALSE))^(-AC439),1)</f>
        <v>1</v>
      </c>
      <c r="AF439" s="1">
        <f>IFERROR((1+HLOOKUP($B439,'Yield Curve'!$C$5:$AK$94,AD439+2,FALSE))^(-AD439),1)</f>
        <v>1</v>
      </c>
      <c r="AG439" s="1">
        <f t="shared" si="725"/>
        <v>1</v>
      </c>
      <c r="AH439" s="41" t="str">
        <f t="shared" si="722"/>
        <v/>
      </c>
    </row>
    <row r="440" spans="1:34">
      <c r="A440" s="139">
        <f t="shared" si="754"/>
        <v>44</v>
      </c>
      <c r="B440" s="43">
        <f>'Experience Data'!C441</f>
        <v>0</v>
      </c>
      <c r="C440" s="10">
        <f>'Experience Data'!D441</f>
        <v>0</v>
      </c>
      <c r="D440" s="10">
        <f>'Experience Data'!B441</f>
        <v>2009</v>
      </c>
      <c r="E440" s="10" t="str">
        <f t="shared" si="710"/>
        <v>No</v>
      </c>
      <c r="F440" s="40">
        <f>'Experience Data'!I441</f>
        <v>0</v>
      </c>
      <c r="G440" s="40">
        <f>'Experience Data'!J441</f>
        <v>0</v>
      </c>
      <c r="H440" s="11"/>
      <c r="I440" s="11"/>
      <c r="J440" s="35"/>
      <c r="K440" s="40">
        <f>'Experience Data'!G441</f>
        <v>0</v>
      </c>
      <c r="L440" s="40" t="str">
        <f t="shared" si="711"/>
        <v/>
      </c>
      <c r="M440" s="40" t="str">
        <f t="shared" si="712"/>
        <v/>
      </c>
      <c r="N440" s="40" t="str">
        <f t="shared" si="713"/>
        <v/>
      </c>
      <c r="O440" s="9" t="str">
        <f t="shared" si="714"/>
        <v/>
      </c>
      <c r="P440" s="9">
        <v>0.3</v>
      </c>
      <c r="Q440" s="11">
        <v>0.41</v>
      </c>
      <c r="R440" s="37" t="str">
        <f t="shared" si="715"/>
        <v/>
      </c>
      <c r="S440" s="11"/>
      <c r="T440" s="37" t="str">
        <f t="shared" si="716"/>
        <v/>
      </c>
      <c r="U440" s="94" t="str">
        <f t="shared" ref="U440" si="826">IF(S446="","",O440*S446+IF(Q440="",P440,Q440))</f>
        <v/>
      </c>
      <c r="V440" s="18">
        <f t="shared" si="822"/>
        <v>1</v>
      </c>
      <c r="W440" s="78" t="str">
        <f>IF('Experience Data'!AS441="","",'Experience Data'!AS441)</f>
        <v/>
      </c>
      <c r="X440" s="1">
        <f t="shared" si="818"/>
        <v>0</v>
      </c>
      <c r="Y440" s="91">
        <f t="shared" si="731"/>
        <v>6.5</v>
      </c>
      <c r="Z440" s="78" t="str">
        <f>IF('Experience Data'!AT441="","",'Experience Data'!AT441)</f>
        <v/>
      </c>
      <c r="AA440" s="91">
        <f t="shared" si="718"/>
        <v>6.5</v>
      </c>
      <c r="AB440" s="40">
        <f t="shared" ref="AB440" si="827">IFERROR(IF(V440=100%,0.5,SUMPRODUCT(AA437:AA439*X437:X439)/SUM(X437:X439)-AA440-0.5),0.5)</f>
        <v>0.5</v>
      </c>
      <c r="AC440" s="40">
        <f t="shared" si="720"/>
        <v>0</v>
      </c>
      <c r="AD440" s="40">
        <f t="shared" si="721"/>
        <v>1</v>
      </c>
      <c r="AE440" s="1">
        <f>IFERROR((1+HLOOKUP($B440,'Yield Curve'!$C$5:$AK$94,AC440+2,FALSE))^(-AC440),1)</f>
        <v>1</v>
      </c>
      <c r="AF440" s="1">
        <f>IFERROR((1+HLOOKUP($B440,'Yield Curve'!$C$5:$AK$94,AD440+2,FALSE))^(-AD440),1)</f>
        <v>1</v>
      </c>
      <c r="AG440" s="1">
        <f t="shared" si="725"/>
        <v>1</v>
      </c>
      <c r="AH440" s="41" t="str">
        <f t="shared" si="722"/>
        <v/>
      </c>
    </row>
    <row r="441" spans="1:34">
      <c r="A441" s="139">
        <f t="shared" si="754"/>
        <v>44</v>
      </c>
      <c r="B441" s="43">
        <f>'Experience Data'!C442</f>
        <v>0</v>
      </c>
      <c r="C441" s="10">
        <f>'Experience Data'!D442</f>
        <v>0</v>
      </c>
      <c r="D441" s="10">
        <f>'Experience Data'!B442</f>
        <v>2010</v>
      </c>
      <c r="E441" s="10" t="str">
        <f t="shared" si="710"/>
        <v>No</v>
      </c>
      <c r="F441" s="40">
        <f>'Experience Data'!I442</f>
        <v>0</v>
      </c>
      <c r="G441" s="40">
        <f>'Experience Data'!J442</f>
        <v>0</v>
      </c>
      <c r="H441" s="11"/>
      <c r="I441" s="11"/>
      <c r="J441" s="35"/>
      <c r="K441" s="40">
        <f>'Experience Data'!G442</f>
        <v>0</v>
      </c>
      <c r="L441" s="40" t="str">
        <f t="shared" si="711"/>
        <v/>
      </c>
      <c r="M441" s="40" t="str">
        <f t="shared" si="712"/>
        <v/>
      </c>
      <c r="N441" s="40" t="str">
        <f t="shared" si="713"/>
        <v/>
      </c>
      <c r="O441" s="9" t="str">
        <f t="shared" si="714"/>
        <v/>
      </c>
      <c r="P441" s="9">
        <v>0.3</v>
      </c>
      <c r="Q441" s="11">
        <v>0.41</v>
      </c>
      <c r="R441" s="37" t="str">
        <f t="shared" si="715"/>
        <v/>
      </c>
      <c r="S441" s="11"/>
      <c r="T441" s="37" t="str">
        <f t="shared" si="716"/>
        <v/>
      </c>
      <c r="U441" s="94" t="str">
        <f t="shared" ref="U441" si="828">IF(S446="","",O441*S446+IF(Q441="",P441,Q441))</f>
        <v/>
      </c>
      <c r="V441" s="18">
        <f t="shared" si="822"/>
        <v>1</v>
      </c>
      <c r="W441" s="78" t="str">
        <f>IF('Experience Data'!AS442="","",'Experience Data'!AS442)</f>
        <v/>
      </c>
      <c r="X441" s="1">
        <f t="shared" si="818"/>
        <v>0</v>
      </c>
      <c r="Y441" s="91">
        <f t="shared" si="731"/>
        <v>5.5</v>
      </c>
      <c r="Z441" s="78" t="str">
        <f>IF('Experience Data'!AT442="","",'Experience Data'!AT442)</f>
        <v/>
      </c>
      <c r="AA441" s="91">
        <f t="shared" si="718"/>
        <v>5.5</v>
      </c>
      <c r="AB441" s="40">
        <f t="shared" ref="AB441" si="829">IFERROR(IF(V441=100%,0.5,SUMPRODUCT(AA437:AA440*X437:X440)/SUM(X437:X440)-AA441-0.5),0.5)</f>
        <v>0.5</v>
      </c>
      <c r="AC441" s="40">
        <f t="shared" si="720"/>
        <v>0</v>
      </c>
      <c r="AD441" s="40">
        <f t="shared" si="721"/>
        <v>1</v>
      </c>
      <c r="AE441" s="1">
        <f>IFERROR((1+HLOOKUP($B441,'Yield Curve'!$C$5:$AK$94,AC441+2,FALSE))^(-AC441),1)</f>
        <v>1</v>
      </c>
      <c r="AF441" s="1">
        <f>IFERROR((1+HLOOKUP($B441,'Yield Curve'!$C$5:$AK$94,AD441+2,FALSE))^(-AD441),1)</f>
        <v>1</v>
      </c>
      <c r="AG441" s="1">
        <f t="shared" si="725"/>
        <v>1</v>
      </c>
      <c r="AH441" s="41" t="str">
        <f t="shared" si="722"/>
        <v/>
      </c>
    </row>
    <row r="442" spans="1:34">
      <c r="A442" s="139">
        <f t="shared" si="754"/>
        <v>44</v>
      </c>
      <c r="B442" s="43">
        <f>'Experience Data'!C443</f>
        <v>0</v>
      </c>
      <c r="C442" s="10">
        <f>'Experience Data'!D443</f>
        <v>0</v>
      </c>
      <c r="D442" s="10">
        <f>'Experience Data'!B443</f>
        <v>2011</v>
      </c>
      <c r="E442" s="10" t="str">
        <f t="shared" si="710"/>
        <v>No</v>
      </c>
      <c r="F442" s="40">
        <f>'Experience Data'!I443</f>
        <v>0</v>
      </c>
      <c r="G442" s="40">
        <f>'Experience Data'!J443</f>
        <v>0</v>
      </c>
      <c r="H442" s="11"/>
      <c r="I442" s="11"/>
      <c r="J442" s="35"/>
      <c r="K442" s="40">
        <f>'Experience Data'!G443</f>
        <v>0</v>
      </c>
      <c r="L442" s="40" t="str">
        <f t="shared" si="711"/>
        <v/>
      </c>
      <c r="M442" s="40" t="str">
        <f t="shared" si="712"/>
        <v/>
      </c>
      <c r="N442" s="40" t="str">
        <f t="shared" si="713"/>
        <v/>
      </c>
      <c r="O442" s="9" t="str">
        <f t="shared" si="714"/>
        <v/>
      </c>
      <c r="P442" s="9">
        <v>0.3</v>
      </c>
      <c r="Q442" s="11">
        <v>0.41</v>
      </c>
      <c r="R442" s="37" t="str">
        <f t="shared" si="715"/>
        <v/>
      </c>
      <c r="S442" s="11"/>
      <c r="T442" s="37" t="str">
        <f t="shared" si="716"/>
        <v/>
      </c>
      <c r="U442" s="94" t="str">
        <f t="shared" ref="U442" si="830">IF(S446="","",O442*S446+IF(Q442="",P442,Q442))</f>
        <v/>
      </c>
      <c r="V442" s="18">
        <f t="shared" si="822"/>
        <v>1</v>
      </c>
      <c r="W442" s="78" t="str">
        <f>IF('Experience Data'!AS443="","",'Experience Data'!AS443)</f>
        <v/>
      </c>
      <c r="X442" s="1">
        <f t="shared" si="818"/>
        <v>0</v>
      </c>
      <c r="Y442" s="91">
        <f t="shared" si="731"/>
        <v>4.5</v>
      </c>
      <c r="Z442" s="78" t="str">
        <f>IF('Experience Data'!AT443="","",'Experience Data'!AT443)</f>
        <v/>
      </c>
      <c r="AA442" s="91">
        <f t="shared" si="718"/>
        <v>4.5</v>
      </c>
      <c r="AB442" s="40">
        <f t="shared" ref="AB442" si="831">IFERROR(IF(V442=100%,0.5,SUMPRODUCT(AA437:AA441*X437:X441)/SUM(X437:X441)-AA442-0.5),0.5)</f>
        <v>0.5</v>
      </c>
      <c r="AC442" s="40">
        <f t="shared" si="720"/>
        <v>0</v>
      </c>
      <c r="AD442" s="40">
        <f t="shared" si="721"/>
        <v>1</v>
      </c>
      <c r="AE442" s="1">
        <f>IFERROR((1+HLOOKUP($B442,'Yield Curve'!$C$5:$AK$94,AC442+2,FALSE))^(-AC442),1)</f>
        <v>1</v>
      </c>
      <c r="AF442" s="1">
        <f>IFERROR((1+HLOOKUP($B442,'Yield Curve'!$C$5:$AK$94,AD442+2,FALSE))^(-AD442),1)</f>
        <v>1</v>
      </c>
      <c r="AG442" s="1">
        <f t="shared" si="725"/>
        <v>1</v>
      </c>
      <c r="AH442" s="41" t="str">
        <f t="shared" si="722"/>
        <v/>
      </c>
    </row>
    <row r="443" spans="1:34">
      <c r="A443" s="139">
        <f t="shared" si="754"/>
        <v>44</v>
      </c>
      <c r="B443" s="43">
        <f>'Experience Data'!C444</f>
        <v>0</v>
      </c>
      <c r="C443" s="10">
        <f>'Experience Data'!D444</f>
        <v>0</v>
      </c>
      <c r="D443" s="10">
        <f>'Experience Data'!B444</f>
        <v>2012</v>
      </c>
      <c r="E443" s="10" t="str">
        <f t="shared" si="710"/>
        <v>No</v>
      </c>
      <c r="F443" s="40">
        <f>'Experience Data'!I444</f>
        <v>0</v>
      </c>
      <c r="G443" s="40">
        <f>'Experience Data'!J444</f>
        <v>0</v>
      </c>
      <c r="H443" s="11"/>
      <c r="I443" s="11"/>
      <c r="J443" s="35"/>
      <c r="K443" s="40">
        <f>'Experience Data'!G444</f>
        <v>0</v>
      </c>
      <c r="L443" s="40" t="str">
        <f t="shared" si="711"/>
        <v/>
      </c>
      <c r="M443" s="40" t="str">
        <f t="shared" si="712"/>
        <v/>
      </c>
      <c r="N443" s="40" t="str">
        <f t="shared" si="713"/>
        <v/>
      </c>
      <c r="O443" s="9" t="str">
        <f t="shared" si="714"/>
        <v/>
      </c>
      <c r="P443" s="9">
        <v>0.3</v>
      </c>
      <c r="Q443" s="11">
        <v>0.41</v>
      </c>
      <c r="R443" s="37" t="str">
        <f t="shared" si="715"/>
        <v/>
      </c>
      <c r="S443" s="11"/>
      <c r="T443" s="37" t="str">
        <f t="shared" si="716"/>
        <v/>
      </c>
      <c r="U443" s="94" t="str">
        <f t="shared" ref="U443" si="832">IF(S446="","",O443*S446+IF(Q443="",P443,Q443))</f>
        <v/>
      </c>
      <c r="V443" s="18">
        <f t="shared" si="822"/>
        <v>1</v>
      </c>
      <c r="W443" s="78" t="str">
        <f>IF('Experience Data'!AS444="","",'Experience Data'!AS444)</f>
        <v/>
      </c>
      <c r="X443" s="1">
        <f t="shared" si="818"/>
        <v>0</v>
      </c>
      <c r="Y443" s="91">
        <f t="shared" si="731"/>
        <v>3.5</v>
      </c>
      <c r="Z443" s="78" t="str">
        <f>IF('Experience Data'!AT444="","",'Experience Data'!AT444)</f>
        <v/>
      </c>
      <c r="AA443" s="91">
        <f t="shared" si="718"/>
        <v>3.5</v>
      </c>
      <c r="AB443" s="40">
        <f t="shared" ref="AB443" si="833">IFERROR(IF(V443=100%,0.5,SUMPRODUCT(AA437:AA442*X437:X442)/SUM(X437:X442)-AA443-0.5),0.5)</f>
        <v>0.5</v>
      </c>
      <c r="AC443" s="40">
        <f t="shared" si="720"/>
        <v>0</v>
      </c>
      <c r="AD443" s="40">
        <f t="shared" si="721"/>
        <v>1</v>
      </c>
      <c r="AE443" s="1">
        <f>IFERROR((1+HLOOKUP($B443,'Yield Curve'!$C$5:$AK$94,AC443+2,FALSE))^(-AC443),1)</f>
        <v>1</v>
      </c>
      <c r="AF443" s="1">
        <f>IFERROR((1+HLOOKUP($B443,'Yield Curve'!$C$5:$AK$94,AD443+2,FALSE))^(-AD443),1)</f>
        <v>1</v>
      </c>
      <c r="AG443" s="1">
        <f t="shared" si="725"/>
        <v>1</v>
      </c>
      <c r="AH443" s="41" t="str">
        <f t="shared" si="722"/>
        <v/>
      </c>
    </row>
    <row r="444" spans="1:34">
      <c r="A444" s="139">
        <f t="shared" si="754"/>
        <v>44</v>
      </c>
      <c r="B444" s="43">
        <f>'Experience Data'!C445</f>
        <v>0</v>
      </c>
      <c r="C444" s="10">
        <f>'Experience Data'!D445</f>
        <v>0</v>
      </c>
      <c r="D444" s="10">
        <f>'Experience Data'!B445</f>
        <v>2013</v>
      </c>
      <c r="E444" s="10" t="str">
        <f t="shared" si="710"/>
        <v>No</v>
      </c>
      <c r="F444" s="40">
        <f>'Experience Data'!I445</f>
        <v>0</v>
      </c>
      <c r="G444" s="40">
        <f>'Experience Data'!J445</f>
        <v>0</v>
      </c>
      <c r="H444" s="11"/>
      <c r="I444" s="11"/>
      <c r="J444" s="35"/>
      <c r="K444" s="40">
        <f>'Experience Data'!G445</f>
        <v>0</v>
      </c>
      <c r="L444" s="40" t="str">
        <f t="shared" si="711"/>
        <v/>
      </c>
      <c r="M444" s="40" t="str">
        <f t="shared" si="712"/>
        <v/>
      </c>
      <c r="N444" s="40" t="str">
        <f t="shared" si="713"/>
        <v/>
      </c>
      <c r="O444" s="9" t="str">
        <f t="shared" si="714"/>
        <v/>
      </c>
      <c r="P444" s="9">
        <v>0.3</v>
      </c>
      <c r="Q444" s="11">
        <v>0.41</v>
      </c>
      <c r="R444" s="37" t="str">
        <f t="shared" si="715"/>
        <v/>
      </c>
      <c r="S444" s="11"/>
      <c r="T444" s="37" t="str">
        <f t="shared" si="716"/>
        <v/>
      </c>
      <c r="U444" s="94" t="str">
        <f t="shared" ref="U444" si="834">IF(S446="","",O444*S446+IF(Q444="",P444,Q444))</f>
        <v/>
      </c>
      <c r="V444" s="18">
        <f t="shared" si="822"/>
        <v>1</v>
      </c>
      <c r="W444" s="78" t="str">
        <f>IF('Experience Data'!AS445="","",'Experience Data'!AS445)</f>
        <v/>
      </c>
      <c r="X444" s="1">
        <f t="shared" si="818"/>
        <v>0</v>
      </c>
      <c r="Y444" s="91">
        <f t="shared" si="731"/>
        <v>2.5</v>
      </c>
      <c r="Z444" s="78" t="str">
        <f>IF('Experience Data'!AT445="","",'Experience Data'!AT445)</f>
        <v/>
      </c>
      <c r="AA444" s="91">
        <f t="shared" si="718"/>
        <v>2.5</v>
      </c>
      <c r="AB444" s="40">
        <f t="shared" ref="AB444" si="835">IFERROR(IF(V444=100%,0.5,SUMPRODUCT(AA437:AA443*X437:X443)/SUM(X437:X443)-AA444-0.5),0.5)</f>
        <v>0.5</v>
      </c>
      <c r="AC444" s="40">
        <f t="shared" si="720"/>
        <v>0</v>
      </c>
      <c r="AD444" s="40">
        <f t="shared" si="721"/>
        <v>1</v>
      </c>
      <c r="AE444" s="1">
        <f>IFERROR((1+HLOOKUP($B444,'Yield Curve'!$C$5:$AK$94,AC444+2,FALSE))^(-AC444),1)</f>
        <v>1</v>
      </c>
      <c r="AF444" s="1">
        <f>IFERROR((1+HLOOKUP($B444,'Yield Curve'!$C$5:$AK$94,AD444+2,FALSE))^(-AD444),1)</f>
        <v>1</v>
      </c>
      <c r="AG444" s="1">
        <f t="shared" si="725"/>
        <v>1</v>
      </c>
      <c r="AH444" s="41" t="str">
        <f t="shared" si="722"/>
        <v/>
      </c>
    </row>
    <row r="445" spans="1:34">
      <c r="A445" s="139">
        <f t="shared" si="754"/>
        <v>44</v>
      </c>
      <c r="B445" s="43">
        <f>'Experience Data'!C446</f>
        <v>0</v>
      </c>
      <c r="C445" s="10">
        <f>'Experience Data'!D446</f>
        <v>0</v>
      </c>
      <c r="D445" s="10">
        <f>'Experience Data'!B446</f>
        <v>2014</v>
      </c>
      <c r="E445" s="10" t="str">
        <f t="shared" si="710"/>
        <v>No</v>
      </c>
      <c r="F445" s="40">
        <f>'Experience Data'!I446</f>
        <v>0</v>
      </c>
      <c r="G445" s="40">
        <f>'Experience Data'!J446</f>
        <v>0</v>
      </c>
      <c r="H445" s="11"/>
      <c r="I445" s="11"/>
      <c r="J445" s="35"/>
      <c r="K445" s="40">
        <f>'Experience Data'!G446</f>
        <v>0</v>
      </c>
      <c r="L445" s="40" t="str">
        <f t="shared" si="711"/>
        <v/>
      </c>
      <c r="M445" s="40" t="str">
        <f t="shared" si="712"/>
        <v/>
      </c>
      <c r="N445" s="40" t="str">
        <f t="shared" si="713"/>
        <v/>
      </c>
      <c r="O445" s="9" t="str">
        <f t="shared" si="714"/>
        <v/>
      </c>
      <c r="P445" s="9">
        <v>0.3</v>
      </c>
      <c r="Q445" s="11">
        <v>0.41</v>
      </c>
      <c r="R445" s="37" t="str">
        <f t="shared" si="715"/>
        <v/>
      </c>
      <c r="S445" s="11"/>
      <c r="T445" s="37" t="str">
        <f t="shared" si="716"/>
        <v/>
      </c>
      <c r="U445" s="94" t="str">
        <f t="shared" ref="U445" si="836">IF(S446="","",O445*S446+IF(Q445="",P445,Q445))</f>
        <v/>
      </c>
      <c r="V445" s="18">
        <f t="shared" si="822"/>
        <v>1</v>
      </c>
      <c r="W445" s="78" t="str">
        <f>IF('Experience Data'!AS446="","",'Experience Data'!AS446)</f>
        <v/>
      </c>
      <c r="X445" s="1">
        <f t="shared" si="818"/>
        <v>0</v>
      </c>
      <c r="Y445" s="91">
        <f t="shared" si="731"/>
        <v>1.5</v>
      </c>
      <c r="Z445" s="78" t="str">
        <f>IF('Experience Data'!AT446="","",'Experience Data'!AT446)</f>
        <v/>
      </c>
      <c r="AA445" s="91">
        <f t="shared" si="718"/>
        <v>1.5</v>
      </c>
      <c r="AB445" s="40">
        <f t="shared" ref="AB445" si="837">IFERROR(IF(V445=100%,0.5,SUMPRODUCT(AA437:AA444*X437:X444)/SUM(X437:X444)-AA445-0.5),0.5)</f>
        <v>0.5</v>
      </c>
      <c r="AC445" s="40">
        <f t="shared" si="720"/>
        <v>0</v>
      </c>
      <c r="AD445" s="40">
        <f t="shared" si="721"/>
        <v>1</v>
      </c>
      <c r="AE445" s="1">
        <f>IFERROR((1+HLOOKUP($B445,'Yield Curve'!$C$5:$AK$94,AC445+2,FALSE))^(-AC445),1)</f>
        <v>1</v>
      </c>
      <c r="AF445" s="1">
        <f>IFERROR((1+HLOOKUP($B445,'Yield Curve'!$C$5:$AK$94,AD445+2,FALSE))^(-AD445),1)</f>
        <v>1</v>
      </c>
      <c r="AG445" s="1">
        <f t="shared" si="725"/>
        <v>1</v>
      </c>
      <c r="AH445" s="41" t="str">
        <f t="shared" si="722"/>
        <v/>
      </c>
    </row>
    <row r="446" spans="1:34">
      <c r="A446" s="140">
        <f t="shared" si="754"/>
        <v>44</v>
      </c>
      <c r="B446" s="44">
        <f>'Experience Data'!C447</f>
        <v>0</v>
      </c>
      <c r="C446" s="16">
        <f>'Experience Data'!D447</f>
        <v>0</v>
      </c>
      <c r="D446" s="16">
        <f>'Experience Data'!B447</f>
        <v>2015</v>
      </c>
      <c r="E446" s="16" t="str">
        <f t="shared" si="710"/>
        <v>No</v>
      </c>
      <c r="F446" s="45">
        <f>'Experience Data'!I447</f>
        <v>0</v>
      </c>
      <c r="G446" s="45">
        <f>'Experience Data'!J447</f>
        <v>0</v>
      </c>
      <c r="H446" s="20"/>
      <c r="I446" s="20"/>
      <c r="J446" s="36"/>
      <c r="K446" s="45">
        <f>'Experience Data'!G447</f>
        <v>0</v>
      </c>
      <c r="L446" s="45" t="str">
        <f t="shared" si="711"/>
        <v/>
      </c>
      <c r="M446" s="45" t="str">
        <f t="shared" si="712"/>
        <v/>
      </c>
      <c r="N446" s="45" t="str">
        <f t="shared" si="713"/>
        <v/>
      </c>
      <c r="O446" s="46" t="str">
        <f t="shared" si="714"/>
        <v/>
      </c>
      <c r="P446" s="46">
        <v>0.3</v>
      </c>
      <c r="Q446" s="20">
        <v>0.41</v>
      </c>
      <c r="R446" s="47" t="str">
        <f t="shared" si="715"/>
        <v/>
      </c>
      <c r="S446" s="20"/>
      <c r="T446" s="47" t="str">
        <f t="shared" si="716"/>
        <v/>
      </c>
      <c r="U446" s="95" t="str">
        <f t="shared" ref="U446" si="838">IF(S446="","",O446*S446+IF(Q446="",P446,Q446))</f>
        <v/>
      </c>
      <c r="V446" s="19">
        <f t="shared" si="822"/>
        <v>1</v>
      </c>
      <c r="W446" s="80" t="str">
        <f>IF('Experience Data'!AS447="","",'Experience Data'!AS447)</f>
        <v/>
      </c>
      <c r="X446" s="98">
        <f t="shared" ref="X446" si="839">IF(W446="",V446,W446)</f>
        <v>1</v>
      </c>
      <c r="Y446" s="92">
        <f t="shared" si="731"/>
        <v>0.5</v>
      </c>
      <c r="Z446" s="80" t="str">
        <f>IF('Experience Data'!AT447="","",'Experience Data'!AT447)</f>
        <v/>
      </c>
      <c r="AA446" s="92">
        <f t="shared" si="718"/>
        <v>0.5</v>
      </c>
      <c r="AB446" s="45">
        <f t="shared" ref="AB446" si="840">IFERROR(IF(V446=100%,0.5,SUMPRODUCT(AA437:AA445*X437:X445)/SUM(X437:X445)-AA446-0.5),0.5)</f>
        <v>0.5</v>
      </c>
      <c r="AC446" s="45">
        <f t="shared" si="720"/>
        <v>0</v>
      </c>
      <c r="AD446" s="45">
        <f t="shared" si="721"/>
        <v>1</v>
      </c>
      <c r="AE446" s="17">
        <f>IFERROR((1+HLOOKUP($B446,'Yield Curve'!$C$5:$AK$94,AC446+2,FALSE))^(-AC446),1)</f>
        <v>1</v>
      </c>
      <c r="AF446" s="17">
        <f>IFERROR((1+HLOOKUP($B446,'Yield Curve'!$C$5:$AK$94,AD446+2,FALSE))^(-AD446),1)</f>
        <v>1</v>
      </c>
      <c r="AG446" s="17">
        <f t="shared" si="725"/>
        <v>1</v>
      </c>
      <c r="AH446" s="42" t="str">
        <f t="shared" si="722"/>
        <v/>
      </c>
    </row>
    <row r="447" spans="1:34">
      <c r="A447" s="138">
        <f t="shared" ref="A447" si="841">A437+1</f>
        <v>45</v>
      </c>
      <c r="B447" s="48">
        <f>'Experience Data'!C448</f>
        <v>0</v>
      </c>
      <c r="C447" s="21">
        <f>'Experience Data'!D448</f>
        <v>0</v>
      </c>
      <c r="D447" s="21">
        <f>'Experience Data'!B448</f>
        <v>2006</v>
      </c>
      <c r="E447" s="21" t="str">
        <f t="shared" si="710"/>
        <v>No</v>
      </c>
      <c r="F447" s="49">
        <f>'Experience Data'!I448</f>
        <v>0</v>
      </c>
      <c r="G447" s="49">
        <f>'Experience Data'!J448</f>
        <v>0</v>
      </c>
      <c r="H447" s="50"/>
      <c r="I447" s="50"/>
      <c r="J447" s="23"/>
      <c r="K447" s="49">
        <f>'Experience Data'!G448</f>
        <v>0</v>
      </c>
      <c r="L447" s="49" t="str">
        <f t="shared" si="711"/>
        <v/>
      </c>
      <c r="M447" s="49" t="str">
        <f t="shared" si="712"/>
        <v/>
      </c>
      <c r="N447" s="49" t="str">
        <f t="shared" si="713"/>
        <v/>
      </c>
      <c r="O447" s="51" t="str">
        <f t="shared" si="714"/>
        <v/>
      </c>
      <c r="P447" s="51">
        <v>0.3</v>
      </c>
      <c r="Q447" s="50">
        <v>0.41</v>
      </c>
      <c r="R447" s="52" t="str">
        <f t="shared" si="715"/>
        <v/>
      </c>
      <c r="S447" s="50"/>
      <c r="T447" s="52" t="str">
        <f t="shared" si="716"/>
        <v/>
      </c>
      <c r="U447" s="93" t="str">
        <f t="shared" ref="U447" si="842">IF(S456="","",O447*S456+IF(Q447="",P447,Q447))</f>
        <v/>
      </c>
      <c r="V447" s="53">
        <v>1</v>
      </c>
      <c r="W447" s="79">
        <f>IF('Experience Data'!AS448="","",'Experience Data'!AS448)</f>
        <v>1</v>
      </c>
      <c r="X447" s="24">
        <f t="shared" ref="X447:X455" si="843">IF(W448="",V447-V448,W447-W448)</f>
        <v>0</v>
      </c>
      <c r="Y447" s="90">
        <v>15</v>
      </c>
      <c r="Z447" s="79" t="str">
        <f>IF('Experience Data'!AT448="","",'Experience Data'!AT448)</f>
        <v/>
      </c>
      <c r="AA447" s="90">
        <f t="shared" si="718"/>
        <v>15</v>
      </c>
      <c r="AB447" s="49">
        <f t="shared" ref="AB447" si="844">IFERROR(IF(V447=100%,0.5,SUMPRODUCT(AA446:AA447*X446:X447)/SUM(X446:X447)-AA447-0.5),0.5)</f>
        <v>0.5</v>
      </c>
      <c r="AC447" s="49">
        <f t="shared" si="720"/>
        <v>0</v>
      </c>
      <c r="AD447" s="49">
        <f t="shared" si="721"/>
        <v>1</v>
      </c>
      <c r="AE447" s="24">
        <f>IFERROR((1+HLOOKUP($B447,'Yield Curve'!$C$5:$AK$94,AC447+2,FALSE))^(-AC447),1)</f>
        <v>1</v>
      </c>
      <c r="AF447" s="24">
        <f>IFERROR((1+HLOOKUP($B447,'Yield Curve'!$C$5:$AK$94,AD447+2,FALSE))^(-AD447),1)</f>
        <v>1</v>
      </c>
      <c r="AG447" s="24">
        <f t="shared" si="725"/>
        <v>1</v>
      </c>
      <c r="AH447" s="54" t="str">
        <f t="shared" si="722"/>
        <v/>
      </c>
    </row>
    <row r="448" spans="1:34">
      <c r="A448" s="139">
        <f t="shared" ref="A448" si="845">A447</f>
        <v>45</v>
      </c>
      <c r="B448" s="43">
        <f>'Experience Data'!C449</f>
        <v>0</v>
      </c>
      <c r="C448" s="10">
        <f>'Experience Data'!D449</f>
        <v>0</v>
      </c>
      <c r="D448" s="10">
        <f>'Experience Data'!B449</f>
        <v>2007</v>
      </c>
      <c r="E448" s="10" t="str">
        <f t="shared" si="710"/>
        <v>No</v>
      </c>
      <c r="F448" s="40">
        <f>'Experience Data'!I449</f>
        <v>0</v>
      </c>
      <c r="G448" s="40">
        <f>'Experience Data'!J449</f>
        <v>0</v>
      </c>
      <c r="H448" s="11"/>
      <c r="I448" s="11"/>
      <c r="J448" s="35"/>
      <c r="K448" s="40">
        <f>'Experience Data'!G449</f>
        <v>0</v>
      </c>
      <c r="L448" s="40" t="str">
        <f t="shared" si="711"/>
        <v/>
      </c>
      <c r="M448" s="40" t="str">
        <f t="shared" si="712"/>
        <v/>
      </c>
      <c r="N448" s="40" t="str">
        <f t="shared" si="713"/>
        <v/>
      </c>
      <c r="O448" s="9" t="str">
        <f t="shared" si="714"/>
        <v/>
      </c>
      <c r="P448" s="9">
        <v>0.3</v>
      </c>
      <c r="Q448" s="11">
        <v>0.41</v>
      </c>
      <c r="R448" s="37" t="str">
        <f t="shared" si="715"/>
        <v/>
      </c>
      <c r="S448" s="11"/>
      <c r="T448" s="37" t="str">
        <f t="shared" si="716"/>
        <v/>
      </c>
      <c r="U448" s="94" t="str">
        <f t="shared" ref="U448" si="846">IF(S456="","",O448*S456+IF(Q448="",P448,Q448))</f>
        <v/>
      </c>
      <c r="V448" s="18">
        <f t="shared" ref="V448:V456" si="847">IFERROR(L448/M448,100%)</f>
        <v>1</v>
      </c>
      <c r="W448" s="78" t="str">
        <f>IF('Experience Data'!AS449="","",'Experience Data'!AS449)</f>
        <v/>
      </c>
      <c r="X448" s="1">
        <f t="shared" si="843"/>
        <v>0</v>
      </c>
      <c r="Y448" s="91">
        <v>8.5</v>
      </c>
      <c r="Z448" s="78" t="str">
        <f>IF('Experience Data'!AT449="","",'Experience Data'!AT449)</f>
        <v/>
      </c>
      <c r="AA448" s="91">
        <f t="shared" si="718"/>
        <v>8.5</v>
      </c>
      <c r="AB448" s="40">
        <f t="shared" ref="AB448" si="848">IFERROR(IF(V448=100%,0.5,SUMPRODUCT(AA447:AA447*X447:X447)/SUM(X447:X447)-AA448-0.5),0.5)</f>
        <v>0.5</v>
      </c>
      <c r="AC448" s="40">
        <f t="shared" si="720"/>
        <v>0</v>
      </c>
      <c r="AD448" s="40">
        <f t="shared" si="721"/>
        <v>1</v>
      </c>
      <c r="AE448" s="1">
        <f>IFERROR((1+HLOOKUP($B448,'Yield Curve'!$C$5:$AK$94,AC448+2,FALSE))^(-AC448),1)</f>
        <v>1</v>
      </c>
      <c r="AF448" s="1">
        <f>IFERROR((1+HLOOKUP($B448,'Yield Curve'!$C$5:$AK$94,AD448+2,FALSE))^(-AD448),1)</f>
        <v>1</v>
      </c>
      <c r="AG448" s="1">
        <f t="shared" si="725"/>
        <v>1</v>
      </c>
      <c r="AH448" s="41" t="str">
        <f t="shared" si="722"/>
        <v/>
      </c>
    </row>
    <row r="449" spans="1:34">
      <c r="A449" s="139">
        <f t="shared" si="754"/>
        <v>45</v>
      </c>
      <c r="B449" s="43">
        <f>'Experience Data'!C450</f>
        <v>0</v>
      </c>
      <c r="C449" s="10">
        <f>'Experience Data'!D450</f>
        <v>0</v>
      </c>
      <c r="D449" s="10">
        <f>'Experience Data'!B450</f>
        <v>2008</v>
      </c>
      <c r="E449" s="10" t="str">
        <f t="shared" si="710"/>
        <v>No</v>
      </c>
      <c r="F449" s="40">
        <f>'Experience Data'!I450</f>
        <v>0</v>
      </c>
      <c r="G449" s="40">
        <f>'Experience Data'!J450</f>
        <v>0</v>
      </c>
      <c r="H449" s="11"/>
      <c r="I449" s="11"/>
      <c r="J449" s="35"/>
      <c r="K449" s="40">
        <f>'Experience Data'!G450</f>
        <v>0</v>
      </c>
      <c r="L449" s="40" t="str">
        <f t="shared" si="711"/>
        <v/>
      </c>
      <c r="M449" s="40" t="str">
        <f t="shared" si="712"/>
        <v/>
      </c>
      <c r="N449" s="40" t="str">
        <f t="shared" si="713"/>
        <v/>
      </c>
      <c r="O449" s="9" t="str">
        <f t="shared" si="714"/>
        <v/>
      </c>
      <c r="P449" s="9">
        <v>0.3</v>
      </c>
      <c r="Q449" s="11">
        <v>0.41</v>
      </c>
      <c r="R449" s="37" t="str">
        <f t="shared" si="715"/>
        <v/>
      </c>
      <c r="S449" s="11"/>
      <c r="T449" s="37" t="str">
        <f t="shared" si="716"/>
        <v/>
      </c>
      <c r="U449" s="94" t="str">
        <f t="shared" ref="U449" si="849">IF(S456="","",O449*S456+IF(Q449="",P449,Q449))</f>
        <v/>
      </c>
      <c r="V449" s="18">
        <f t="shared" si="847"/>
        <v>1</v>
      </c>
      <c r="W449" s="78" t="str">
        <f>IF('Experience Data'!AS450="","",'Experience Data'!AS450)</f>
        <v/>
      </c>
      <c r="X449" s="1">
        <f t="shared" si="843"/>
        <v>0</v>
      </c>
      <c r="Y449" s="91">
        <f t="shared" si="731"/>
        <v>7.5</v>
      </c>
      <c r="Z449" s="78" t="str">
        <f>IF('Experience Data'!AT450="","",'Experience Data'!AT450)</f>
        <v/>
      </c>
      <c r="AA449" s="91">
        <f t="shared" si="718"/>
        <v>7.5</v>
      </c>
      <c r="AB449" s="40">
        <f t="shared" ref="AB449" si="850">IFERROR(IF(V449=100%,0.5,SUMPRODUCT(AA447:AA448*X447:X448)/SUM(X447:X448)-AA449-0.5),0.5)</f>
        <v>0.5</v>
      </c>
      <c r="AC449" s="40">
        <f t="shared" si="720"/>
        <v>0</v>
      </c>
      <c r="AD449" s="40">
        <f t="shared" si="721"/>
        <v>1</v>
      </c>
      <c r="AE449" s="1">
        <f>IFERROR((1+HLOOKUP($B449,'Yield Curve'!$C$5:$AK$94,AC449+2,FALSE))^(-AC449),1)</f>
        <v>1</v>
      </c>
      <c r="AF449" s="1">
        <f>IFERROR((1+HLOOKUP($B449,'Yield Curve'!$C$5:$AK$94,AD449+2,FALSE))^(-AD449),1)</f>
        <v>1</v>
      </c>
      <c r="AG449" s="1">
        <f t="shared" si="725"/>
        <v>1</v>
      </c>
      <c r="AH449" s="41" t="str">
        <f t="shared" si="722"/>
        <v/>
      </c>
    </row>
    <row r="450" spans="1:34">
      <c r="A450" s="139">
        <f t="shared" si="754"/>
        <v>45</v>
      </c>
      <c r="B450" s="43">
        <f>'Experience Data'!C451</f>
        <v>0</v>
      </c>
      <c r="C450" s="10">
        <f>'Experience Data'!D451</f>
        <v>0</v>
      </c>
      <c r="D450" s="10">
        <f>'Experience Data'!B451</f>
        <v>2009</v>
      </c>
      <c r="E450" s="10" t="str">
        <f t="shared" si="710"/>
        <v>No</v>
      </c>
      <c r="F450" s="40">
        <f>'Experience Data'!I451</f>
        <v>0</v>
      </c>
      <c r="G450" s="40">
        <f>'Experience Data'!J451</f>
        <v>0</v>
      </c>
      <c r="H450" s="11"/>
      <c r="I450" s="11"/>
      <c r="J450" s="35"/>
      <c r="K450" s="40">
        <f>'Experience Data'!G451</f>
        <v>0</v>
      </c>
      <c r="L450" s="40" t="str">
        <f t="shared" si="711"/>
        <v/>
      </c>
      <c r="M450" s="40" t="str">
        <f t="shared" si="712"/>
        <v/>
      </c>
      <c r="N450" s="40" t="str">
        <f t="shared" si="713"/>
        <v/>
      </c>
      <c r="O450" s="9" t="str">
        <f t="shared" si="714"/>
        <v/>
      </c>
      <c r="P450" s="9">
        <v>0.3</v>
      </c>
      <c r="Q450" s="11">
        <v>0.41</v>
      </c>
      <c r="R450" s="37" t="str">
        <f t="shared" si="715"/>
        <v/>
      </c>
      <c r="S450" s="11"/>
      <c r="T450" s="37" t="str">
        <f t="shared" si="716"/>
        <v/>
      </c>
      <c r="U450" s="94" t="str">
        <f t="shared" ref="U450" si="851">IF(S456="","",O450*S456+IF(Q450="",P450,Q450))</f>
        <v/>
      </c>
      <c r="V450" s="18">
        <f t="shared" si="847"/>
        <v>1</v>
      </c>
      <c r="W450" s="78" t="str">
        <f>IF('Experience Data'!AS451="","",'Experience Data'!AS451)</f>
        <v/>
      </c>
      <c r="X450" s="1">
        <f t="shared" si="843"/>
        <v>0</v>
      </c>
      <c r="Y450" s="91">
        <f t="shared" si="731"/>
        <v>6.5</v>
      </c>
      <c r="Z450" s="78" t="str">
        <f>IF('Experience Data'!AT451="","",'Experience Data'!AT451)</f>
        <v/>
      </c>
      <c r="AA450" s="91">
        <f t="shared" si="718"/>
        <v>6.5</v>
      </c>
      <c r="AB450" s="40">
        <f t="shared" ref="AB450" si="852">IFERROR(IF(V450=100%,0.5,SUMPRODUCT(AA447:AA449*X447:X449)/SUM(X447:X449)-AA450-0.5),0.5)</f>
        <v>0.5</v>
      </c>
      <c r="AC450" s="40">
        <f t="shared" si="720"/>
        <v>0</v>
      </c>
      <c r="AD450" s="40">
        <f t="shared" si="721"/>
        <v>1</v>
      </c>
      <c r="AE450" s="1">
        <f>IFERROR((1+HLOOKUP($B450,'Yield Curve'!$C$5:$AK$94,AC450+2,FALSE))^(-AC450),1)</f>
        <v>1</v>
      </c>
      <c r="AF450" s="1">
        <f>IFERROR((1+HLOOKUP($B450,'Yield Curve'!$C$5:$AK$94,AD450+2,FALSE))^(-AD450),1)</f>
        <v>1</v>
      </c>
      <c r="AG450" s="1">
        <f t="shared" si="725"/>
        <v>1</v>
      </c>
      <c r="AH450" s="41" t="str">
        <f t="shared" si="722"/>
        <v/>
      </c>
    </row>
    <row r="451" spans="1:34">
      <c r="A451" s="139">
        <f t="shared" si="754"/>
        <v>45</v>
      </c>
      <c r="B451" s="43">
        <f>'Experience Data'!C452</f>
        <v>0</v>
      </c>
      <c r="C451" s="10">
        <f>'Experience Data'!D452</f>
        <v>0</v>
      </c>
      <c r="D451" s="10">
        <f>'Experience Data'!B452</f>
        <v>2010</v>
      </c>
      <c r="E451" s="10" t="str">
        <f t="shared" si="710"/>
        <v>No</v>
      </c>
      <c r="F451" s="40">
        <f>'Experience Data'!I452</f>
        <v>0</v>
      </c>
      <c r="G451" s="40">
        <f>'Experience Data'!J452</f>
        <v>0</v>
      </c>
      <c r="H451" s="11"/>
      <c r="I451" s="11"/>
      <c r="J451" s="35"/>
      <c r="K451" s="40">
        <f>'Experience Data'!G452</f>
        <v>0</v>
      </c>
      <c r="L451" s="40" t="str">
        <f t="shared" si="711"/>
        <v/>
      </c>
      <c r="M451" s="40" t="str">
        <f t="shared" si="712"/>
        <v/>
      </c>
      <c r="N451" s="40" t="str">
        <f t="shared" si="713"/>
        <v/>
      </c>
      <c r="O451" s="9" t="str">
        <f t="shared" si="714"/>
        <v/>
      </c>
      <c r="P451" s="9">
        <v>0.3</v>
      </c>
      <c r="Q451" s="11">
        <v>0.41</v>
      </c>
      <c r="R451" s="37" t="str">
        <f t="shared" si="715"/>
        <v/>
      </c>
      <c r="S451" s="11"/>
      <c r="T451" s="37" t="str">
        <f t="shared" si="716"/>
        <v/>
      </c>
      <c r="U451" s="94" t="str">
        <f t="shared" ref="U451" si="853">IF(S456="","",O451*S456+IF(Q451="",P451,Q451))</f>
        <v/>
      </c>
      <c r="V451" s="18">
        <f t="shared" si="847"/>
        <v>1</v>
      </c>
      <c r="W451" s="78" t="str">
        <f>IF('Experience Data'!AS452="","",'Experience Data'!AS452)</f>
        <v/>
      </c>
      <c r="X451" s="1">
        <f t="shared" si="843"/>
        <v>0</v>
      </c>
      <c r="Y451" s="91">
        <f t="shared" si="731"/>
        <v>5.5</v>
      </c>
      <c r="Z451" s="78" t="str">
        <f>IF('Experience Data'!AT452="","",'Experience Data'!AT452)</f>
        <v/>
      </c>
      <c r="AA451" s="91">
        <f t="shared" si="718"/>
        <v>5.5</v>
      </c>
      <c r="AB451" s="40">
        <f t="shared" ref="AB451" si="854">IFERROR(IF(V451=100%,0.5,SUMPRODUCT(AA447:AA450*X447:X450)/SUM(X447:X450)-AA451-0.5),0.5)</f>
        <v>0.5</v>
      </c>
      <c r="AC451" s="40">
        <f t="shared" si="720"/>
        <v>0</v>
      </c>
      <c r="AD451" s="40">
        <f t="shared" si="721"/>
        <v>1</v>
      </c>
      <c r="AE451" s="1">
        <f>IFERROR((1+HLOOKUP($B451,'Yield Curve'!$C$5:$AK$94,AC451+2,FALSE))^(-AC451),1)</f>
        <v>1</v>
      </c>
      <c r="AF451" s="1">
        <f>IFERROR((1+HLOOKUP($B451,'Yield Curve'!$C$5:$AK$94,AD451+2,FALSE))^(-AD451),1)</f>
        <v>1</v>
      </c>
      <c r="AG451" s="1">
        <f t="shared" si="725"/>
        <v>1</v>
      </c>
      <c r="AH451" s="41" t="str">
        <f t="shared" si="722"/>
        <v/>
      </c>
    </row>
    <row r="452" spans="1:34">
      <c r="A452" s="139">
        <f t="shared" si="754"/>
        <v>45</v>
      </c>
      <c r="B452" s="43">
        <f>'Experience Data'!C453</f>
        <v>0</v>
      </c>
      <c r="C452" s="10">
        <f>'Experience Data'!D453</f>
        <v>0</v>
      </c>
      <c r="D452" s="10">
        <f>'Experience Data'!B453</f>
        <v>2011</v>
      </c>
      <c r="E452" s="10" t="str">
        <f t="shared" si="710"/>
        <v>No</v>
      </c>
      <c r="F452" s="40">
        <f>'Experience Data'!I453</f>
        <v>0</v>
      </c>
      <c r="G452" s="40">
        <f>'Experience Data'!J453</f>
        <v>0</v>
      </c>
      <c r="H452" s="11"/>
      <c r="I452" s="11"/>
      <c r="J452" s="35"/>
      <c r="K452" s="40">
        <f>'Experience Data'!G453</f>
        <v>0</v>
      </c>
      <c r="L452" s="40" t="str">
        <f t="shared" si="711"/>
        <v/>
      </c>
      <c r="M452" s="40" t="str">
        <f t="shared" si="712"/>
        <v/>
      </c>
      <c r="N452" s="40" t="str">
        <f t="shared" si="713"/>
        <v/>
      </c>
      <c r="O452" s="9" t="str">
        <f t="shared" si="714"/>
        <v/>
      </c>
      <c r="P452" s="9">
        <v>0.3</v>
      </c>
      <c r="Q452" s="11">
        <v>0.41</v>
      </c>
      <c r="R452" s="37" t="str">
        <f t="shared" si="715"/>
        <v/>
      </c>
      <c r="S452" s="11"/>
      <c r="T452" s="37" t="str">
        <f t="shared" si="716"/>
        <v/>
      </c>
      <c r="U452" s="94" t="str">
        <f t="shared" ref="U452" si="855">IF(S456="","",O452*S456+IF(Q452="",P452,Q452))</f>
        <v/>
      </c>
      <c r="V452" s="18">
        <f t="shared" si="847"/>
        <v>1</v>
      </c>
      <c r="W452" s="78" t="str">
        <f>IF('Experience Data'!AS453="","",'Experience Data'!AS453)</f>
        <v/>
      </c>
      <c r="X452" s="1">
        <f t="shared" si="843"/>
        <v>0</v>
      </c>
      <c r="Y452" s="91">
        <f t="shared" si="731"/>
        <v>4.5</v>
      </c>
      <c r="Z452" s="78" t="str">
        <f>IF('Experience Data'!AT453="","",'Experience Data'!AT453)</f>
        <v/>
      </c>
      <c r="AA452" s="91">
        <f t="shared" si="718"/>
        <v>4.5</v>
      </c>
      <c r="AB452" s="40">
        <f t="shared" ref="AB452" si="856">IFERROR(IF(V452=100%,0.5,SUMPRODUCT(AA447:AA451*X447:X451)/SUM(X447:X451)-AA452-0.5),0.5)</f>
        <v>0.5</v>
      </c>
      <c r="AC452" s="40">
        <f t="shared" si="720"/>
        <v>0</v>
      </c>
      <c r="AD452" s="40">
        <f t="shared" si="721"/>
        <v>1</v>
      </c>
      <c r="AE452" s="1">
        <f>IFERROR((1+HLOOKUP($B452,'Yield Curve'!$C$5:$AK$94,AC452+2,FALSE))^(-AC452),1)</f>
        <v>1</v>
      </c>
      <c r="AF452" s="1">
        <f>IFERROR((1+HLOOKUP($B452,'Yield Curve'!$C$5:$AK$94,AD452+2,FALSE))^(-AD452),1)</f>
        <v>1</v>
      </c>
      <c r="AG452" s="1">
        <f t="shared" si="725"/>
        <v>1</v>
      </c>
      <c r="AH452" s="41" t="str">
        <f t="shared" si="722"/>
        <v/>
      </c>
    </row>
    <row r="453" spans="1:34">
      <c r="A453" s="139">
        <f t="shared" si="754"/>
        <v>45</v>
      </c>
      <c r="B453" s="43">
        <f>'Experience Data'!C454</f>
        <v>0</v>
      </c>
      <c r="C453" s="10">
        <f>'Experience Data'!D454</f>
        <v>0</v>
      </c>
      <c r="D453" s="10">
        <f>'Experience Data'!B454</f>
        <v>2012</v>
      </c>
      <c r="E453" s="10" t="str">
        <f t="shared" si="710"/>
        <v>No</v>
      </c>
      <c r="F453" s="40">
        <f>'Experience Data'!I454</f>
        <v>0</v>
      </c>
      <c r="G453" s="40">
        <f>'Experience Data'!J454</f>
        <v>0</v>
      </c>
      <c r="H453" s="11"/>
      <c r="I453" s="11"/>
      <c r="J453" s="35"/>
      <c r="K453" s="40">
        <f>'Experience Data'!G454</f>
        <v>0</v>
      </c>
      <c r="L453" s="40" t="str">
        <f t="shared" si="711"/>
        <v/>
      </c>
      <c r="M453" s="40" t="str">
        <f t="shared" si="712"/>
        <v/>
      </c>
      <c r="N453" s="40" t="str">
        <f t="shared" si="713"/>
        <v/>
      </c>
      <c r="O453" s="9" t="str">
        <f t="shared" si="714"/>
        <v/>
      </c>
      <c r="P453" s="9">
        <v>0.3</v>
      </c>
      <c r="Q453" s="11">
        <v>0.41</v>
      </c>
      <c r="R453" s="37" t="str">
        <f t="shared" si="715"/>
        <v/>
      </c>
      <c r="S453" s="11"/>
      <c r="T453" s="37" t="str">
        <f t="shared" si="716"/>
        <v/>
      </c>
      <c r="U453" s="94" t="str">
        <f t="shared" ref="U453" si="857">IF(S456="","",O453*S456+IF(Q453="",P453,Q453))</f>
        <v/>
      </c>
      <c r="V453" s="18">
        <f t="shared" si="847"/>
        <v>1</v>
      </c>
      <c r="W453" s="78" t="str">
        <f>IF('Experience Data'!AS454="","",'Experience Data'!AS454)</f>
        <v/>
      </c>
      <c r="X453" s="1">
        <f t="shared" si="843"/>
        <v>0</v>
      </c>
      <c r="Y453" s="91">
        <f t="shared" si="731"/>
        <v>3.5</v>
      </c>
      <c r="Z453" s="78" t="str">
        <f>IF('Experience Data'!AT454="","",'Experience Data'!AT454)</f>
        <v/>
      </c>
      <c r="AA453" s="91">
        <f t="shared" si="718"/>
        <v>3.5</v>
      </c>
      <c r="AB453" s="40">
        <f t="shared" ref="AB453" si="858">IFERROR(IF(V453=100%,0.5,SUMPRODUCT(AA447:AA452*X447:X452)/SUM(X447:X452)-AA453-0.5),0.5)</f>
        <v>0.5</v>
      </c>
      <c r="AC453" s="40">
        <f t="shared" si="720"/>
        <v>0</v>
      </c>
      <c r="AD453" s="40">
        <f t="shared" si="721"/>
        <v>1</v>
      </c>
      <c r="AE453" s="1">
        <f>IFERROR((1+HLOOKUP($B453,'Yield Curve'!$C$5:$AK$94,AC453+2,FALSE))^(-AC453),1)</f>
        <v>1</v>
      </c>
      <c r="AF453" s="1">
        <f>IFERROR((1+HLOOKUP($B453,'Yield Curve'!$C$5:$AK$94,AD453+2,FALSE))^(-AD453),1)</f>
        <v>1</v>
      </c>
      <c r="AG453" s="1">
        <f t="shared" si="725"/>
        <v>1</v>
      </c>
      <c r="AH453" s="41" t="str">
        <f t="shared" si="722"/>
        <v/>
      </c>
    </row>
    <row r="454" spans="1:34">
      <c r="A454" s="139">
        <f t="shared" si="754"/>
        <v>45</v>
      </c>
      <c r="B454" s="43">
        <f>'Experience Data'!C455</f>
        <v>0</v>
      </c>
      <c r="C454" s="10">
        <f>'Experience Data'!D455</f>
        <v>0</v>
      </c>
      <c r="D454" s="10">
        <f>'Experience Data'!B455</f>
        <v>2013</v>
      </c>
      <c r="E454" s="10" t="str">
        <f t="shared" si="710"/>
        <v>No</v>
      </c>
      <c r="F454" s="40">
        <f>'Experience Data'!I455</f>
        <v>0</v>
      </c>
      <c r="G454" s="40">
        <f>'Experience Data'!J455</f>
        <v>0</v>
      </c>
      <c r="H454" s="11"/>
      <c r="I454" s="11"/>
      <c r="J454" s="35"/>
      <c r="K454" s="40">
        <f>'Experience Data'!G455</f>
        <v>0</v>
      </c>
      <c r="L454" s="40" t="str">
        <f t="shared" si="711"/>
        <v/>
      </c>
      <c r="M454" s="40" t="str">
        <f t="shared" si="712"/>
        <v/>
      </c>
      <c r="N454" s="40" t="str">
        <f t="shared" si="713"/>
        <v/>
      </c>
      <c r="O454" s="9" t="str">
        <f t="shared" si="714"/>
        <v/>
      </c>
      <c r="P454" s="9">
        <v>0.3</v>
      </c>
      <c r="Q454" s="11">
        <v>0.41</v>
      </c>
      <c r="R454" s="37" t="str">
        <f t="shared" si="715"/>
        <v/>
      </c>
      <c r="S454" s="11"/>
      <c r="T454" s="37" t="str">
        <f t="shared" si="716"/>
        <v/>
      </c>
      <c r="U454" s="94" t="str">
        <f t="shared" ref="U454" si="859">IF(S456="","",O454*S456+IF(Q454="",P454,Q454))</f>
        <v/>
      </c>
      <c r="V454" s="18">
        <f t="shared" si="847"/>
        <v>1</v>
      </c>
      <c r="W454" s="78" t="str">
        <f>IF('Experience Data'!AS455="","",'Experience Data'!AS455)</f>
        <v/>
      </c>
      <c r="X454" s="1">
        <f t="shared" si="843"/>
        <v>0</v>
      </c>
      <c r="Y454" s="91">
        <f t="shared" si="731"/>
        <v>2.5</v>
      </c>
      <c r="Z454" s="78" t="str">
        <f>IF('Experience Data'!AT455="","",'Experience Data'!AT455)</f>
        <v/>
      </c>
      <c r="AA454" s="91">
        <f t="shared" si="718"/>
        <v>2.5</v>
      </c>
      <c r="AB454" s="40">
        <f t="shared" ref="AB454" si="860">IFERROR(IF(V454=100%,0.5,SUMPRODUCT(AA447:AA453*X447:X453)/SUM(X447:X453)-AA454-0.5),0.5)</f>
        <v>0.5</v>
      </c>
      <c r="AC454" s="40">
        <f t="shared" si="720"/>
        <v>0</v>
      </c>
      <c r="AD454" s="40">
        <f t="shared" si="721"/>
        <v>1</v>
      </c>
      <c r="AE454" s="1">
        <f>IFERROR((1+HLOOKUP($B454,'Yield Curve'!$C$5:$AK$94,AC454+2,FALSE))^(-AC454),1)</f>
        <v>1</v>
      </c>
      <c r="AF454" s="1">
        <f>IFERROR((1+HLOOKUP($B454,'Yield Curve'!$C$5:$AK$94,AD454+2,FALSE))^(-AD454),1)</f>
        <v>1</v>
      </c>
      <c r="AG454" s="1">
        <f t="shared" si="725"/>
        <v>1</v>
      </c>
      <c r="AH454" s="41" t="str">
        <f t="shared" si="722"/>
        <v/>
      </c>
    </row>
    <row r="455" spans="1:34">
      <c r="A455" s="139">
        <f t="shared" si="754"/>
        <v>45</v>
      </c>
      <c r="B455" s="43">
        <f>'Experience Data'!C456</f>
        <v>0</v>
      </c>
      <c r="C455" s="10">
        <f>'Experience Data'!D456</f>
        <v>0</v>
      </c>
      <c r="D455" s="10">
        <f>'Experience Data'!B456</f>
        <v>2014</v>
      </c>
      <c r="E455" s="10" t="str">
        <f t="shared" si="710"/>
        <v>No</v>
      </c>
      <c r="F455" s="40">
        <f>'Experience Data'!I456</f>
        <v>0</v>
      </c>
      <c r="G455" s="40">
        <f>'Experience Data'!J456</f>
        <v>0</v>
      </c>
      <c r="H455" s="11"/>
      <c r="I455" s="11"/>
      <c r="J455" s="35"/>
      <c r="K455" s="40">
        <f>'Experience Data'!G456</f>
        <v>0</v>
      </c>
      <c r="L455" s="40" t="str">
        <f t="shared" si="711"/>
        <v/>
      </c>
      <c r="M455" s="40" t="str">
        <f t="shared" si="712"/>
        <v/>
      </c>
      <c r="N455" s="40" t="str">
        <f t="shared" si="713"/>
        <v/>
      </c>
      <c r="O455" s="9" t="str">
        <f t="shared" si="714"/>
        <v/>
      </c>
      <c r="P455" s="9">
        <v>0.3</v>
      </c>
      <c r="Q455" s="11">
        <v>0.41</v>
      </c>
      <c r="R455" s="37" t="str">
        <f t="shared" si="715"/>
        <v/>
      </c>
      <c r="S455" s="11"/>
      <c r="T455" s="37" t="str">
        <f t="shared" si="716"/>
        <v/>
      </c>
      <c r="U455" s="94" t="str">
        <f t="shared" ref="U455" si="861">IF(S456="","",O455*S456+IF(Q455="",P455,Q455))</f>
        <v/>
      </c>
      <c r="V455" s="18">
        <f t="shared" si="847"/>
        <v>1</v>
      </c>
      <c r="W455" s="78" t="str">
        <f>IF('Experience Data'!AS456="","",'Experience Data'!AS456)</f>
        <v/>
      </c>
      <c r="X455" s="1">
        <f t="shared" si="843"/>
        <v>0</v>
      </c>
      <c r="Y455" s="91">
        <f t="shared" si="731"/>
        <v>1.5</v>
      </c>
      <c r="Z455" s="78" t="str">
        <f>IF('Experience Data'!AT456="","",'Experience Data'!AT456)</f>
        <v/>
      </c>
      <c r="AA455" s="91">
        <f t="shared" si="718"/>
        <v>1.5</v>
      </c>
      <c r="AB455" s="40">
        <f t="shared" ref="AB455" si="862">IFERROR(IF(V455=100%,0.5,SUMPRODUCT(AA447:AA454*X447:X454)/SUM(X447:X454)-AA455-0.5),0.5)</f>
        <v>0.5</v>
      </c>
      <c r="AC455" s="40">
        <f t="shared" si="720"/>
        <v>0</v>
      </c>
      <c r="AD455" s="40">
        <f t="shared" si="721"/>
        <v>1</v>
      </c>
      <c r="AE455" s="1">
        <f>IFERROR((1+HLOOKUP($B455,'Yield Curve'!$C$5:$AK$94,AC455+2,FALSE))^(-AC455),1)</f>
        <v>1</v>
      </c>
      <c r="AF455" s="1">
        <f>IFERROR((1+HLOOKUP($B455,'Yield Curve'!$C$5:$AK$94,AD455+2,FALSE))^(-AD455),1)</f>
        <v>1</v>
      </c>
      <c r="AG455" s="1">
        <f t="shared" si="725"/>
        <v>1</v>
      </c>
      <c r="AH455" s="41" t="str">
        <f t="shared" si="722"/>
        <v/>
      </c>
    </row>
    <row r="456" spans="1:34">
      <c r="A456" s="140">
        <f t="shared" si="754"/>
        <v>45</v>
      </c>
      <c r="B456" s="44">
        <f>'Experience Data'!C457</f>
        <v>0</v>
      </c>
      <c r="C456" s="16">
        <f>'Experience Data'!D457</f>
        <v>0</v>
      </c>
      <c r="D456" s="16">
        <f>'Experience Data'!B457</f>
        <v>2015</v>
      </c>
      <c r="E456" s="16" t="str">
        <f t="shared" si="710"/>
        <v>No</v>
      </c>
      <c r="F456" s="45">
        <f>'Experience Data'!I457</f>
        <v>0</v>
      </c>
      <c r="G456" s="45">
        <f>'Experience Data'!J457</f>
        <v>0</v>
      </c>
      <c r="H456" s="20"/>
      <c r="I456" s="20"/>
      <c r="J456" s="36"/>
      <c r="K456" s="45">
        <f>'Experience Data'!G457</f>
        <v>0</v>
      </c>
      <c r="L456" s="45" t="str">
        <f t="shared" si="711"/>
        <v/>
      </c>
      <c r="M456" s="45" t="str">
        <f t="shared" si="712"/>
        <v/>
      </c>
      <c r="N456" s="45" t="str">
        <f t="shared" si="713"/>
        <v/>
      </c>
      <c r="O456" s="46" t="str">
        <f t="shared" si="714"/>
        <v/>
      </c>
      <c r="P456" s="46">
        <v>0.3</v>
      </c>
      <c r="Q456" s="20">
        <v>0.41</v>
      </c>
      <c r="R456" s="47" t="str">
        <f t="shared" si="715"/>
        <v/>
      </c>
      <c r="S456" s="20"/>
      <c r="T456" s="47" t="str">
        <f t="shared" si="716"/>
        <v/>
      </c>
      <c r="U456" s="95" t="str">
        <f t="shared" ref="U456" si="863">IF(S456="","",O456*S456+IF(Q456="",P456,Q456))</f>
        <v/>
      </c>
      <c r="V456" s="19">
        <f t="shared" si="847"/>
        <v>1</v>
      </c>
      <c r="W456" s="80" t="str">
        <f>IF('Experience Data'!AS457="","",'Experience Data'!AS457)</f>
        <v/>
      </c>
      <c r="X456" s="98">
        <f t="shared" ref="X456" si="864">IF(W456="",V456,W456)</f>
        <v>1</v>
      </c>
      <c r="Y456" s="92">
        <f t="shared" si="731"/>
        <v>0.5</v>
      </c>
      <c r="Z456" s="80" t="str">
        <f>IF('Experience Data'!AT457="","",'Experience Data'!AT457)</f>
        <v/>
      </c>
      <c r="AA456" s="92">
        <f t="shared" si="718"/>
        <v>0.5</v>
      </c>
      <c r="AB456" s="45">
        <f t="shared" ref="AB456" si="865">IFERROR(IF(V456=100%,0.5,SUMPRODUCT(AA447:AA455*X447:X455)/SUM(X447:X455)-AA456-0.5),0.5)</f>
        <v>0.5</v>
      </c>
      <c r="AC456" s="45">
        <f t="shared" si="720"/>
        <v>0</v>
      </c>
      <c r="AD456" s="45">
        <f t="shared" si="721"/>
        <v>1</v>
      </c>
      <c r="AE456" s="17">
        <f>IFERROR((1+HLOOKUP($B456,'Yield Curve'!$C$5:$AK$94,AC456+2,FALSE))^(-AC456),1)</f>
        <v>1</v>
      </c>
      <c r="AF456" s="17">
        <f>IFERROR((1+HLOOKUP($B456,'Yield Curve'!$C$5:$AK$94,AD456+2,FALSE))^(-AD456),1)</f>
        <v>1</v>
      </c>
      <c r="AG456" s="17">
        <f t="shared" si="725"/>
        <v>1</v>
      </c>
      <c r="AH456" s="42" t="str">
        <f t="shared" si="722"/>
        <v/>
      </c>
    </row>
    <row r="457" spans="1:34">
      <c r="A457" s="138">
        <f t="shared" ref="A457" si="866">A447+1</f>
        <v>46</v>
      </c>
      <c r="B457" s="48">
        <f>'Experience Data'!C458</f>
        <v>0</v>
      </c>
      <c r="C457" s="21">
        <f>'Experience Data'!D458</f>
        <v>0</v>
      </c>
      <c r="D457" s="21">
        <f>'Experience Data'!B458</f>
        <v>2006</v>
      </c>
      <c r="E457" s="21" t="str">
        <f t="shared" si="710"/>
        <v>No</v>
      </c>
      <c r="F457" s="49">
        <f>'Experience Data'!I458</f>
        <v>0</v>
      </c>
      <c r="G457" s="49">
        <f>'Experience Data'!J458</f>
        <v>0</v>
      </c>
      <c r="H457" s="50"/>
      <c r="I457" s="50"/>
      <c r="J457" s="23"/>
      <c r="K457" s="49">
        <f>'Experience Data'!G458</f>
        <v>0</v>
      </c>
      <c r="L457" s="49" t="str">
        <f t="shared" si="711"/>
        <v/>
      </c>
      <c r="M457" s="49" t="str">
        <f t="shared" si="712"/>
        <v/>
      </c>
      <c r="N457" s="49" t="str">
        <f t="shared" si="713"/>
        <v/>
      </c>
      <c r="O457" s="51" t="str">
        <f t="shared" si="714"/>
        <v/>
      </c>
      <c r="P457" s="51">
        <v>0.3</v>
      </c>
      <c r="Q457" s="50">
        <v>0.41</v>
      </c>
      <c r="R457" s="52" t="str">
        <f t="shared" si="715"/>
        <v/>
      </c>
      <c r="S457" s="50"/>
      <c r="T457" s="52" t="str">
        <f t="shared" si="716"/>
        <v/>
      </c>
      <c r="U457" s="93" t="str">
        <f t="shared" ref="U457" si="867">IF(S466="","",O457*S466+IF(Q457="",P457,Q457))</f>
        <v/>
      </c>
      <c r="V457" s="53">
        <v>1</v>
      </c>
      <c r="W457" s="79">
        <f>IF('Experience Data'!AS458="","",'Experience Data'!AS458)</f>
        <v>1</v>
      </c>
      <c r="X457" s="24">
        <f t="shared" ref="X457:X465" si="868">IF(W458="",V457-V458,W457-W458)</f>
        <v>0</v>
      </c>
      <c r="Y457" s="90">
        <v>15</v>
      </c>
      <c r="Z457" s="79" t="str">
        <f>IF('Experience Data'!AT458="","",'Experience Data'!AT458)</f>
        <v/>
      </c>
      <c r="AA457" s="90">
        <f t="shared" si="718"/>
        <v>15</v>
      </c>
      <c r="AB457" s="49">
        <f t="shared" ref="AB457" si="869">IFERROR(IF(V457=100%,0.5,SUMPRODUCT(AA456:AA457*X456:X457)/SUM(X456:X457)-AA457-0.5),0.5)</f>
        <v>0.5</v>
      </c>
      <c r="AC457" s="49">
        <f t="shared" si="720"/>
        <v>0</v>
      </c>
      <c r="AD457" s="49">
        <f t="shared" si="721"/>
        <v>1</v>
      </c>
      <c r="AE457" s="24">
        <f>IFERROR((1+HLOOKUP($B457,'Yield Curve'!$C$5:$AK$94,AC457+2,FALSE))^(-AC457),1)</f>
        <v>1</v>
      </c>
      <c r="AF457" s="24">
        <f>IFERROR((1+HLOOKUP($B457,'Yield Curve'!$C$5:$AK$94,AD457+2,FALSE))^(-AD457),1)</f>
        <v>1</v>
      </c>
      <c r="AG457" s="24">
        <f t="shared" si="725"/>
        <v>1</v>
      </c>
      <c r="AH457" s="54" t="str">
        <f t="shared" si="722"/>
        <v/>
      </c>
    </row>
    <row r="458" spans="1:34">
      <c r="A458" s="139">
        <f t="shared" ref="A458" si="870">A457</f>
        <v>46</v>
      </c>
      <c r="B458" s="43">
        <f>'Experience Data'!C459</f>
        <v>0</v>
      </c>
      <c r="C458" s="10">
        <f>'Experience Data'!D459</f>
        <v>0</v>
      </c>
      <c r="D458" s="10">
        <f>'Experience Data'!B459</f>
        <v>2007</v>
      </c>
      <c r="E458" s="10" t="str">
        <f t="shared" si="710"/>
        <v>No</v>
      </c>
      <c r="F458" s="40">
        <f>'Experience Data'!I459</f>
        <v>0</v>
      </c>
      <c r="G458" s="40">
        <f>'Experience Data'!J459</f>
        <v>0</v>
      </c>
      <c r="H458" s="11"/>
      <c r="I458" s="11"/>
      <c r="J458" s="35"/>
      <c r="K458" s="40">
        <f>'Experience Data'!G459</f>
        <v>0</v>
      </c>
      <c r="L458" s="40" t="str">
        <f t="shared" si="711"/>
        <v/>
      </c>
      <c r="M458" s="40" t="str">
        <f t="shared" si="712"/>
        <v/>
      </c>
      <c r="N458" s="40" t="str">
        <f t="shared" si="713"/>
        <v/>
      </c>
      <c r="O458" s="9" t="str">
        <f t="shared" si="714"/>
        <v/>
      </c>
      <c r="P458" s="9">
        <v>0.3</v>
      </c>
      <c r="Q458" s="11">
        <v>0.41</v>
      </c>
      <c r="R458" s="37" t="str">
        <f t="shared" si="715"/>
        <v/>
      </c>
      <c r="S458" s="11"/>
      <c r="T458" s="37" t="str">
        <f t="shared" si="716"/>
        <v/>
      </c>
      <c r="U458" s="94" t="str">
        <f t="shared" ref="U458" si="871">IF(S466="","",O458*S466+IF(Q458="",P458,Q458))</f>
        <v/>
      </c>
      <c r="V458" s="18">
        <f t="shared" ref="V458:V466" si="872">IFERROR(L458/M458,100%)</f>
        <v>1</v>
      </c>
      <c r="W458" s="78" t="str">
        <f>IF('Experience Data'!AS459="","",'Experience Data'!AS459)</f>
        <v/>
      </c>
      <c r="X458" s="1">
        <f t="shared" si="868"/>
        <v>0</v>
      </c>
      <c r="Y458" s="91">
        <v>8.5</v>
      </c>
      <c r="Z458" s="78" t="str">
        <f>IF('Experience Data'!AT459="","",'Experience Data'!AT459)</f>
        <v/>
      </c>
      <c r="AA458" s="91">
        <f t="shared" si="718"/>
        <v>8.5</v>
      </c>
      <c r="AB458" s="40">
        <f t="shared" ref="AB458" si="873">IFERROR(IF(V458=100%,0.5,SUMPRODUCT(AA457:AA457*X457:X457)/SUM(X457:X457)-AA458-0.5),0.5)</f>
        <v>0.5</v>
      </c>
      <c r="AC458" s="40">
        <f t="shared" si="720"/>
        <v>0</v>
      </c>
      <c r="AD458" s="40">
        <f t="shared" si="721"/>
        <v>1</v>
      </c>
      <c r="AE458" s="1">
        <f>IFERROR((1+HLOOKUP($B458,'Yield Curve'!$C$5:$AK$94,AC458+2,FALSE))^(-AC458),1)</f>
        <v>1</v>
      </c>
      <c r="AF458" s="1">
        <f>IFERROR((1+HLOOKUP($B458,'Yield Curve'!$C$5:$AK$94,AD458+2,FALSE))^(-AD458),1)</f>
        <v>1</v>
      </c>
      <c r="AG458" s="1">
        <f t="shared" si="725"/>
        <v>1</v>
      </c>
      <c r="AH458" s="41" t="str">
        <f t="shared" si="722"/>
        <v/>
      </c>
    </row>
    <row r="459" spans="1:34">
      <c r="A459" s="139">
        <f t="shared" si="754"/>
        <v>46</v>
      </c>
      <c r="B459" s="43">
        <f>'Experience Data'!C460</f>
        <v>0</v>
      </c>
      <c r="C459" s="10">
        <f>'Experience Data'!D460</f>
        <v>0</v>
      </c>
      <c r="D459" s="10">
        <f>'Experience Data'!B460</f>
        <v>2008</v>
      </c>
      <c r="E459" s="10" t="str">
        <f t="shared" si="710"/>
        <v>No</v>
      </c>
      <c r="F459" s="40">
        <f>'Experience Data'!I460</f>
        <v>0</v>
      </c>
      <c r="G459" s="40">
        <f>'Experience Data'!J460</f>
        <v>0</v>
      </c>
      <c r="H459" s="11"/>
      <c r="I459" s="11"/>
      <c r="J459" s="35"/>
      <c r="K459" s="40">
        <f>'Experience Data'!G460</f>
        <v>0</v>
      </c>
      <c r="L459" s="40" t="str">
        <f t="shared" si="711"/>
        <v/>
      </c>
      <c r="M459" s="40" t="str">
        <f t="shared" si="712"/>
        <v/>
      </c>
      <c r="N459" s="40" t="str">
        <f t="shared" si="713"/>
        <v/>
      </c>
      <c r="O459" s="9" t="str">
        <f t="shared" si="714"/>
        <v/>
      </c>
      <c r="P459" s="9">
        <v>0.3</v>
      </c>
      <c r="Q459" s="11">
        <v>0.41</v>
      </c>
      <c r="R459" s="37" t="str">
        <f t="shared" si="715"/>
        <v/>
      </c>
      <c r="S459" s="11"/>
      <c r="T459" s="37" t="str">
        <f t="shared" si="716"/>
        <v/>
      </c>
      <c r="U459" s="94" t="str">
        <f t="shared" ref="U459" si="874">IF(S466="","",O459*S466+IF(Q459="",P459,Q459))</f>
        <v/>
      </c>
      <c r="V459" s="18">
        <f t="shared" si="872"/>
        <v>1</v>
      </c>
      <c r="W459" s="78" t="str">
        <f>IF('Experience Data'!AS460="","",'Experience Data'!AS460)</f>
        <v/>
      </c>
      <c r="X459" s="1">
        <f t="shared" si="868"/>
        <v>0</v>
      </c>
      <c r="Y459" s="91">
        <f t="shared" si="731"/>
        <v>7.5</v>
      </c>
      <c r="Z459" s="78" t="str">
        <f>IF('Experience Data'!AT460="","",'Experience Data'!AT460)</f>
        <v/>
      </c>
      <c r="AA459" s="91">
        <f t="shared" si="718"/>
        <v>7.5</v>
      </c>
      <c r="AB459" s="40">
        <f t="shared" ref="AB459" si="875">IFERROR(IF(V459=100%,0.5,SUMPRODUCT(AA457:AA458*X457:X458)/SUM(X457:X458)-AA459-0.5),0.5)</f>
        <v>0.5</v>
      </c>
      <c r="AC459" s="40">
        <f t="shared" si="720"/>
        <v>0</v>
      </c>
      <c r="AD459" s="40">
        <f t="shared" si="721"/>
        <v>1</v>
      </c>
      <c r="AE459" s="1">
        <f>IFERROR((1+HLOOKUP($B459,'Yield Curve'!$C$5:$AK$94,AC459+2,FALSE))^(-AC459),1)</f>
        <v>1</v>
      </c>
      <c r="AF459" s="1">
        <f>IFERROR((1+HLOOKUP($B459,'Yield Curve'!$C$5:$AK$94,AD459+2,FALSE))^(-AD459),1)</f>
        <v>1</v>
      </c>
      <c r="AG459" s="1">
        <f t="shared" si="725"/>
        <v>1</v>
      </c>
      <c r="AH459" s="41" t="str">
        <f t="shared" si="722"/>
        <v/>
      </c>
    </row>
    <row r="460" spans="1:34">
      <c r="A460" s="139">
        <f t="shared" si="754"/>
        <v>46</v>
      </c>
      <c r="B460" s="43">
        <f>'Experience Data'!C461</f>
        <v>0</v>
      </c>
      <c r="C460" s="10">
        <f>'Experience Data'!D461</f>
        <v>0</v>
      </c>
      <c r="D460" s="10">
        <f>'Experience Data'!B461</f>
        <v>2009</v>
      </c>
      <c r="E460" s="10" t="str">
        <f t="shared" si="710"/>
        <v>No</v>
      </c>
      <c r="F460" s="40">
        <f>'Experience Data'!I461</f>
        <v>0</v>
      </c>
      <c r="G460" s="40">
        <f>'Experience Data'!J461</f>
        <v>0</v>
      </c>
      <c r="H460" s="11"/>
      <c r="I460" s="11"/>
      <c r="J460" s="35"/>
      <c r="K460" s="40">
        <f>'Experience Data'!G461</f>
        <v>0</v>
      </c>
      <c r="L460" s="40" t="str">
        <f t="shared" si="711"/>
        <v/>
      </c>
      <c r="M460" s="40" t="str">
        <f t="shared" si="712"/>
        <v/>
      </c>
      <c r="N460" s="40" t="str">
        <f t="shared" si="713"/>
        <v/>
      </c>
      <c r="O460" s="9" t="str">
        <f t="shared" si="714"/>
        <v/>
      </c>
      <c r="P460" s="9">
        <v>0.3</v>
      </c>
      <c r="Q460" s="11">
        <v>0.41</v>
      </c>
      <c r="R460" s="37" t="str">
        <f t="shared" si="715"/>
        <v/>
      </c>
      <c r="S460" s="11"/>
      <c r="T460" s="37" t="str">
        <f t="shared" si="716"/>
        <v/>
      </c>
      <c r="U460" s="94" t="str">
        <f t="shared" ref="U460" si="876">IF(S466="","",O460*S466+IF(Q460="",P460,Q460))</f>
        <v/>
      </c>
      <c r="V460" s="18">
        <f t="shared" si="872"/>
        <v>1</v>
      </c>
      <c r="W460" s="78" t="str">
        <f>IF('Experience Data'!AS461="","",'Experience Data'!AS461)</f>
        <v/>
      </c>
      <c r="X460" s="1">
        <f t="shared" si="868"/>
        <v>0</v>
      </c>
      <c r="Y460" s="91">
        <f t="shared" si="731"/>
        <v>6.5</v>
      </c>
      <c r="Z460" s="78" t="str">
        <f>IF('Experience Data'!AT461="","",'Experience Data'!AT461)</f>
        <v/>
      </c>
      <c r="AA460" s="91">
        <f t="shared" si="718"/>
        <v>6.5</v>
      </c>
      <c r="AB460" s="40">
        <f t="shared" ref="AB460" si="877">IFERROR(IF(V460=100%,0.5,SUMPRODUCT(AA457:AA459*X457:X459)/SUM(X457:X459)-AA460-0.5),0.5)</f>
        <v>0.5</v>
      </c>
      <c r="AC460" s="40">
        <f t="shared" si="720"/>
        <v>0</v>
      </c>
      <c r="AD460" s="40">
        <f t="shared" si="721"/>
        <v>1</v>
      </c>
      <c r="AE460" s="1">
        <f>IFERROR((1+HLOOKUP($B460,'Yield Curve'!$C$5:$AK$94,AC460+2,FALSE))^(-AC460),1)</f>
        <v>1</v>
      </c>
      <c r="AF460" s="1">
        <f>IFERROR((1+HLOOKUP($B460,'Yield Curve'!$C$5:$AK$94,AD460+2,FALSE))^(-AD460),1)</f>
        <v>1</v>
      </c>
      <c r="AG460" s="1">
        <f t="shared" si="725"/>
        <v>1</v>
      </c>
      <c r="AH460" s="41" t="str">
        <f t="shared" si="722"/>
        <v/>
      </c>
    </row>
    <row r="461" spans="1:34">
      <c r="A461" s="139">
        <f t="shared" si="754"/>
        <v>46</v>
      </c>
      <c r="B461" s="43">
        <f>'Experience Data'!C462</f>
        <v>0</v>
      </c>
      <c r="C461" s="10">
        <f>'Experience Data'!D462</f>
        <v>0</v>
      </c>
      <c r="D461" s="10">
        <f>'Experience Data'!B462</f>
        <v>2010</v>
      </c>
      <c r="E461" s="10" t="str">
        <f t="shared" si="710"/>
        <v>No</v>
      </c>
      <c r="F461" s="40">
        <f>'Experience Data'!I462</f>
        <v>0</v>
      </c>
      <c r="G461" s="40">
        <f>'Experience Data'!J462</f>
        <v>0</v>
      </c>
      <c r="H461" s="11"/>
      <c r="I461" s="11"/>
      <c r="J461" s="35"/>
      <c r="K461" s="40">
        <f>'Experience Data'!G462</f>
        <v>0</v>
      </c>
      <c r="L461" s="40" t="str">
        <f t="shared" si="711"/>
        <v/>
      </c>
      <c r="M461" s="40" t="str">
        <f t="shared" si="712"/>
        <v/>
      </c>
      <c r="N461" s="40" t="str">
        <f t="shared" si="713"/>
        <v/>
      </c>
      <c r="O461" s="9" t="str">
        <f t="shared" si="714"/>
        <v/>
      </c>
      <c r="P461" s="9">
        <v>0.3</v>
      </c>
      <c r="Q461" s="11">
        <v>0.41</v>
      </c>
      <c r="R461" s="37" t="str">
        <f t="shared" si="715"/>
        <v/>
      </c>
      <c r="S461" s="11"/>
      <c r="T461" s="37" t="str">
        <f t="shared" si="716"/>
        <v/>
      </c>
      <c r="U461" s="94" t="str">
        <f t="shared" ref="U461" si="878">IF(S466="","",O461*S466+IF(Q461="",P461,Q461))</f>
        <v/>
      </c>
      <c r="V461" s="18">
        <f t="shared" si="872"/>
        <v>1</v>
      </c>
      <c r="W461" s="78" t="str">
        <f>IF('Experience Data'!AS462="","",'Experience Data'!AS462)</f>
        <v/>
      </c>
      <c r="X461" s="1">
        <f t="shared" si="868"/>
        <v>0</v>
      </c>
      <c r="Y461" s="91">
        <f t="shared" si="731"/>
        <v>5.5</v>
      </c>
      <c r="Z461" s="78" t="str">
        <f>IF('Experience Data'!AT462="","",'Experience Data'!AT462)</f>
        <v/>
      </c>
      <c r="AA461" s="91">
        <f t="shared" si="718"/>
        <v>5.5</v>
      </c>
      <c r="AB461" s="40">
        <f t="shared" ref="AB461" si="879">IFERROR(IF(V461=100%,0.5,SUMPRODUCT(AA457:AA460*X457:X460)/SUM(X457:X460)-AA461-0.5),0.5)</f>
        <v>0.5</v>
      </c>
      <c r="AC461" s="40">
        <f t="shared" si="720"/>
        <v>0</v>
      </c>
      <c r="AD461" s="40">
        <f t="shared" si="721"/>
        <v>1</v>
      </c>
      <c r="AE461" s="1">
        <f>IFERROR((1+HLOOKUP($B461,'Yield Curve'!$C$5:$AK$94,AC461+2,FALSE))^(-AC461),1)</f>
        <v>1</v>
      </c>
      <c r="AF461" s="1">
        <f>IFERROR((1+HLOOKUP($B461,'Yield Curve'!$C$5:$AK$94,AD461+2,FALSE))^(-AD461),1)</f>
        <v>1</v>
      </c>
      <c r="AG461" s="1">
        <f t="shared" si="725"/>
        <v>1</v>
      </c>
      <c r="AH461" s="41" t="str">
        <f t="shared" si="722"/>
        <v/>
      </c>
    </row>
    <row r="462" spans="1:34">
      <c r="A462" s="139">
        <f t="shared" si="754"/>
        <v>46</v>
      </c>
      <c r="B462" s="43">
        <f>'Experience Data'!C463</f>
        <v>0</v>
      </c>
      <c r="C462" s="10">
        <f>'Experience Data'!D463</f>
        <v>0</v>
      </c>
      <c r="D462" s="10">
        <f>'Experience Data'!B463</f>
        <v>2011</v>
      </c>
      <c r="E462" s="10" t="str">
        <f t="shared" si="710"/>
        <v>No</v>
      </c>
      <c r="F462" s="40">
        <f>'Experience Data'!I463</f>
        <v>0</v>
      </c>
      <c r="G462" s="40">
        <f>'Experience Data'!J463</f>
        <v>0</v>
      </c>
      <c r="H462" s="11"/>
      <c r="I462" s="11"/>
      <c r="J462" s="35"/>
      <c r="K462" s="40">
        <f>'Experience Data'!G463</f>
        <v>0</v>
      </c>
      <c r="L462" s="40" t="str">
        <f t="shared" si="711"/>
        <v/>
      </c>
      <c r="M462" s="40" t="str">
        <f t="shared" si="712"/>
        <v/>
      </c>
      <c r="N462" s="40" t="str">
        <f t="shared" si="713"/>
        <v/>
      </c>
      <c r="O462" s="9" t="str">
        <f t="shared" si="714"/>
        <v/>
      </c>
      <c r="P462" s="9">
        <v>0.3</v>
      </c>
      <c r="Q462" s="11">
        <v>0.41</v>
      </c>
      <c r="R462" s="37" t="str">
        <f t="shared" si="715"/>
        <v/>
      </c>
      <c r="S462" s="11"/>
      <c r="T462" s="37" t="str">
        <f t="shared" si="716"/>
        <v/>
      </c>
      <c r="U462" s="94" t="str">
        <f t="shared" ref="U462" si="880">IF(S466="","",O462*S466+IF(Q462="",P462,Q462))</f>
        <v/>
      </c>
      <c r="V462" s="18">
        <f t="shared" si="872"/>
        <v>1</v>
      </c>
      <c r="W462" s="78" t="str">
        <f>IF('Experience Data'!AS463="","",'Experience Data'!AS463)</f>
        <v/>
      </c>
      <c r="X462" s="1">
        <f t="shared" si="868"/>
        <v>0</v>
      </c>
      <c r="Y462" s="91">
        <f t="shared" si="731"/>
        <v>4.5</v>
      </c>
      <c r="Z462" s="78" t="str">
        <f>IF('Experience Data'!AT463="","",'Experience Data'!AT463)</f>
        <v/>
      </c>
      <c r="AA462" s="91">
        <f t="shared" si="718"/>
        <v>4.5</v>
      </c>
      <c r="AB462" s="40">
        <f t="shared" ref="AB462" si="881">IFERROR(IF(V462=100%,0.5,SUMPRODUCT(AA457:AA461*X457:X461)/SUM(X457:X461)-AA462-0.5),0.5)</f>
        <v>0.5</v>
      </c>
      <c r="AC462" s="40">
        <f t="shared" si="720"/>
        <v>0</v>
      </c>
      <c r="AD462" s="40">
        <f t="shared" si="721"/>
        <v>1</v>
      </c>
      <c r="AE462" s="1">
        <f>IFERROR((1+HLOOKUP($B462,'Yield Curve'!$C$5:$AK$94,AC462+2,FALSE))^(-AC462),1)</f>
        <v>1</v>
      </c>
      <c r="AF462" s="1">
        <f>IFERROR((1+HLOOKUP($B462,'Yield Curve'!$C$5:$AK$94,AD462+2,FALSE))^(-AD462),1)</f>
        <v>1</v>
      </c>
      <c r="AG462" s="1">
        <f t="shared" si="725"/>
        <v>1</v>
      </c>
      <c r="AH462" s="41" t="str">
        <f t="shared" si="722"/>
        <v/>
      </c>
    </row>
    <row r="463" spans="1:34">
      <c r="A463" s="139">
        <f t="shared" si="754"/>
        <v>46</v>
      </c>
      <c r="B463" s="43">
        <f>'Experience Data'!C464</f>
        <v>0</v>
      </c>
      <c r="C463" s="10">
        <f>'Experience Data'!D464</f>
        <v>0</v>
      </c>
      <c r="D463" s="10">
        <f>'Experience Data'!B464</f>
        <v>2012</v>
      </c>
      <c r="E463" s="10" t="str">
        <f t="shared" ref="E463:E506" si="882">IF(AND(ISNUMBER(F463),ISNUMBER(G463),LEN(C463)&gt;1),"Yes","No")</f>
        <v>No</v>
      </c>
      <c r="F463" s="40">
        <f>'Experience Data'!I464</f>
        <v>0</v>
      </c>
      <c r="G463" s="40">
        <f>'Experience Data'!J464</f>
        <v>0</v>
      </c>
      <c r="H463" s="11"/>
      <c r="I463" s="11"/>
      <c r="J463" s="35"/>
      <c r="K463" s="40">
        <f>'Experience Data'!G464</f>
        <v>0</v>
      </c>
      <c r="L463" s="40" t="str">
        <f t="shared" ref="L463:L506" si="883">IF(E463="No","",F463+IF(H463="",0,H463))</f>
        <v/>
      </c>
      <c r="M463" s="40" t="str">
        <f t="shared" ref="M463:M506" si="884">IF(E463="No","",G463+IF(I463="",0,I463)+L463-F463)</f>
        <v/>
      </c>
      <c r="N463" s="40" t="str">
        <f t="shared" ref="N463:N506" si="885">IF(E463="No","",M463-L463+J463)</f>
        <v/>
      </c>
      <c r="O463" s="9" t="str">
        <f t="shared" ref="O463:O506" si="886">IFERROR(M463/K463,"")</f>
        <v/>
      </c>
      <c r="P463" s="9">
        <v>0.3</v>
      </c>
      <c r="Q463" s="11">
        <v>0.41</v>
      </c>
      <c r="R463" s="37" t="str">
        <f t="shared" ref="R463:R506" si="887">IF(E463="No","",O463+IF(Q463="",P463,Q463))</f>
        <v/>
      </c>
      <c r="S463" s="11"/>
      <c r="T463" s="37" t="str">
        <f t="shared" ref="T463:T506" si="888">IF(ISNUMBER(S463),S463*N463,"")</f>
        <v/>
      </c>
      <c r="U463" s="94" t="str">
        <f t="shared" ref="U463" si="889">IF(S466="","",O463*S466+IF(Q463="",P463,Q463))</f>
        <v/>
      </c>
      <c r="V463" s="18">
        <f t="shared" si="872"/>
        <v>1</v>
      </c>
      <c r="W463" s="78" t="str">
        <f>IF('Experience Data'!AS464="","",'Experience Data'!AS464)</f>
        <v/>
      </c>
      <c r="X463" s="1">
        <f t="shared" si="868"/>
        <v>0</v>
      </c>
      <c r="Y463" s="91">
        <f t="shared" si="731"/>
        <v>3.5</v>
      </c>
      <c r="Z463" s="78" t="str">
        <f>IF('Experience Data'!AT464="","",'Experience Data'!AT464)</f>
        <v/>
      </c>
      <c r="AA463" s="91">
        <f t="shared" ref="AA463:AA506" si="890">IF(Z463="",Y463)</f>
        <v>3.5</v>
      </c>
      <c r="AB463" s="40">
        <f t="shared" ref="AB463" si="891">IFERROR(IF(V463=100%,0.5,SUMPRODUCT(AA457:AA462*X457:X462)/SUM(X457:X462)-AA463-0.5),0.5)</f>
        <v>0.5</v>
      </c>
      <c r="AC463" s="40">
        <f t="shared" ref="AC463:AC506" si="892">ROUNDDOWN(AB463,0)</f>
        <v>0</v>
      </c>
      <c r="AD463" s="40">
        <f t="shared" ref="AD463:AD506" si="893">ROUNDUP(AB463,0)</f>
        <v>1</v>
      </c>
      <c r="AE463" s="1">
        <f>IFERROR((1+HLOOKUP($B463,'Yield Curve'!$C$5:$AK$94,AC463+2,FALSE))^(-AC463),1)</f>
        <v>1</v>
      </c>
      <c r="AF463" s="1">
        <f>IFERROR((1+HLOOKUP($B463,'Yield Curve'!$C$5:$AK$94,AD463+2,FALSE))^(-AD463),1)</f>
        <v>1</v>
      </c>
      <c r="AG463" s="1">
        <f t="shared" si="725"/>
        <v>1</v>
      </c>
      <c r="AH463" s="41" t="str">
        <f t="shared" ref="AH463:AH506" si="894">IF(E463="No","",AG463*N463)</f>
        <v/>
      </c>
    </row>
    <row r="464" spans="1:34">
      <c r="A464" s="139">
        <f t="shared" si="754"/>
        <v>46</v>
      </c>
      <c r="B464" s="43">
        <f>'Experience Data'!C465</f>
        <v>0</v>
      </c>
      <c r="C464" s="10">
        <f>'Experience Data'!D465</f>
        <v>0</v>
      </c>
      <c r="D464" s="10">
        <f>'Experience Data'!B465</f>
        <v>2013</v>
      </c>
      <c r="E464" s="10" t="str">
        <f t="shared" si="882"/>
        <v>No</v>
      </c>
      <c r="F464" s="40">
        <f>'Experience Data'!I465</f>
        <v>0</v>
      </c>
      <c r="G464" s="40">
        <f>'Experience Data'!J465</f>
        <v>0</v>
      </c>
      <c r="H464" s="11"/>
      <c r="I464" s="11"/>
      <c r="J464" s="35"/>
      <c r="K464" s="40">
        <f>'Experience Data'!G465</f>
        <v>0</v>
      </c>
      <c r="L464" s="40" t="str">
        <f t="shared" si="883"/>
        <v/>
      </c>
      <c r="M464" s="40" t="str">
        <f t="shared" si="884"/>
        <v/>
      </c>
      <c r="N464" s="40" t="str">
        <f t="shared" si="885"/>
        <v/>
      </c>
      <c r="O464" s="9" t="str">
        <f t="shared" si="886"/>
        <v/>
      </c>
      <c r="P464" s="9">
        <v>0.3</v>
      </c>
      <c r="Q464" s="11">
        <v>0.41</v>
      </c>
      <c r="R464" s="37" t="str">
        <f t="shared" si="887"/>
        <v/>
      </c>
      <c r="S464" s="11"/>
      <c r="T464" s="37" t="str">
        <f t="shared" si="888"/>
        <v/>
      </c>
      <c r="U464" s="94" t="str">
        <f t="shared" ref="U464" si="895">IF(S466="","",O464*S466+IF(Q464="",P464,Q464))</f>
        <v/>
      </c>
      <c r="V464" s="18">
        <f t="shared" si="872"/>
        <v>1</v>
      </c>
      <c r="W464" s="78" t="str">
        <f>IF('Experience Data'!AS465="","",'Experience Data'!AS465)</f>
        <v/>
      </c>
      <c r="X464" s="1">
        <f t="shared" si="868"/>
        <v>0</v>
      </c>
      <c r="Y464" s="91">
        <f t="shared" si="731"/>
        <v>2.5</v>
      </c>
      <c r="Z464" s="78" t="str">
        <f>IF('Experience Data'!AT465="","",'Experience Data'!AT465)</f>
        <v/>
      </c>
      <c r="AA464" s="91">
        <f t="shared" si="890"/>
        <v>2.5</v>
      </c>
      <c r="AB464" s="40">
        <f t="shared" ref="AB464" si="896">IFERROR(IF(V464=100%,0.5,SUMPRODUCT(AA457:AA463*X457:X463)/SUM(X457:X463)-AA464-0.5),0.5)</f>
        <v>0.5</v>
      </c>
      <c r="AC464" s="40">
        <f t="shared" si="892"/>
        <v>0</v>
      </c>
      <c r="AD464" s="40">
        <f t="shared" si="893"/>
        <v>1</v>
      </c>
      <c r="AE464" s="1">
        <f>IFERROR((1+HLOOKUP($B464,'Yield Curve'!$C$5:$AK$94,AC464+2,FALSE))^(-AC464),1)</f>
        <v>1</v>
      </c>
      <c r="AF464" s="1">
        <f>IFERROR((1+HLOOKUP($B464,'Yield Curve'!$C$5:$AK$94,AD464+2,FALSE))^(-AD464),1)</f>
        <v>1</v>
      </c>
      <c r="AG464" s="1">
        <f t="shared" ref="AG464:AG506" si="897">(1-AB464+AC464)*AE464+(AB464-AC464)*AF464</f>
        <v>1</v>
      </c>
      <c r="AH464" s="41" t="str">
        <f t="shared" si="894"/>
        <v/>
      </c>
    </row>
    <row r="465" spans="1:34">
      <c r="A465" s="139">
        <f t="shared" si="754"/>
        <v>46</v>
      </c>
      <c r="B465" s="43">
        <f>'Experience Data'!C466</f>
        <v>0</v>
      </c>
      <c r="C465" s="10">
        <f>'Experience Data'!D466</f>
        <v>0</v>
      </c>
      <c r="D465" s="10">
        <f>'Experience Data'!B466</f>
        <v>2014</v>
      </c>
      <c r="E465" s="10" t="str">
        <f t="shared" si="882"/>
        <v>No</v>
      </c>
      <c r="F465" s="40">
        <f>'Experience Data'!I466</f>
        <v>0</v>
      </c>
      <c r="G465" s="40">
        <f>'Experience Data'!J466</f>
        <v>0</v>
      </c>
      <c r="H465" s="11"/>
      <c r="I465" s="11"/>
      <c r="J465" s="35"/>
      <c r="K465" s="40">
        <f>'Experience Data'!G466</f>
        <v>0</v>
      </c>
      <c r="L465" s="40" t="str">
        <f t="shared" si="883"/>
        <v/>
      </c>
      <c r="M465" s="40" t="str">
        <f t="shared" si="884"/>
        <v/>
      </c>
      <c r="N465" s="40" t="str">
        <f t="shared" si="885"/>
        <v/>
      </c>
      <c r="O465" s="9" t="str">
        <f t="shared" si="886"/>
        <v/>
      </c>
      <c r="P465" s="9">
        <v>0.3</v>
      </c>
      <c r="Q465" s="11">
        <v>0.41</v>
      </c>
      <c r="R465" s="37" t="str">
        <f t="shared" si="887"/>
        <v/>
      </c>
      <c r="S465" s="11"/>
      <c r="T465" s="37" t="str">
        <f t="shared" si="888"/>
        <v/>
      </c>
      <c r="U465" s="94" t="str">
        <f t="shared" ref="U465" si="898">IF(S466="","",O465*S466+IF(Q465="",P465,Q465))</f>
        <v/>
      </c>
      <c r="V465" s="18">
        <f t="shared" si="872"/>
        <v>1</v>
      </c>
      <c r="W465" s="78" t="str">
        <f>IF('Experience Data'!AS466="","",'Experience Data'!AS466)</f>
        <v/>
      </c>
      <c r="X465" s="1">
        <f t="shared" si="868"/>
        <v>0</v>
      </c>
      <c r="Y465" s="91">
        <f t="shared" si="731"/>
        <v>1.5</v>
      </c>
      <c r="Z465" s="78" t="str">
        <f>IF('Experience Data'!AT466="","",'Experience Data'!AT466)</f>
        <v/>
      </c>
      <c r="AA465" s="91">
        <f t="shared" si="890"/>
        <v>1.5</v>
      </c>
      <c r="AB465" s="40">
        <f t="shared" ref="AB465" si="899">IFERROR(IF(V465=100%,0.5,SUMPRODUCT(AA457:AA464*X457:X464)/SUM(X457:X464)-AA465-0.5),0.5)</f>
        <v>0.5</v>
      </c>
      <c r="AC465" s="40">
        <f t="shared" si="892"/>
        <v>0</v>
      </c>
      <c r="AD465" s="40">
        <f t="shared" si="893"/>
        <v>1</v>
      </c>
      <c r="AE465" s="1">
        <f>IFERROR((1+HLOOKUP($B465,'Yield Curve'!$C$5:$AK$94,AC465+2,FALSE))^(-AC465),1)</f>
        <v>1</v>
      </c>
      <c r="AF465" s="1">
        <f>IFERROR((1+HLOOKUP($B465,'Yield Curve'!$C$5:$AK$94,AD465+2,FALSE))^(-AD465),1)</f>
        <v>1</v>
      </c>
      <c r="AG465" s="1">
        <f t="shared" si="897"/>
        <v>1</v>
      </c>
      <c r="AH465" s="41" t="str">
        <f t="shared" si="894"/>
        <v/>
      </c>
    </row>
    <row r="466" spans="1:34">
      <c r="A466" s="140">
        <f t="shared" si="754"/>
        <v>46</v>
      </c>
      <c r="B466" s="44">
        <f>'Experience Data'!C467</f>
        <v>0</v>
      </c>
      <c r="C466" s="16">
        <f>'Experience Data'!D467</f>
        <v>0</v>
      </c>
      <c r="D466" s="16">
        <f>'Experience Data'!B467</f>
        <v>2015</v>
      </c>
      <c r="E466" s="16" t="str">
        <f t="shared" si="882"/>
        <v>No</v>
      </c>
      <c r="F466" s="45">
        <f>'Experience Data'!I467</f>
        <v>0</v>
      </c>
      <c r="G466" s="45">
        <f>'Experience Data'!J467</f>
        <v>0</v>
      </c>
      <c r="H466" s="20"/>
      <c r="I466" s="20"/>
      <c r="J466" s="36"/>
      <c r="K466" s="45">
        <f>'Experience Data'!G467</f>
        <v>0</v>
      </c>
      <c r="L466" s="45" t="str">
        <f t="shared" si="883"/>
        <v/>
      </c>
      <c r="M466" s="45" t="str">
        <f t="shared" si="884"/>
        <v/>
      </c>
      <c r="N466" s="45" t="str">
        <f t="shared" si="885"/>
        <v/>
      </c>
      <c r="O466" s="46" t="str">
        <f t="shared" si="886"/>
        <v/>
      </c>
      <c r="P466" s="46">
        <v>0.3</v>
      </c>
      <c r="Q466" s="20">
        <v>0.41</v>
      </c>
      <c r="R466" s="47" t="str">
        <f t="shared" si="887"/>
        <v/>
      </c>
      <c r="S466" s="20"/>
      <c r="T466" s="47" t="str">
        <f t="shared" si="888"/>
        <v/>
      </c>
      <c r="U466" s="95" t="str">
        <f t="shared" ref="U466" si="900">IF(S466="","",O466*S466+IF(Q466="",P466,Q466))</f>
        <v/>
      </c>
      <c r="V466" s="19">
        <f t="shared" si="872"/>
        <v>1</v>
      </c>
      <c r="W466" s="80" t="str">
        <f>IF('Experience Data'!AS467="","",'Experience Data'!AS467)</f>
        <v/>
      </c>
      <c r="X466" s="98">
        <f t="shared" ref="X466" si="901">IF(W466="",V466,W466)</f>
        <v>1</v>
      </c>
      <c r="Y466" s="92">
        <f t="shared" si="731"/>
        <v>0.5</v>
      </c>
      <c r="Z466" s="80" t="str">
        <f>IF('Experience Data'!AT467="","",'Experience Data'!AT467)</f>
        <v/>
      </c>
      <c r="AA466" s="92">
        <f t="shared" si="890"/>
        <v>0.5</v>
      </c>
      <c r="AB466" s="45">
        <f t="shared" ref="AB466" si="902">IFERROR(IF(V466=100%,0.5,SUMPRODUCT(AA457:AA465*X457:X465)/SUM(X457:X465)-AA466-0.5),0.5)</f>
        <v>0.5</v>
      </c>
      <c r="AC466" s="45">
        <f t="shared" si="892"/>
        <v>0</v>
      </c>
      <c r="AD466" s="45">
        <f t="shared" si="893"/>
        <v>1</v>
      </c>
      <c r="AE466" s="17">
        <f>IFERROR((1+HLOOKUP($B466,'Yield Curve'!$C$5:$AK$94,AC466+2,FALSE))^(-AC466),1)</f>
        <v>1</v>
      </c>
      <c r="AF466" s="17">
        <f>IFERROR((1+HLOOKUP($B466,'Yield Curve'!$C$5:$AK$94,AD466+2,FALSE))^(-AD466),1)</f>
        <v>1</v>
      </c>
      <c r="AG466" s="17">
        <f t="shared" si="897"/>
        <v>1</v>
      </c>
      <c r="AH466" s="42" t="str">
        <f t="shared" si="894"/>
        <v/>
      </c>
    </row>
    <row r="467" spans="1:34">
      <c r="A467" s="138">
        <f t="shared" ref="A467" si="903">A457+1</f>
        <v>47</v>
      </c>
      <c r="B467" s="48">
        <f>'Experience Data'!C468</f>
        <v>0</v>
      </c>
      <c r="C467" s="21">
        <f>'Experience Data'!D468</f>
        <v>0</v>
      </c>
      <c r="D467" s="21">
        <f>'Experience Data'!B468</f>
        <v>2006</v>
      </c>
      <c r="E467" s="21" t="str">
        <f t="shared" si="882"/>
        <v>No</v>
      </c>
      <c r="F467" s="49">
        <f>'Experience Data'!I468</f>
        <v>0</v>
      </c>
      <c r="G467" s="49">
        <f>'Experience Data'!J468</f>
        <v>0</v>
      </c>
      <c r="H467" s="50"/>
      <c r="I467" s="50"/>
      <c r="J467" s="23"/>
      <c r="K467" s="49">
        <f>'Experience Data'!G468</f>
        <v>0</v>
      </c>
      <c r="L467" s="49" t="str">
        <f t="shared" si="883"/>
        <v/>
      </c>
      <c r="M467" s="49" t="str">
        <f t="shared" si="884"/>
        <v/>
      </c>
      <c r="N467" s="49" t="str">
        <f t="shared" si="885"/>
        <v/>
      </c>
      <c r="O467" s="51" t="str">
        <f t="shared" si="886"/>
        <v/>
      </c>
      <c r="P467" s="51">
        <v>0.3</v>
      </c>
      <c r="Q467" s="50">
        <v>0.41</v>
      </c>
      <c r="R467" s="52" t="str">
        <f t="shared" si="887"/>
        <v/>
      </c>
      <c r="S467" s="50"/>
      <c r="T467" s="52" t="str">
        <f t="shared" si="888"/>
        <v/>
      </c>
      <c r="U467" s="93" t="str">
        <f t="shared" ref="U467" si="904">IF(S476="","",O467*S476+IF(Q467="",P467,Q467))</f>
        <v/>
      </c>
      <c r="V467" s="53">
        <v>1</v>
      </c>
      <c r="W467" s="79">
        <f>IF('Experience Data'!AS468="","",'Experience Data'!AS468)</f>
        <v>1</v>
      </c>
      <c r="X467" s="24">
        <f t="shared" ref="X467:X475" si="905">IF(W468="",V467-V468,W467-W468)</f>
        <v>0</v>
      </c>
      <c r="Y467" s="90">
        <v>15</v>
      </c>
      <c r="Z467" s="79" t="str">
        <f>IF('Experience Data'!AT468="","",'Experience Data'!AT468)</f>
        <v/>
      </c>
      <c r="AA467" s="90">
        <f t="shared" si="890"/>
        <v>15</v>
      </c>
      <c r="AB467" s="49">
        <f t="shared" ref="AB467" si="906">IFERROR(IF(V467=100%,0.5,SUMPRODUCT(AA466:AA467*X466:X467)/SUM(X466:X467)-AA467-0.5),0.5)</f>
        <v>0.5</v>
      </c>
      <c r="AC467" s="49">
        <f t="shared" si="892"/>
        <v>0</v>
      </c>
      <c r="AD467" s="49">
        <f t="shared" si="893"/>
        <v>1</v>
      </c>
      <c r="AE467" s="24">
        <f>IFERROR((1+HLOOKUP($B467,'Yield Curve'!$C$5:$AK$94,AC467+2,FALSE))^(-AC467),1)</f>
        <v>1</v>
      </c>
      <c r="AF467" s="24">
        <f>IFERROR((1+HLOOKUP($B467,'Yield Curve'!$C$5:$AK$94,AD467+2,FALSE))^(-AD467),1)</f>
        <v>1</v>
      </c>
      <c r="AG467" s="24">
        <f t="shared" si="897"/>
        <v>1</v>
      </c>
      <c r="AH467" s="54" t="str">
        <f t="shared" si="894"/>
        <v/>
      </c>
    </row>
    <row r="468" spans="1:34">
      <c r="A468" s="139">
        <f t="shared" ref="A468" si="907">A467</f>
        <v>47</v>
      </c>
      <c r="B468" s="43">
        <f>'Experience Data'!C469</f>
        <v>0</v>
      </c>
      <c r="C468" s="10">
        <f>'Experience Data'!D469</f>
        <v>0</v>
      </c>
      <c r="D468" s="10">
        <f>'Experience Data'!B469</f>
        <v>2007</v>
      </c>
      <c r="E468" s="10" t="str">
        <f t="shared" si="882"/>
        <v>No</v>
      </c>
      <c r="F468" s="40">
        <f>'Experience Data'!I469</f>
        <v>0</v>
      </c>
      <c r="G468" s="40">
        <f>'Experience Data'!J469</f>
        <v>0</v>
      </c>
      <c r="H468" s="11"/>
      <c r="I468" s="11"/>
      <c r="J468" s="35"/>
      <c r="K468" s="40">
        <f>'Experience Data'!G469</f>
        <v>0</v>
      </c>
      <c r="L468" s="40" t="str">
        <f t="shared" si="883"/>
        <v/>
      </c>
      <c r="M468" s="40" t="str">
        <f t="shared" si="884"/>
        <v/>
      </c>
      <c r="N468" s="40" t="str">
        <f t="shared" si="885"/>
        <v/>
      </c>
      <c r="O468" s="9" t="str">
        <f t="shared" si="886"/>
        <v/>
      </c>
      <c r="P468" s="9">
        <v>0.3</v>
      </c>
      <c r="Q468" s="11">
        <v>0.41</v>
      </c>
      <c r="R468" s="37" t="str">
        <f t="shared" si="887"/>
        <v/>
      </c>
      <c r="S468" s="11"/>
      <c r="T468" s="37" t="str">
        <f t="shared" si="888"/>
        <v/>
      </c>
      <c r="U468" s="94" t="str">
        <f t="shared" ref="U468" si="908">IF(S476="","",O468*S476+IF(Q468="",P468,Q468))</f>
        <v/>
      </c>
      <c r="V468" s="18">
        <f t="shared" ref="V468:V476" si="909">IFERROR(L468/M468,100%)</f>
        <v>1</v>
      </c>
      <c r="W468" s="78" t="str">
        <f>IF('Experience Data'!AS469="","",'Experience Data'!AS469)</f>
        <v/>
      </c>
      <c r="X468" s="1">
        <f t="shared" si="905"/>
        <v>0</v>
      </c>
      <c r="Y468" s="91">
        <v>8.5</v>
      </c>
      <c r="Z468" s="78" t="str">
        <f>IF('Experience Data'!AT469="","",'Experience Data'!AT469)</f>
        <v/>
      </c>
      <c r="AA468" s="91">
        <f t="shared" si="890"/>
        <v>8.5</v>
      </c>
      <c r="AB468" s="40">
        <f t="shared" ref="AB468" si="910">IFERROR(IF(V468=100%,0.5,SUMPRODUCT(AA467:AA467*X467:X467)/SUM(X467:X467)-AA468-0.5),0.5)</f>
        <v>0.5</v>
      </c>
      <c r="AC468" s="40">
        <f t="shared" si="892"/>
        <v>0</v>
      </c>
      <c r="AD468" s="40">
        <f t="shared" si="893"/>
        <v>1</v>
      </c>
      <c r="AE468" s="1">
        <f>IFERROR((1+HLOOKUP($B468,'Yield Curve'!$C$5:$AK$94,AC468+2,FALSE))^(-AC468),1)</f>
        <v>1</v>
      </c>
      <c r="AF468" s="1">
        <f>IFERROR((1+HLOOKUP($B468,'Yield Curve'!$C$5:$AK$94,AD468+2,FALSE))^(-AD468),1)</f>
        <v>1</v>
      </c>
      <c r="AG468" s="1">
        <f t="shared" si="897"/>
        <v>1</v>
      </c>
      <c r="AH468" s="41" t="str">
        <f t="shared" si="894"/>
        <v/>
      </c>
    </row>
    <row r="469" spans="1:34">
      <c r="A469" s="139">
        <f t="shared" si="754"/>
        <v>47</v>
      </c>
      <c r="B469" s="43">
        <f>'Experience Data'!C470</f>
        <v>0</v>
      </c>
      <c r="C469" s="10">
        <f>'Experience Data'!D470</f>
        <v>0</v>
      </c>
      <c r="D469" s="10">
        <f>'Experience Data'!B470</f>
        <v>2008</v>
      </c>
      <c r="E469" s="10" t="str">
        <f t="shared" si="882"/>
        <v>No</v>
      </c>
      <c r="F469" s="40">
        <f>'Experience Data'!I470</f>
        <v>0</v>
      </c>
      <c r="G469" s="40">
        <f>'Experience Data'!J470</f>
        <v>0</v>
      </c>
      <c r="H469" s="11"/>
      <c r="I469" s="11"/>
      <c r="J469" s="35"/>
      <c r="K469" s="40">
        <f>'Experience Data'!G470</f>
        <v>0</v>
      </c>
      <c r="L469" s="40" t="str">
        <f t="shared" si="883"/>
        <v/>
      </c>
      <c r="M469" s="40" t="str">
        <f t="shared" si="884"/>
        <v/>
      </c>
      <c r="N469" s="40" t="str">
        <f t="shared" si="885"/>
        <v/>
      </c>
      <c r="O469" s="9" t="str">
        <f t="shared" si="886"/>
        <v/>
      </c>
      <c r="P469" s="9">
        <v>0.3</v>
      </c>
      <c r="Q469" s="11">
        <v>0.41</v>
      </c>
      <c r="R469" s="37" t="str">
        <f t="shared" si="887"/>
        <v/>
      </c>
      <c r="S469" s="11"/>
      <c r="T469" s="37" t="str">
        <f t="shared" si="888"/>
        <v/>
      </c>
      <c r="U469" s="94" t="str">
        <f t="shared" ref="U469" si="911">IF(S476="","",O469*S476+IF(Q469="",P469,Q469))</f>
        <v/>
      </c>
      <c r="V469" s="18">
        <f t="shared" si="909"/>
        <v>1</v>
      </c>
      <c r="W469" s="78" t="str">
        <f>IF('Experience Data'!AS470="","",'Experience Data'!AS470)</f>
        <v/>
      </c>
      <c r="X469" s="1">
        <f t="shared" si="905"/>
        <v>0</v>
      </c>
      <c r="Y469" s="91">
        <f t="shared" ref="Y469:Y506" si="912">Y468-1</f>
        <v>7.5</v>
      </c>
      <c r="Z469" s="78" t="str">
        <f>IF('Experience Data'!AT470="","",'Experience Data'!AT470)</f>
        <v/>
      </c>
      <c r="AA469" s="91">
        <f t="shared" si="890"/>
        <v>7.5</v>
      </c>
      <c r="AB469" s="40">
        <f t="shared" ref="AB469" si="913">IFERROR(IF(V469=100%,0.5,SUMPRODUCT(AA467:AA468*X467:X468)/SUM(X467:X468)-AA469-0.5),0.5)</f>
        <v>0.5</v>
      </c>
      <c r="AC469" s="40">
        <f t="shared" si="892"/>
        <v>0</v>
      </c>
      <c r="AD469" s="40">
        <f t="shared" si="893"/>
        <v>1</v>
      </c>
      <c r="AE469" s="1">
        <f>IFERROR((1+HLOOKUP($B469,'Yield Curve'!$C$5:$AK$94,AC469+2,FALSE))^(-AC469),1)</f>
        <v>1</v>
      </c>
      <c r="AF469" s="1">
        <f>IFERROR((1+HLOOKUP($B469,'Yield Curve'!$C$5:$AK$94,AD469+2,FALSE))^(-AD469),1)</f>
        <v>1</v>
      </c>
      <c r="AG469" s="1">
        <f t="shared" si="897"/>
        <v>1</v>
      </c>
      <c r="AH469" s="41" t="str">
        <f t="shared" si="894"/>
        <v/>
      </c>
    </row>
    <row r="470" spans="1:34">
      <c r="A470" s="139">
        <f t="shared" si="754"/>
        <v>47</v>
      </c>
      <c r="B470" s="43">
        <f>'Experience Data'!C471</f>
        <v>0</v>
      </c>
      <c r="C470" s="10">
        <f>'Experience Data'!D471</f>
        <v>0</v>
      </c>
      <c r="D470" s="10">
        <f>'Experience Data'!B471</f>
        <v>2009</v>
      </c>
      <c r="E470" s="10" t="str">
        <f t="shared" si="882"/>
        <v>No</v>
      </c>
      <c r="F470" s="40">
        <f>'Experience Data'!I471</f>
        <v>0</v>
      </c>
      <c r="G470" s="40">
        <f>'Experience Data'!J471</f>
        <v>0</v>
      </c>
      <c r="H470" s="11"/>
      <c r="I470" s="11"/>
      <c r="J470" s="35"/>
      <c r="K470" s="40">
        <f>'Experience Data'!G471</f>
        <v>0</v>
      </c>
      <c r="L470" s="40" t="str">
        <f t="shared" si="883"/>
        <v/>
      </c>
      <c r="M470" s="40" t="str">
        <f t="shared" si="884"/>
        <v/>
      </c>
      <c r="N470" s="40" t="str">
        <f t="shared" si="885"/>
        <v/>
      </c>
      <c r="O470" s="9" t="str">
        <f t="shared" si="886"/>
        <v/>
      </c>
      <c r="P470" s="9">
        <v>0.3</v>
      </c>
      <c r="Q470" s="11">
        <v>0.41</v>
      </c>
      <c r="R470" s="37" t="str">
        <f t="shared" si="887"/>
        <v/>
      </c>
      <c r="S470" s="11"/>
      <c r="T470" s="37" t="str">
        <f t="shared" si="888"/>
        <v/>
      </c>
      <c r="U470" s="94" t="str">
        <f t="shared" ref="U470" si="914">IF(S476="","",O470*S476+IF(Q470="",P470,Q470))</f>
        <v/>
      </c>
      <c r="V470" s="18">
        <f t="shared" si="909"/>
        <v>1</v>
      </c>
      <c r="W470" s="78" t="str">
        <f>IF('Experience Data'!AS471="","",'Experience Data'!AS471)</f>
        <v/>
      </c>
      <c r="X470" s="1">
        <f t="shared" si="905"/>
        <v>0</v>
      </c>
      <c r="Y470" s="91">
        <f t="shared" si="912"/>
        <v>6.5</v>
      </c>
      <c r="Z470" s="78" t="str">
        <f>IF('Experience Data'!AT471="","",'Experience Data'!AT471)</f>
        <v/>
      </c>
      <c r="AA470" s="91">
        <f t="shared" si="890"/>
        <v>6.5</v>
      </c>
      <c r="AB470" s="40">
        <f t="shared" ref="AB470" si="915">IFERROR(IF(V470=100%,0.5,SUMPRODUCT(AA467:AA469*X467:X469)/SUM(X467:X469)-AA470-0.5),0.5)</f>
        <v>0.5</v>
      </c>
      <c r="AC470" s="40">
        <f t="shared" si="892"/>
        <v>0</v>
      </c>
      <c r="AD470" s="40">
        <f t="shared" si="893"/>
        <v>1</v>
      </c>
      <c r="AE470" s="1">
        <f>IFERROR((1+HLOOKUP($B470,'Yield Curve'!$C$5:$AK$94,AC470+2,FALSE))^(-AC470),1)</f>
        <v>1</v>
      </c>
      <c r="AF470" s="1">
        <f>IFERROR((1+HLOOKUP($B470,'Yield Curve'!$C$5:$AK$94,AD470+2,FALSE))^(-AD470),1)</f>
        <v>1</v>
      </c>
      <c r="AG470" s="1">
        <f t="shared" si="897"/>
        <v>1</v>
      </c>
      <c r="AH470" s="41" t="str">
        <f t="shared" si="894"/>
        <v/>
      </c>
    </row>
    <row r="471" spans="1:34">
      <c r="A471" s="139">
        <f t="shared" si="754"/>
        <v>47</v>
      </c>
      <c r="B471" s="43">
        <f>'Experience Data'!C472</f>
        <v>0</v>
      </c>
      <c r="C471" s="10">
        <f>'Experience Data'!D472</f>
        <v>0</v>
      </c>
      <c r="D471" s="10">
        <f>'Experience Data'!B472</f>
        <v>2010</v>
      </c>
      <c r="E471" s="10" t="str">
        <f t="shared" si="882"/>
        <v>No</v>
      </c>
      <c r="F471" s="40">
        <f>'Experience Data'!I472</f>
        <v>0</v>
      </c>
      <c r="G471" s="40">
        <f>'Experience Data'!J472</f>
        <v>0</v>
      </c>
      <c r="H471" s="11"/>
      <c r="I471" s="11"/>
      <c r="J471" s="35"/>
      <c r="K471" s="40">
        <f>'Experience Data'!G472</f>
        <v>0</v>
      </c>
      <c r="L471" s="40" t="str">
        <f t="shared" si="883"/>
        <v/>
      </c>
      <c r="M471" s="40" t="str">
        <f t="shared" si="884"/>
        <v/>
      </c>
      <c r="N471" s="40" t="str">
        <f t="shared" si="885"/>
        <v/>
      </c>
      <c r="O471" s="9" t="str">
        <f t="shared" si="886"/>
        <v/>
      </c>
      <c r="P471" s="9">
        <v>0.3</v>
      </c>
      <c r="Q471" s="11">
        <v>0.41</v>
      </c>
      <c r="R471" s="37" t="str">
        <f t="shared" si="887"/>
        <v/>
      </c>
      <c r="S471" s="11"/>
      <c r="T471" s="37" t="str">
        <f t="shared" si="888"/>
        <v/>
      </c>
      <c r="U471" s="94" t="str">
        <f t="shared" ref="U471" si="916">IF(S476="","",O471*S476+IF(Q471="",P471,Q471))</f>
        <v/>
      </c>
      <c r="V471" s="18">
        <f t="shared" si="909"/>
        <v>1</v>
      </c>
      <c r="W471" s="78" t="str">
        <f>IF('Experience Data'!AS472="","",'Experience Data'!AS472)</f>
        <v/>
      </c>
      <c r="X471" s="1">
        <f t="shared" si="905"/>
        <v>0</v>
      </c>
      <c r="Y471" s="91">
        <f t="shared" si="912"/>
        <v>5.5</v>
      </c>
      <c r="Z471" s="78" t="str">
        <f>IF('Experience Data'!AT472="","",'Experience Data'!AT472)</f>
        <v/>
      </c>
      <c r="AA471" s="91">
        <f t="shared" si="890"/>
        <v>5.5</v>
      </c>
      <c r="AB471" s="40">
        <f t="shared" ref="AB471" si="917">IFERROR(IF(V471=100%,0.5,SUMPRODUCT(AA467:AA470*X467:X470)/SUM(X467:X470)-AA471-0.5),0.5)</f>
        <v>0.5</v>
      </c>
      <c r="AC471" s="40">
        <f t="shared" si="892"/>
        <v>0</v>
      </c>
      <c r="AD471" s="40">
        <f t="shared" si="893"/>
        <v>1</v>
      </c>
      <c r="AE471" s="1">
        <f>IFERROR((1+HLOOKUP($B471,'Yield Curve'!$C$5:$AK$94,AC471+2,FALSE))^(-AC471),1)</f>
        <v>1</v>
      </c>
      <c r="AF471" s="1">
        <f>IFERROR((1+HLOOKUP($B471,'Yield Curve'!$C$5:$AK$94,AD471+2,FALSE))^(-AD471),1)</f>
        <v>1</v>
      </c>
      <c r="AG471" s="1">
        <f t="shared" si="897"/>
        <v>1</v>
      </c>
      <c r="AH471" s="41" t="str">
        <f t="shared" si="894"/>
        <v/>
      </c>
    </row>
    <row r="472" spans="1:34">
      <c r="A472" s="139">
        <f t="shared" si="754"/>
        <v>47</v>
      </c>
      <c r="B472" s="43">
        <f>'Experience Data'!C473</f>
        <v>0</v>
      </c>
      <c r="C472" s="10">
        <f>'Experience Data'!D473</f>
        <v>0</v>
      </c>
      <c r="D472" s="10">
        <f>'Experience Data'!B473</f>
        <v>2011</v>
      </c>
      <c r="E472" s="10" t="str">
        <f t="shared" si="882"/>
        <v>No</v>
      </c>
      <c r="F472" s="40">
        <f>'Experience Data'!I473</f>
        <v>0</v>
      </c>
      <c r="G472" s="40">
        <f>'Experience Data'!J473</f>
        <v>0</v>
      </c>
      <c r="H472" s="11"/>
      <c r="I472" s="11"/>
      <c r="J472" s="35"/>
      <c r="K472" s="40">
        <f>'Experience Data'!G473</f>
        <v>0</v>
      </c>
      <c r="L472" s="40" t="str">
        <f t="shared" si="883"/>
        <v/>
      </c>
      <c r="M472" s="40" t="str">
        <f t="shared" si="884"/>
        <v/>
      </c>
      <c r="N472" s="40" t="str">
        <f t="shared" si="885"/>
        <v/>
      </c>
      <c r="O472" s="9" t="str">
        <f t="shared" si="886"/>
        <v/>
      </c>
      <c r="P472" s="9">
        <v>0.3</v>
      </c>
      <c r="Q472" s="11">
        <v>0.41</v>
      </c>
      <c r="R472" s="37" t="str">
        <f t="shared" si="887"/>
        <v/>
      </c>
      <c r="S472" s="11"/>
      <c r="T472" s="37" t="str">
        <f t="shared" si="888"/>
        <v/>
      </c>
      <c r="U472" s="94" t="str">
        <f t="shared" ref="U472" si="918">IF(S476="","",O472*S476+IF(Q472="",P472,Q472))</f>
        <v/>
      </c>
      <c r="V472" s="18">
        <f t="shared" si="909"/>
        <v>1</v>
      </c>
      <c r="W472" s="78" t="str">
        <f>IF('Experience Data'!AS473="","",'Experience Data'!AS473)</f>
        <v/>
      </c>
      <c r="X472" s="1">
        <f t="shared" si="905"/>
        <v>0</v>
      </c>
      <c r="Y472" s="91">
        <f t="shared" si="912"/>
        <v>4.5</v>
      </c>
      <c r="Z472" s="78" t="str">
        <f>IF('Experience Data'!AT473="","",'Experience Data'!AT473)</f>
        <v/>
      </c>
      <c r="AA472" s="91">
        <f t="shared" si="890"/>
        <v>4.5</v>
      </c>
      <c r="AB472" s="40">
        <f t="shared" ref="AB472" si="919">IFERROR(IF(V472=100%,0.5,SUMPRODUCT(AA467:AA471*X467:X471)/SUM(X467:X471)-AA472-0.5),0.5)</f>
        <v>0.5</v>
      </c>
      <c r="AC472" s="40">
        <f t="shared" si="892"/>
        <v>0</v>
      </c>
      <c r="AD472" s="40">
        <f t="shared" si="893"/>
        <v>1</v>
      </c>
      <c r="AE472" s="1">
        <f>IFERROR((1+HLOOKUP($B472,'Yield Curve'!$C$5:$AK$94,AC472+2,FALSE))^(-AC472),1)</f>
        <v>1</v>
      </c>
      <c r="AF472" s="1">
        <f>IFERROR((1+HLOOKUP($B472,'Yield Curve'!$C$5:$AK$94,AD472+2,FALSE))^(-AD472),1)</f>
        <v>1</v>
      </c>
      <c r="AG472" s="1">
        <f t="shared" si="897"/>
        <v>1</v>
      </c>
      <c r="AH472" s="41" t="str">
        <f t="shared" si="894"/>
        <v/>
      </c>
    </row>
    <row r="473" spans="1:34">
      <c r="A473" s="139">
        <f t="shared" si="754"/>
        <v>47</v>
      </c>
      <c r="B473" s="43">
        <f>'Experience Data'!C474</f>
        <v>0</v>
      </c>
      <c r="C473" s="10">
        <f>'Experience Data'!D474</f>
        <v>0</v>
      </c>
      <c r="D473" s="10">
        <f>'Experience Data'!B474</f>
        <v>2012</v>
      </c>
      <c r="E473" s="10" t="str">
        <f t="shared" si="882"/>
        <v>No</v>
      </c>
      <c r="F473" s="40">
        <f>'Experience Data'!I474</f>
        <v>0</v>
      </c>
      <c r="G473" s="40">
        <f>'Experience Data'!J474</f>
        <v>0</v>
      </c>
      <c r="H473" s="11"/>
      <c r="I473" s="11"/>
      <c r="J473" s="35"/>
      <c r="K473" s="40">
        <f>'Experience Data'!G474</f>
        <v>0</v>
      </c>
      <c r="L473" s="40" t="str">
        <f t="shared" si="883"/>
        <v/>
      </c>
      <c r="M473" s="40" t="str">
        <f t="shared" si="884"/>
        <v/>
      </c>
      <c r="N473" s="40" t="str">
        <f t="shared" si="885"/>
        <v/>
      </c>
      <c r="O473" s="9" t="str">
        <f t="shared" si="886"/>
        <v/>
      </c>
      <c r="P473" s="9">
        <v>0.3</v>
      </c>
      <c r="Q473" s="11">
        <v>0.41</v>
      </c>
      <c r="R473" s="37" t="str">
        <f t="shared" si="887"/>
        <v/>
      </c>
      <c r="S473" s="11"/>
      <c r="T473" s="37" t="str">
        <f t="shared" si="888"/>
        <v/>
      </c>
      <c r="U473" s="94" t="str">
        <f t="shared" ref="U473" si="920">IF(S476="","",O473*S476+IF(Q473="",P473,Q473))</f>
        <v/>
      </c>
      <c r="V473" s="18">
        <f t="shared" si="909"/>
        <v>1</v>
      </c>
      <c r="W473" s="78" t="str">
        <f>IF('Experience Data'!AS474="","",'Experience Data'!AS474)</f>
        <v/>
      </c>
      <c r="X473" s="1">
        <f t="shared" si="905"/>
        <v>0</v>
      </c>
      <c r="Y473" s="91">
        <f t="shared" si="912"/>
        <v>3.5</v>
      </c>
      <c r="Z473" s="78" t="str">
        <f>IF('Experience Data'!AT474="","",'Experience Data'!AT474)</f>
        <v/>
      </c>
      <c r="AA473" s="91">
        <f t="shared" si="890"/>
        <v>3.5</v>
      </c>
      <c r="AB473" s="40">
        <f t="shared" ref="AB473" si="921">IFERROR(IF(V473=100%,0.5,SUMPRODUCT(AA467:AA472*X467:X472)/SUM(X467:X472)-AA473-0.5),0.5)</f>
        <v>0.5</v>
      </c>
      <c r="AC473" s="40">
        <f t="shared" si="892"/>
        <v>0</v>
      </c>
      <c r="AD473" s="40">
        <f t="shared" si="893"/>
        <v>1</v>
      </c>
      <c r="AE473" s="1">
        <f>IFERROR((1+HLOOKUP($B473,'Yield Curve'!$C$5:$AK$94,AC473+2,FALSE))^(-AC473),1)</f>
        <v>1</v>
      </c>
      <c r="AF473" s="1">
        <f>IFERROR((1+HLOOKUP($B473,'Yield Curve'!$C$5:$AK$94,AD473+2,FALSE))^(-AD473),1)</f>
        <v>1</v>
      </c>
      <c r="AG473" s="1">
        <f t="shared" si="897"/>
        <v>1</v>
      </c>
      <c r="AH473" s="41" t="str">
        <f t="shared" si="894"/>
        <v/>
      </c>
    </row>
    <row r="474" spans="1:34">
      <c r="A474" s="139">
        <f t="shared" si="754"/>
        <v>47</v>
      </c>
      <c r="B474" s="43">
        <f>'Experience Data'!C475</f>
        <v>0</v>
      </c>
      <c r="C474" s="10">
        <f>'Experience Data'!D475</f>
        <v>0</v>
      </c>
      <c r="D474" s="10">
        <f>'Experience Data'!B475</f>
        <v>2013</v>
      </c>
      <c r="E474" s="10" t="str">
        <f t="shared" si="882"/>
        <v>No</v>
      </c>
      <c r="F474" s="40">
        <f>'Experience Data'!I475</f>
        <v>0</v>
      </c>
      <c r="G474" s="40">
        <f>'Experience Data'!J475</f>
        <v>0</v>
      </c>
      <c r="H474" s="11"/>
      <c r="I474" s="11"/>
      <c r="J474" s="35"/>
      <c r="K474" s="40">
        <f>'Experience Data'!G475</f>
        <v>0</v>
      </c>
      <c r="L474" s="40" t="str">
        <f t="shared" si="883"/>
        <v/>
      </c>
      <c r="M474" s="40" t="str">
        <f t="shared" si="884"/>
        <v/>
      </c>
      <c r="N474" s="40" t="str">
        <f t="shared" si="885"/>
        <v/>
      </c>
      <c r="O474" s="9" t="str">
        <f t="shared" si="886"/>
        <v/>
      </c>
      <c r="P474" s="9">
        <v>0.3</v>
      </c>
      <c r="Q474" s="11">
        <v>0.41</v>
      </c>
      <c r="R474" s="37" t="str">
        <f t="shared" si="887"/>
        <v/>
      </c>
      <c r="S474" s="11"/>
      <c r="T474" s="37" t="str">
        <f t="shared" si="888"/>
        <v/>
      </c>
      <c r="U474" s="94" t="str">
        <f t="shared" ref="U474" si="922">IF(S476="","",O474*S476+IF(Q474="",P474,Q474))</f>
        <v/>
      </c>
      <c r="V474" s="18">
        <f t="shared" si="909"/>
        <v>1</v>
      </c>
      <c r="W474" s="78" t="str">
        <f>IF('Experience Data'!AS475="","",'Experience Data'!AS475)</f>
        <v/>
      </c>
      <c r="X474" s="1">
        <f t="shared" si="905"/>
        <v>0</v>
      </c>
      <c r="Y474" s="91">
        <f t="shared" si="912"/>
        <v>2.5</v>
      </c>
      <c r="Z474" s="78" t="str">
        <f>IF('Experience Data'!AT475="","",'Experience Data'!AT475)</f>
        <v/>
      </c>
      <c r="AA474" s="91">
        <f t="shared" si="890"/>
        <v>2.5</v>
      </c>
      <c r="AB474" s="40">
        <f t="shared" ref="AB474" si="923">IFERROR(IF(V474=100%,0.5,SUMPRODUCT(AA467:AA473*X467:X473)/SUM(X467:X473)-AA474-0.5),0.5)</f>
        <v>0.5</v>
      </c>
      <c r="AC474" s="40">
        <f t="shared" si="892"/>
        <v>0</v>
      </c>
      <c r="AD474" s="40">
        <f t="shared" si="893"/>
        <v>1</v>
      </c>
      <c r="AE474" s="1">
        <f>IFERROR((1+HLOOKUP($B474,'Yield Curve'!$C$5:$AK$94,AC474+2,FALSE))^(-AC474),1)</f>
        <v>1</v>
      </c>
      <c r="AF474" s="1">
        <f>IFERROR((1+HLOOKUP($B474,'Yield Curve'!$C$5:$AK$94,AD474+2,FALSE))^(-AD474),1)</f>
        <v>1</v>
      </c>
      <c r="AG474" s="1">
        <f t="shared" si="897"/>
        <v>1</v>
      </c>
      <c r="AH474" s="41" t="str">
        <f t="shared" si="894"/>
        <v/>
      </c>
    </row>
    <row r="475" spans="1:34">
      <c r="A475" s="139">
        <f t="shared" si="754"/>
        <v>47</v>
      </c>
      <c r="B475" s="43">
        <f>'Experience Data'!C476</f>
        <v>0</v>
      </c>
      <c r="C475" s="10">
        <f>'Experience Data'!D476</f>
        <v>0</v>
      </c>
      <c r="D475" s="10">
        <f>'Experience Data'!B476</f>
        <v>2014</v>
      </c>
      <c r="E475" s="10" t="str">
        <f t="shared" si="882"/>
        <v>No</v>
      </c>
      <c r="F475" s="40">
        <f>'Experience Data'!I476</f>
        <v>0</v>
      </c>
      <c r="G475" s="40">
        <f>'Experience Data'!J476</f>
        <v>0</v>
      </c>
      <c r="H475" s="11"/>
      <c r="I475" s="11"/>
      <c r="J475" s="35"/>
      <c r="K475" s="40">
        <f>'Experience Data'!G476</f>
        <v>0</v>
      </c>
      <c r="L475" s="40" t="str">
        <f t="shared" si="883"/>
        <v/>
      </c>
      <c r="M475" s="40" t="str">
        <f t="shared" si="884"/>
        <v/>
      </c>
      <c r="N475" s="40" t="str">
        <f t="shared" si="885"/>
        <v/>
      </c>
      <c r="O475" s="9" t="str">
        <f t="shared" si="886"/>
        <v/>
      </c>
      <c r="P475" s="9">
        <v>0.3</v>
      </c>
      <c r="Q475" s="11">
        <v>0.41</v>
      </c>
      <c r="R475" s="37" t="str">
        <f t="shared" si="887"/>
        <v/>
      </c>
      <c r="S475" s="11"/>
      <c r="T475" s="37" t="str">
        <f t="shared" si="888"/>
        <v/>
      </c>
      <c r="U475" s="94" t="str">
        <f t="shared" ref="U475" si="924">IF(S476="","",O475*S476+IF(Q475="",P475,Q475))</f>
        <v/>
      </c>
      <c r="V475" s="18">
        <f t="shared" si="909"/>
        <v>1</v>
      </c>
      <c r="W475" s="78" t="str">
        <f>IF('Experience Data'!AS476="","",'Experience Data'!AS476)</f>
        <v/>
      </c>
      <c r="X475" s="1">
        <f t="shared" si="905"/>
        <v>0</v>
      </c>
      <c r="Y475" s="91">
        <f t="shared" si="912"/>
        <v>1.5</v>
      </c>
      <c r="Z475" s="78" t="str">
        <f>IF('Experience Data'!AT476="","",'Experience Data'!AT476)</f>
        <v/>
      </c>
      <c r="AA475" s="91">
        <f t="shared" si="890"/>
        <v>1.5</v>
      </c>
      <c r="AB475" s="40">
        <f t="shared" ref="AB475" si="925">IFERROR(IF(V475=100%,0.5,SUMPRODUCT(AA467:AA474*X467:X474)/SUM(X467:X474)-AA475-0.5),0.5)</f>
        <v>0.5</v>
      </c>
      <c r="AC475" s="40">
        <f t="shared" si="892"/>
        <v>0</v>
      </c>
      <c r="AD475" s="40">
        <f t="shared" si="893"/>
        <v>1</v>
      </c>
      <c r="AE475" s="1">
        <f>IFERROR((1+HLOOKUP($B475,'Yield Curve'!$C$5:$AK$94,AC475+2,FALSE))^(-AC475),1)</f>
        <v>1</v>
      </c>
      <c r="AF475" s="1">
        <f>IFERROR((1+HLOOKUP($B475,'Yield Curve'!$C$5:$AK$94,AD475+2,FALSE))^(-AD475),1)</f>
        <v>1</v>
      </c>
      <c r="AG475" s="1">
        <f t="shared" si="897"/>
        <v>1</v>
      </c>
      <c r="AH475" s="41" t="str">
        <f t="shared" si="894"/>
        <v/>
      </c>
    </row>
    <row r="476" spans="1:34">
      <c r="A476" s="140">
        <f t="shared" ref="A476:A506" si="926">A475</f>
        <v>47</v>
      </c>
      <c r="B476" s="44">
        <f>'Experience Data'!C477</f>
        <v>0</v>
      </c>
      <c r="C476" s="16">
        <f>'Experience Data'!D477</f>
        <v>0</v>
      </c>
      <c r="D476" s="16">
        <f>'Experience Data'!B477</f>
        <v>2015</v>
      </c>
      <c r="E476" s="16" t="str">
        <f t="shared" si="882"/>
        <v>No</v>
      </c>
      <c r="F476" s="45">
        <f>'Experience Data'!I477</f>
        <v>0</v>
      </c>
      <c r="G476" s="45">
        <f>'Experience Data'!J477</f>
        <v>0</v>
      </c>
      <c r="H476" s="20"/>
      <c r="I476" s="20"/>
      <c r="J476" s="36"/>
      <c r="K476" s="45">
        <f>'Experience Data'!G477</f>
        <v>0</v>
      </c>
      <c r="L476" s="45" t="str">
        <f t="shared" si="883"/>
        <v/>
      </c>
      <c r="M476" s="45" t="str">
        <f t="shared" si="884"/>
        <v/>
      </c>
      <c r="N476" s="45" t="str">
        <f t="shared" si="885"/>
        <v/>
      </c>
      <c r="O476" s="46" t="str">
        <f t="shared" si="886"/>
        <v/>
      </c>
      <c r="P476" s="46">
        <v>0.3</v>
      </c>
      <c r="Q476" s="20">
        <v>0.41</v>
      </c>
      <c r="R476" s="47" t="str">
        <f t="shared" si="887"/>
        <v/>
      </c>
      <c r="S476" s="20"/>
      <c r="T476" s="47" t="str">
        <f t="shared" si="888"/>
        <v/>
      </c>
      <c r="U476" s="95" t="str">
        <f t="shared" ref="U476" si="927">IF(S476="","",O476*S476+IF(Q476="",P476,Q476))</f>
        <v/>
      </c>
      <c r="V476" s="19">
        <f t="shared" si="909"/>
        <v>1</v>
      </c>
      <c r="W476" s="80" t="str">
        <f>IF('Experience Data'!AS477="","",'Experience Data'!AS477)</f>
        <v/>
      </c>
      <c r="X476" s="98">
        <f t="shared" ref="X476" si="928">IF(W476="",V476,W476)</f>
        <v>1</v>
      </c>
      <c r="Y476" s="92">
        <f t="shared" si="912"/>
        <v>0.5</v>
      </c>
      <c r="Z476" s="80" t="str">
        <f>IF('Experience Data'!AT477="","",'Experience Data'!AT477)</f>
        <v/>
      </c>
      <c r="AA476" s="92">
        <f t="shared" si="890"/>
        <v>0.5</v>
      </c>
      <c r="AB476" s="45">
        <f t="shared" ref="AB476" si="929">IFERROR(IF(V476=100%,0.5,SUMPRODUCT(AA467:AA475*X467:X475)/SUM(X467:X475)-AA476-0.5),0.5)</f>
        <v>0.5</v>
      </c>
      <c r="AC476" s="45">
        <f t="shared" si="892"/>
        <v>0</v>
      </c>
      <c r="AD476" s="45">
        <f t="shared" si="893"/>
        <v>1</v>
      </c>
      <c r="AE476" s="17">
        <f>IFERROR((1+HLOOKUP($B476,'Yield Curve'!$C$5:$AK$94,AC476+2,FALSE))^(-AC476),1)</f>
        <v>1</v>
      </c>
      <c r="AF476" s="17">
        <f>IFERROR((1+HLOOKUP($B476,'Yield Curve'!$C$5:$AK$94,AD476+2,FALSE))^(-AD476),1)</f>
        <v>1</v>
      </c>
      <c r="AG476" s="17">
        <f t="shared" si="897"/>
        <v>1</v>
      </c>
      <c r="AH476" s="42" t="str">
        <f t="shared" si="894"/>
        <v/>
      </c>
    </row>
    <row r="477" spans="1:34">
      <c r="A477" s="138">
        <f t="shared" ref="A477" si="930">A467+1</f>
        <v>48</v>
      </c>
      <c r="B477" s="48">
        <f>'Experience Data'!C478</f>
        <v>0</v>
      </c>
      <c r="C477" s="21">
        <f>'Experience Data'!D478</f>
        <v>0</v>
      </c>
      <c r="D477" s="21">
        <f>'Experience Data'!B478</f>
        <v>2006</v>
      </c>
      <c r="E477" s="21" t="str">
        <f t="shared" si="882"/>
        <v>No</v>
      </c>
      <c r="F477" s="49">
        <f>'Experience Data'!I478</f>
        <v>0</v>
      </c>
      <c r="G477" s="49">
        <f>'Experience Data'!J478</f>
        <v>0</v>
      </c>
      <c r="H477" s="50"/>
      <c r="I477" s="50"/>
      <c r="J477" s="23"/>
      <c r="K477" s="49">
        <f>'Experience Data'!G478</f>
        <v>0</v>
      </c>
      <c r="L477" s="49" t="str">
        <f t="shared" si="883"/>
        <v/>
      </c>
      <c r="M477" s="49" t="str">
        <f t="shared" si="884"/>
        <v/>
      </c>
      <c r="N477" s="49" t="str">
        <f t="shared" si="885"/>
        <v/>
      </c>
      <c r="O477" s="51" t="str">
        <f t="shared" si="886"/>
        <v/>
      </c>
      <c r="P477" s="51">
        <v>0.3</v>
      </c>
      <c r="Q477" s="50">
        <v>0.41</v>
      </c>
      <c r="R477" s="52" t="str">
        <f t="shared" si="887"/>
        <v/>
      </c>
      <c r="S477" s="50"/>
      <c r="T477" s="52" t="str">
        <f t="shared" si="888"/>
        <v/>
      </c>
      <c r="U477" s="93" t="str">
        <f t="shared" ref="U477" si="931">IF(S486="","",O477*S486+IF(Q477="",P477,Q477))</f>
        <v/>
      </c>
      <c r="V477" s="53">
        <v>1</v>
      </c>
      <c r="W477" s="79">
        <f>IF('Experience Data'!AS478="","",'Experience Data'!AS478)</f>
        <v>1</v>
      </c>
      <c r="X477" s="24">
        <f t="shared" ref="X477:X485" si="932">IF(W478="",V477-V478,W477-W478)</f>
        <v>0</v>
      </c>
      <c r="Y477" s="90">
        <v>15</v>
      </c>
      <c r="Z477" s="79" t="str">
        <f>IF('Experience Data'!AT478="","",'Experience Data'!AT478)</f>
        <v/>
      </c>
      <c r="AA477" s="90">
        <f t="shared" si="890"/>
        <v>15</v>
      </c>
      <c r="AB477" s="49">
        <f t="shared" ref="AB477" si="933">IFERROR(IF(V477=100%,0.5,SUMPRODUCT(AA476:AA477*X476:X477)/SUM(X476:X477)-AA477-0.5),0.5)</f>
        <v>0.5</v>
      </c>
      <c r="AC477" s="49">
        <f t="shared" si="892"/>
        <v>0</v>
      </c>
      <c r="AD477" s="49">
        <f t="shared" si="893"/>
        <v>1</v>
      </c>
      <c r="AE477" s="24">
        <f>IFERROR((1+HLOOKUP($B477,'Yield Curve'!$C$5:$AK$94,AC477+2,FALSE))^(-AC477),1)</f>
        <v>1</v>
      </c>
      <c r="AF477" s="24">
        <f>IFERROR((1+HLOOKUP($B477,'Yield Curve'!$C$5:$AK$94,AD477+2,FALSE))^(-AD477),1)</f>
        <v>1</v>
      </c>
      <c r="AG477" s="24">
        <f t="shared" si="897"/>
        <v>1</v>
      </c>
      <c r="AH477" s="54" t="str">
        <f t="shared" si="894"/>
        <v/>
      </c>
    </row>
    <row r="478" spans="1:34">
      <c r="A478" s="139">
        <f t="shared" ref="A478" si="934">A477</f>
        <v>48</v>
      </c>
      <c r="B478" s="43">
        <f>'Experience Data'!C479</f>
        <v>0</v>
      </c>
      <c r="C478" s="10">
        <f>'Experience Data'!D479</f>
        <v>0</v>
      </c>
      <c r="D478" s="10">
        <f>'Experience Data'!B479</f>
        <v>2007</v>
      </c>
      <c r="E478" s="10" t="str">
        <f t="shared" si="882"/>
        <v>No</v>
      </c>
      <c r="F478" s="40">
        <f>'Experience Data'!I479</f>
        <v>0</v>
      </c>
      <c r="G478" s="40">
        <f>'Experience Data'!J479</f>
        <v>0</v>
      </c>
      <c r="H478" s="11"/>
      <c r="I478" s="11"/>
      <c r="J478" s="35"/>
      <c r="K478" s="40">
        <f>'Experience Data'!G479</f>
        <v>0</v>
      </c>
      <c r="L478" s="40" t="str">
        <f t="shared" si="883"/>
        <v/>
      </c>
      <c r="M478" s="40" t="str">
        <f t="shared" si="884"/>
        <v/>
      </c>
      <c r="N478" s="40" t="str">
        <f t="shared" si="885"/>
        <v/>
      </c>
      <c r="O478" s="9" t="str">
        <f t="shared" si="886"/>
        <v/>
      </c>
      <c r="P478" s="9">
        <v>0.3</v>
      </c>
      <c r="Q478" s="11">
        <v>0.41</v>
      </c>
      <c r="R478" s="37" t="str">
        <f t="shared" si="887"/>
        <v/>
      </c>
      <c r="S478" s="11"/>
      <c r="T478" s="37" t="str">
        <f t="shared" si="888"/>
        <v/>
      </c>
      <c r="U478" s="94" t="str">
        <f t="shared" ref="U478" si="935">IF(S486="","",O478*S486+IF(Q478="",P478,Q478))</f>
        <v/>
      </c>
      <c r="V478" s="18">
        <f t="shared" ref="V478:V486" si="936">IFERROR(L478/M478,100%)</f>
        <v>1</v>
      </c>
      <c r="W478" s="78" t="str">
        <f>IF('Experience Data'!AS479="","",'Experience Data'!AS479)</f>
        <v/>
      </c>
      <c r="X478" s="1">
        <f t="shared" si="932"/>
        <v>0</v>
      </c>
      <c r="Y478" s="91">
        <v>8.5</v>
      </c>
      <c r="Z478" s="78" t="str">
        <f>IF('Experience Data'!AT479="","",'Experience Data'!AT479)</f>
        <v/>
      </c>
      <c r="AA478" s="91">
        <f t="shared" si="890"/>
        <v>8.5</v>
      </c>
      <c r="AB478" s="40">
        <f t="shared" ref="AB478" si="937">IFERROR(IF(V478=100%,0.5,SUMPRODUCT(AA477:AA477*X477:X477)/SUM(X477:X477)-AA478-0.5),0.5)</f>
        <v>0.5</v>
      </c>
      <c r="AC478" s="40">
        <f t="shared" si="892"/>
        <v>0</v>
      </c>
      <c r="AD478" s="40">
        <f t="shared" si="893"/>
        <v>1</v>
      </c>
      <c r="AE478" s="1">
        <f>IFERROR((1+HLOOKUP($B478,'Yield Curve'!$C$5:$AK$94,AC478+2,FALSE))^(-AC478),1)</f>
        <v>1</v>
      </c>
      <c r="AF478" s="1">
        <f>IFERROR((1+HLOOKUP($B478,'Yield Curve'!$C$5:$AK$94,AD478+2,FALSE))^(-AD478),1)</f>
        <v>1</v>
      </c>
      <c r="AG478" s="1">
        <f t="shared" si="897"/>
        <v>1</v>
      </c>
      <c r="AH478" s="41" t="str">
        <f t="shared" si="894"/>
        <v/>
      </c>
    </row>
    <row r="479" spans="1:34">
      <c r="A479" s="139">
        <f t="shared" si="926"/>
        <v>48</v>
      </c>
      <c r="B479" s="43">
        <f>'Experience Data'!C480</f>
        <v>0</v>
      </c>
      <c r="C479" s="10">
        <f>'Experience Data'!D480</f>
        <v>0</v>
      </c>
      <c r="D479" s="10">
        <f>'Experience Data'!B480</f>
        <v>2008</v>
      </c>
      <c r="E479" s="10" t="str">
        <f t="shared" si="882"/>
        <v>No</v>
      </c>
      <c r="F479" s="40">
        <f>'Experience Data'!I480</f>
        <v>0</v>
      </c>
      <c r="G479" s="40">
        <f>'Experience Data'!J480</f>
        <v>0</v>
      </c>
      <c r="H479" s="11"/>
      <c r="I479" s="11"/>
      <c r="J479" s="35"/>
      <c r="K479" s="40">
        <f>'Experience Data'!G480</f>
        <v>0</v>
      </c>
      <c r="L479" s="40" t="str">
        <f t="shared" si="883"/>
        <v/>
      </c>
      <c r="M479" s="40" t="str">
        <f t="shared" si="884"/>
        <v/>
      </c>
      <c r="N479" s="40" t="str">
        <f t="shared" si="885"/>
        <v/>
      </c>
      <c r="O479" s="9" t="str">
        <f t="shared" si="886"/>
        <v/>
      </c>
      <c r="P479" s="9">
        <v>0.3</v>
      </c>
      <c r="Q479" s="11">
        <v>0.41</v>
      </c>
      <c r="R479" s="37" t="str">
        <f t="shared" si="887"/>
        <v/>
      </c>
      <c r="S479" s="11"/>
      <c r="T479" s="37" t="str">
        <f t="shared" si="888"/>
        <v/>
      </c>
      <c r="U479" s="94" t="str">
        <f t="shared" ref="U479" si="938">IF(S486="","",O479*S486+IF(Q479="",P479,Q479))</f>
        <v/>
      </c>
      <c r="V479" s="18">
        <f t="shared" si="936"/>
        <v>1</v>
      </c>
      <c r="W479" s="78" t="str">
        <f>IF('Experience Data'!AS480="","",'Experience Data'!AS480)</f>
        <v/>
      </c>
      <c r="X479" s="1">
        <f t="shared" si="932"/>
        <v>0</v>
      </c>
      <c r="Y479" s="91">
        <f t="shared" si="912"/>
        <v>7.5</v>
      </c>
      <c r="Z479" s="78" t="str">
        <f>IF('Experience Data'!AT480="","",'Experience Data'!AT480)</f>
        <v/>
      </c>
      <c r="AA479" s="91">
        <f t="shared" si="890"/>
        <v>7.5</v>
      </c>
      <c r="AB479" s="40">
        <f t="shared" ref="AB479" si="939">IFERROR(IF(V479=100%,0.5,SUMPRODUCT(AA477:AA478*X477:X478)/SUM(X477:X478)-AA479-0.5),0.5)</f>
        <v>0.5</v>
      </c>
      <c r="AC479" s="40">
        <f t="shared" si="892"/>
        <v>0</v>
      </c>
      <c r="AD479" s="40">
        <f t="shared" si="893"/>
        <v>1</v>
      </c>
      <c r="AE479" s="1">
        <f>IFERROR((1+HLOOKUP($B479,'Yield Curve'!$C$5:$AK$94,AC479+2,FALSE))^(-AC479),1)</f>
        <v>1</v>
      </c>
      <c r="AF479" s="1">
        <f>IFERROR((1+HLOOKUP($B479,'Yield Curve'!$C$5:$AK$94,AD479+2,FALSE))^(-AD479),1)</f>
        <v>1</v>
      </c>
      <c r="AG479" s="1">
        <f t="shared" si="897"/>
        <v>1</v>
      </c>
      <c r="AH479" s="41" t="str">
        <f t="shared" si="894"/>
        <v/>
      </c>
    </row>
    <row r="480" spans="1:34">
      <c r="A480" s="139">
        <f t="shared" si="926"/>
        <v>48</v>
      </c>
      <c r="B480" s="43">
        <f>'Experience Data'!C481</f>
        <v>0</v>
      </c>
      <c r="C480" s="10">
        <f>'Experience Data'!D481</f>
        <v>0</v>
      </c>
      <c r="D480" s="10">
        <f>'Experience Data'!B481</f>
        <v>2009</v>
      </c>
      <c r="E480" s="10" t="str">
        <f t="shared" si="882"/>
        <v>No</v>
      </c>
      <c r="F480" s="40">
        <f>'Experience Data'!I481</f>
        <v>0</v>
      </c>
      <c r="G480" s="40">
        <f>'Experience Data'!J481</f>
        <v>0</v>
      </c>
      <c r="H480" s="11"/>
      <c r="I480" s="11"/>
      <c r="J480" s="35"/>
      <c r="K480" s="40">
        <f>'Experience Data'!G481</f>
        <v>0</v>
      </c>
      <c r="L480" s="40" t="str">
        <f t="shared" si="883"/>
        <v/>
      </c>
      <c r="M480" s="40" t="str">
        <f t="shared" si="884"/>
        <v/>
      </c>
      <c r="N480" s="40" t="str">
        <f t="shared" si="885"/>
        <v/>
      </c>
      <c r="O480" s="9" t="str">
        <f t="shared" si="886"/>
        <v/>
      </c>
      <c r="P480" s="9">
        <v>0.3</v>
      </c>
      <c r="Q480" s="11">
        <v>0.41</v>
      </c>
      <c r="R480" s="37" t="str">
        <f t="shared" si="887"/>
        <v/>
      </c>
      <c r="S480" s="11"/>
      <c r="T480" s="37" t="str">
        <f t="shared" si="888"/>
        <v/>
      </c>
      <c r="U480" s="94" t="str">
        <f t="shared" ref="U480" si="940">IF(S486="","",O480*S486+IF(Q480="",P480,Q480))</f>
        <v/>
      </c>
      <c r="V480" s="18">
        <f t="shared" si="936"/>
        <v>1</v>
      </c>
      <c r="W480" s="78" t="str">
        <f>IF('Experience Data'!AS481="","",'Experience Data'!AS481)</f>
        <v/>
      </c>
      <c r="X480" s="1">
        <f t="shared" si="932"/>
        <v>0</v>
      </c>
      <c r="Y480" s="91">
        <f t="shared" si="912"/>
        <v>6.5</v>
      </c>
      <c r="Z480" s="78" t="str">
        <f>IF('Experience Data'!AT481="","",'Experience Data'!AT481)</f>
        <v/>
      </c>
      <c r="AA480" s="91">
        <f t="shared" si="890"/>
        <v>6.5</v>
      </c>
      <c r="AB480" s="40">
        <f t="shared" ref="AB480" si="941">IFERROR(IF(V480=100%,0.5,SUMPRODUCT(AA477:AA479*X477:X479)/SUM(X477:X479)-AA480-0.5),0.5)</f>
        <v>0.5</v>
      </c>
      <c r="AC480" s="40">
        <f t="shared" si="892"/>
        <v>0</v>
      </c>
      <c r="AD480" s="40">
        <f t="shared" si="893"/>
        <v>1</v>
      </c>
      <c r="AE480" s="1">
        <f>IFERROR((1+HLOOKUP($B480,'Yield Curve'!$C$5:$AK$94,AC480+2,FALSE))^(-AC480),1)</f>
        <v>1</v>
      </c>
      <c r="AF480" s="1">
        <f>IFERROR((1+HLOOKUP($B480,'Yield Curve'!$C$5:$AK$94,AD480+2,FALSE))^(-AD480),1)</f>
        <v>1</v>
      </c>
      <c r="AG480" s="1">
        <f t="shared" si="897"/>
        <v>1</v>
      </c>
      <c r="AH480" s="41" t="str">
        <f t="shared" si="894"/>
        <v/>
      </c>
    </row>
    <row r="481" spans="1:34">
      <c r="A481" s="139">
        <f t="shared" si="926"/>
        <v>48</v>
      </c>
      <c r="B481" s="43">
        <f>'Experience Data'!C482</f>
        <v>0</v>
      </c>
      <c r="C481" s="10">
        <f>'Experience Data'!D482</f>
        <v>0</v>
      </c>
      <c r="D481" s="10">
        <f>'Experience Data'!B482</f>
        <v>2010</v>
      </c>
      <c r="E481" s="10" t="str">
        <f t="shared" si="882"/>
        <v>No</v>
      </c>
      <c r="F481" s="40">
        <f>'Experience Data'!I482</f>
        <v>0</v>
      </c>
      <c r="G481" s="40">
        <f>'Experience Data'!J482</f>
        <v>0</v>
      </c>
      <c r="H481" s="11"/>
      <c r="I481" s="11"/>
      <c r="J481" s="35"/>
      <c r="K481" s="40">
        <f>'Experience Data'!G482</f>
        <v>0</v>
      </c>
      <c r="L481" s="40" t="str">
        <f t="shared" si="883"/>
        <v/>
      </c>
      <c r="M481" s="40" t="str">
        <f t="shared" si="884"/>
        <v/>
      </c>
      <c r="N481" s="40" t="str">
        <f t="shared" si="885"/>
        <v/>
      </c>
      <c r="O481" s="9" t="str">
        <f t="shared" si="886"/>
        <v/>
      </c>
      <c r="P481" s="9">
        <v>0.3</v>
      </c>
      <c r="Q481" s="11">
        <v>0.41</v>
      </c>
      <c r="R481" s="37" t="str">
        <f t="shared" si="887"/>
        <v/>
      </c>
      <c r="S481" s="11"/>
      <c r="T481" s="37" t="str">
        <f t="shared" si="888"/>
        <v/>
      </c>
      <c r="U481" s="94" t="str">
        <f t="shared" ref="U481" si="942">IF(S486="","",O481*S486+IF(Q481="",P481,Q481))</f>
        <v/>
      </c>
      <c r="V481" s="18">
        <f t="shared" si="936"/>
        <v>1</v>
      </c>
      <c r="W481" s="78" t="str">
        <f>IF('Experience Data'!AS482="","",'Experience Data'!AS482)</f>
        <v/>
      </c>
      <c r="X481" s="1">
        <f t="shared" si="932"/>
        <v>0</v>
      </c>
      <c r="Y481" s="91">
        <f t="shared" si="912"/>
        <v>5.5</v>
      </c>
      <c r="Z481" s="78" t="str">
        <f>IF('Experience Data'!AT482="","",'Experience Data'!AT482)</f>
        <v/>
      </c>
      <c r="AA481" s="91">
        <f t="shared" si="890"/>
        <v>5.5</v>
      </c>
      <c r="AB481" s="40">
        <f t="shared" ref="AB481" si="943">IFERROR(IF(V481=100%,0.5,SUMPRODUCT(AA477:AA480*X477:X480)/SUM(X477:X480)-AA481-0.5),0.5)</f>
        <v>0.5</v>
      </c>
      <c r="AC481" s="40">
        <f t="shared" si="892"/>
        <v>0</v>
      </c>
      <c r="AD481" s="40">
        <f t="shared" si="893"/>
        <v>1</v>
      </c>
      <c r="AE481" s="1">
        <f>IFERROR((1+HLOOKUP($B481,'Yield Curve'!$C$5:$AK$94,AC481+2,FALSE))^(-AC481),1)</f>
        <v>1</v>
      </c>
      <c r="AF481" s="1">
        <f>IFERROR((1+HLOOKUP($B481,'Yield Curve'!$C$5:$AK$94,AD481+2,FALSE))^(-AD481),1)</f>
        <v>1</v>
      </c>
      <c r="AG481" s="1">
        <f t="shared" si="897"/>
        <v>1</v>
      </c>
      <c r="AH481" s="41" t="str">
        <f t="shared" si="894"/>
        <v/>
      </c>
    </row>
    <row r="482" spans="1:34">
      <c r="A482" s="139">
        <f t="shared" si="926"/>
        <v>48</v>
      </c>
      <c r="B482" s="43">
        <f>'Experience Data'!C483</f>
        <v>0</v>
      </c>
      <c r="C482" s="10">
        <f>'Experience Data'!D483</f>
        <v>0</v>
      </c>
      <c r="D482" s="10">
        <f>'Experience Data'!B483</f>
        <v>2011</v>
      </c>
      <c r="E482" s="10" t="str">
        <f t="shared" si="882"/>
        <v>No</v>
      </c>
      <c r="F482" s="40">
        <f>'Experience Data'!I483</f>
        <v>0</v>
      </c>
      <c r="G482" s="40">
        <f>'Experience Data'!J483</f>
        <v>0</v>
      </c>
      <c r="H482" s="11"/>
      <c r="I482" s="11"/>
      <c r="J482" s="35"/>
      <c r="K482" s="40">
        <f>'Experience Data'!G483</f>
        <v>0</v>
      </c>
      <c r="L482" s="40" t="str">
        <f t="shared" si="883"/>
        <v/>
      </c>
      <c r="M482" s="40" t="str">
        <f t="shared" si="884"/>
        <v/>
      </c>
      <c r="N482" s="40" t="str">
        <f t="shared" si="885"/>
        <v/>
      </c>
      <c r="O482" s="9" t="str">
        <f t="shared" si="886"/>
        <v/>
      </c>
      <c r="P482" s="9">
        <v>0.3</v>
      </c>
      <c r="Q482" s="11">
        <v>0.41</v>
      </c>
      <c r="R482" s="37" t="str">
        <f t="shared" si="887"/>
        <v/>
      </c>
      <c r="S482" s="11"/>
      <c r="T482" s="37" t="str">
        <f t="shared" si="888"/>
        <v/>
      </c>
      <c r="U482" s="94" t="str">
        <f t="shared" ref="U482" si="944">IF(S486="","",O482*S486+IF(Q482="",P482,Q482))</f>
        <v/>
      </c>
      <c r="V482" s="18">
        <f t="shared" si="936"/>
        <v>1</v>
      </c>
      <c r="W482" s="78" t="str">
        <f>IF('Experience Data'!AS483="","",'Experience Data'!AS483)</f>
        <v/>
      </c>
      <c r="X482" s="1">
        <f t="shared" si="932"/>
        <v>0</v>
      </c>
      <c r="Y482" s="91">
        <f t="shared" si="912"/>
        <v>4.5</v>
      </c>
      <c r="Z482" s="78" t="str">
        <f>IF('Experience Data'!AT483="","",'Experience Data'!AT483)</f>
        <v/>
      </c>
      <c r="AA482" s="91">
        <f t="shared" si="890"/>
        <v>4.5</v>
      </c>
      <c r="AB482" s="40">
        <f t="shared" ref="AB482" si="945">IFERROR(IF(V482=100%,0.5,SUMPRODUCT(AA477:AA481*X477:X481)/SUM(X477:X481)-AA482-0.5),0.5)</f>
        <v>0.5</v>
      </c>
      <c r="AC482" s="40">
        <f t="shared" si="892"/>
        <v>0</v>
      </c>
      <c r="AD482" s="40">
        <f t="shared" si="893"/>
        <v>1</v>
      </c>
      <c r="AE482" s="1">
        <f>IFERROR((1+HLOOKUP($B482,'Yield Curve'!$C$5:$AK$94,AC482+2,FALSE))^(-AC482),1)</f>
        <v>1</v>
      </c>
      <c r="AF482" s="1">
        <f>IFERROR((1+HLOOKUP($B482,'Yield Curve'!$C$5:$AK$94,AD482+2,FALSE))^(-AD482),1)</f>
        <v>1</v>
      </c>
      <c r="AG482" s="1">
        <f t="shared" si="897"/>
        <v>1</v>
      </c>
      <c r="AH482" s="41" t="str">
        <f t="shared" si="894"/>
        <v/>
      </c>
    </row>
    <row r="483" spans="1:34">
      <c r="A483" s="139">
        <f t="shared" si="926"/>
        <v>48</v>
      </c>
      <c r="B483" s="43">
        <f>'Experience Data'!C484</f>
        <v>0</v>
      </c>
      <c r="C483" s="10">
        <f>'Experience Data'!D484</f>
        <v>0</v>
      </c>
      <c r="D483" s="10">
        <f>'Experience Data'!B484</f>
        <v>2012</v>
      </c>
      <c r="E483" s="10" t="str">
        <f t="shared" si="882"/>
        <v>No</v>
      </c>
      <c r="F483" s="40">
        <f>'Experience Data'!I484</f>
        <v>0</v>
      </c>
      <c r="G483" s="40">
        <f>'Experience Data'!J484</f>
        <v>0</v>
      </c>
      <c r="H483" s="11"/>
      <c r="I483" s="11"/>
      <c r="J483" s="35"/>
      <c r="K483" s="40">
        <f>'Experience Data'!G484</f>
        <v>0</v>
      </c>
      <c r="L483" s="40" t="str">
        <f t="shared" si="883"/>
        <v/>
      </c>
      <c r="M483" s="40" t="str">
        <f t="shared" si="884"/>
        <v/>
      </c>
      <c r="N483" s="40" t="str">
        <f t="shared" si="885"/>
        <v/>
      </c>
      <c r="O483" s="9" t="str">
        <f t="shared" si="886"/>
        <v/>
      </c>
      <c r="P483" s="9">
        <v>0.3</v>
      </c>
      <c r="Q483" s="11">
        <v>0.41</v>
      </c>
      <c r="R483" s="37" t="str">
        <f t="shared" si="887"/>
        <v/>
      </c>
      <c r="S483" s="11"/>
      <c r="T483" s="37" t="str">
        <f t="shared" si="888"/>
        <v/>
      </c>
      <c r="U483" s="94" t="str">
        <f t="shared" ref="U483" si="946">IF(S486="","",O483*S486+IF(Q483="",P483,Q483))</f>
        <v/>
      </c>
      <c r="V483" s="18">
        <f t="shared" si="936"/>
        <v>1</v>
      </c>
      <c r="W483" s="78" t="str">
        <f>IF('Experience Data'!AS484="","",'Experience Data'!AS484)</f>
        <v/>
      </c>
      <c r="X483" s="1">
        <f t="shared" si="932"/>
        <v>0</v>
      </c>
      <c r="Y483" s="91">
        <f t="shared" si="912"/>
        <v>3.5</v>
      </c>
      <c r="Z483" s="78" t="str">
        <f>IF('Experience Data'!AT484="","",'Experience Data'!AT484)</f>
        <v/>
      </c>
      <c r="AA483" s="91">
        <f t="shared" si="890"/>
        <v>3.5</v>
      </c>
      <c r="AB483" s="40">
        <f t="shared" ref="AB483" si="947">IFERROR(IF(V483=100%,0.5,SUMPRODUCT(AA477:AA482*X477:X482)/SUM(X477:X482)-AA483-0.5),0.5)</f>
        <v>0.5</v>
      </c>
      <c r="AC483" s="40">
        <f t="shared" si="892"/>
        <v>0</v>
      </c>
      <c r="AD483" s="40">
        <f t="shared" si="893"/>
        <v>1</v>
      </c>
      <c r="AE483" s="1">
        <f>IFERROR((1+HLOOKUP($B483,'Yield Curve'!$C$5:$AK$94,AC483+2,FALSE))^(-AC483),1)</f>
        <v>1</v>
      </c>
      <c r="AF483" s="1">
        <f>IFERROR((1+HLOOKUP($B483,'Yield Curve'!$C$5:$AK$94,AD483+2,FALSE))^(-AD483),1)</f>
        <v>1</v>
      </c>
      <c r="AG483" s="1">
        <f t="shared" si="897"/>
        <v>1</v>
      </c>
      <c r="AH483" s="41" t="str">
        <f t="shared" si="894"/>
        <v/>
      </c>
    </row>
    <row r="484" spans="1:34">
      <c r="A484" s="139">
        <f t="shared" si="926"/>
        <v>48</v>
      </c>
      <c r="B484" s="43">
        <f>'Experience Data'!C485</f>
        <v>0</v>
      </c>
      <c r="C484" s="10">
        <f>'Experience Data'!D485</f>
        <v>0</v>
      </c>
      <c r="D484" s="10">
        <f>'Experience Data'!B485</f>
        <v>2013</v>
      </c>
      <c r="E484" s="10" t="str">
        <f t="shared" si="882"/>
        <v>No</v>
      </c>
      <c r="F484" s="40">
        <f>'Experience Data'!I485</f>
        <v>0</v>
      </c>
      <c r="G484" s="40">
        <f>'Experience Data'!J485</f>
        <v>0</v>
      </c>
      <c r="H484" s="11"/>
      <c r="I484" s="11"/>
      <c r="J484" s="35"/>
      <c r="K484" s="40">
        <f>'Experience Data'!G485</f>
        <v>0</v>
      </c>
      <c r="L484" s="40" t="str">
        <f t="shared" si="883"/>
        <v/>
      </c>
      <c r="M484" s="40" t="str">
        <f t="shared" si="884"/>
        <v/>
      </c>
      <c r="N484" s="40" t="str">
        <f t="shared" si="885"/>
        <v/>
      </c>
      <c r="O484" s="9" t="str">
        <f t="shared" si="886"/>
        <v/>
      </c>
      <c r="P484" s="9">
        <v>0.3</v>
      </c>
      <c r="Q484" s="11">
        <v>0.41</v>
      </c>
      <c r="R484" s="37" t="str">
        <f t="shared" si="887"/>
        <v/>
      </c>
      <c r="S484" s="11"/>
      <c r="T484" s="37" t="str">
        <f t="shared" si="888"/>
        <v/>
      </c>
      <c r="U484" s="94" t="str">
        <f t="shared" ref="U484" si="948">IF(S486="","",O484*S486+IF(Q484="",P484,Q484))</f>
        <v/>
      </c>
      <c r="V484" s="18">
        <f t="shared" si="936"/>
        <v>1</v>
      </c>
      <c r="W484" s="78" t="str">
        <f>IF('Experience Data'!AS485="","",'Experience Data'!AS485)</f>
        <v/>
      </c>
      <c r="X484" s="1">
        <f t="shared" si="932"/>
        <v>0</v>
      </c>
      <c r="Y484" s="91">
        <f t="shared" si="912"/>
        <v>2.5</v>
      </c>
      <c r="Z484" s="78" t="str">
        <f>IF('Experience Data'!AT485="","",'Experience Data'!AT485)</f>
        <v/>
      </c>
      <c r="AA484" s="91">
        <f t="shared" si="890"/>
        <v>2.5</v>
      </c>
      <c r="AB484" s="40">
        <f t="shared" ref="AB484" si="949">IFERROR(IF(V484=100%,0.5,SUMPRODUCT(AA477:AA483*X477:X483)/SUM(X477:X483)-AA484-0.5),0.5)</f>
        <v>0.5</v>
      </c>
      <c r="AC484" s="40">
        <f t="shared" si="892"/>
        <v>0</v>
      </c>
      <c r="AD484" s="40">
        <f t="shared" si="893"/>
        <v>1</v>
      </c>
      <c r="AE484" s="1">
        <f>IFERROR((1+HLOOKUP($B484,'Yield Curve'!$C$5:$AK$94,AC484+2,FALSE))^(-AC484),1)</f>
        <v>1</v>
      </c>
      <c r="AF484" s="1">
        <f>IFERROR((1+HLOOKUP($B484,'Yield Curve'!$C$5:$AK$94,AD484+2,FALSE))^(-AD484),1)</f>
        <v>1</v>
      </c>
      <c r="AG484" s="1">
        <f t="shared" si="897"/>
        <v>1</v>
      </c>
      <c r="AH484" s="41" t="str">
        <f t="shared" si="894"/>
        <v/>
      </c>
    </row>
    <row r="485" spans="1:34">
      <c r="A485" s="139">
        <f t="shared" si="926"/>
        <v>48</v>
      </c>
      <c r="B485" s="43">
        <f>'Experience Data'!C486</f>
        <v>0</v>
      </c>
      <c r="C485" s="10">
        <f>'Experience Data'!D486</f>
        <v>0</v>
      </c>
      <c r="D485" s="10">
        <f>'Experience Data'!B486</f>
        <v>2014</v>
      </c>
      <c r="E485" s="10" t="str">
        <f t="shared" si="882"/>
        <v>No</v>
      </c>
      <c r="F485" s="40">
        <f>'Experience Data'!I486</f>
        <v>0</v>
      </c>
      <c r="G485" s="40">
        <f>'Experience Data'!J486</f>
        <v>0</v>
      </c>
      <c r="H485" s="11"/>
      <c r="I485" s="11"/>
      <c r="J485" s="35"/>
      <c r="K485" s="40">
        <f>'Experience Data'!G486</f>
        <v>0</v>
      </c>
      <c r="L485" s="40" t="str">
        <f t="shared" si="883"/>
        <v/>
      </c>
      <c r="M485" s="40" t="str">
        <f t="shared" si="884"/>
        <v/>
      </c>
      <c r="N485" s="40" t="str">
        <f t="shared" si="885"/>
        <v/>
      </c>
      <c r="O485" s="9" t="str">
        <f t="shared" si="886"/>
        <v/>
      </c>
      <c r="P485" s="9">
        <v>0.3</v>
      </c>
      <c r="Q485" s="11">
        <v>0.41</v>
      </c>
      <c r="R485" s="37" t="str">
        <f t="shared" si="887"/>
        <v/>
      </c>
      <c r="S485" s="11"/>
      <c r="T485" s="37" t="str">
        <f t="shared" si="888"/>
        <v/>
      </c>
      <c r="U485" s="94" t="str">
        <f t="shared" ref="U485" si="950">IF(S486="","",O485*S486+IF(Q485="",P485,Q485))</f>
        <v/>
      </c>
      <c r="V485" s="18">
        <f t="shared" si="936"/>
        <v>1</v>
      </c>
      <c r="W485" s="78" t="str">
        <f>IF('Experience Data'!AS486="","",'Experience Data'!AS486)</f>
        <v/>
      </c>
      <c r="X485" s="1">
        <f t="shared" si="932"/>
        <v>0</v>
      </c>
      <c r="Y485" s="91">
        <f t="shared" si="912"/>
        <v>1.5</v>
      </c>
      <c r="Z485" s="78" t="str">
        <f>IF('Experience Data'!AT486="","",'Experience Data'!AT486)</f>
        <v/>
      </c>
      <c r="AA485" s="91">
        <f t="shared" si="890"/>
        <v>1.5</v>
      </c>
      <c r="AB485" s="40">
        <f t="shared" ref="AB485" si="951">IFERROR(IF(V485=100%,0.5,SUMPRODUCT(AA477:AA484*X477:X484)/SUM(X477:X484)-AA485-0.5),0.5)</f>
        <v>0.5</v>
      </c>
      <c r="AC485" s="40">
        <f t="shared" si="892"/>
        <v>0</v>
      </c>
      <c r="AD485" s="40">
        <f t="shared" si="893"/>
        <v>1</v>
      </c>
      <c r="AE485" s="1">
        <f>IFERROR((1+HLOOKUP($B485,'Yield Curve'!$C$5:$AK$94,AC485+2,FALSE))^(-AC485),1)</f>
        <v>1</v>
      </c>
      <c r="AF485" s="1">
        <f>IFERROR((1+HLOOKUP($B485,'Yield Curve'!$C$5:$AK$94,AD485+2,FALSE))^(-AD485),1)</f>
        <v>1</v>
      </c>
      <c r="AG485" s="1">
        <f t="shared" si="897"/>
        <v>1</v>
      </c>
      <c r="AH485" s="41" t="str">
        <f t="shared" si="894"/>
        <v/>
      </c>
    </row>
    <row r="486" spans="1:34">
      <c r="A486" s="140">
        <f t="shared" si="926"/>
        <v>48</v>
      </c>
      <c r="B486" s="44">
        <f>'Experience Data'!C487</f>
        <v>0</v>
      </c>
      <c r="C486" s="16">
        <f>'Experience Data'!D487</f>
        <v>0</v>
      </c>
      <c r="D486" s="16">
        <f>'Experience Data'!B487</f>
        <v>2015</v>
      </c>
      <c r="E486" s="16" t="str">
        <f t="shared" si="882"/>
        <v>No</v>
      </c>
      <c r="F486" s="45">
        <f>'Experience Data'!I487</f>
        <v>0</v>
      </c>
      <c r="G486" s="45">
        <f>'Experience Data'!J487</f>
        <v>0</v>
      </c>
      <c r="H486" s="20"/>
      <c r="I486" s="20"/>
      <c r="J486" s="36"/>
      <c r="K486" s="45">
        <f>'Experience Data'!G487</f>
        <v>0</v>
      </c>
      <c r="L486" s="45" t="str">
        <f t="shared" si="883"/>
        <v/>
      </c>
      <c r="M486" s="45" t="str">
        <f t="shared" si="884"/>
        <v/>
      </c>
      <c r="N486" s="45" t="str">
        <f t="shared" si="885"/>
        <v/>
      </c>
      <c r="O486" s="46" t="str">
        <f t="shared" si="886"/>
        <v/>
      </c>
      <c r="P486" s="46">
        <v>0.3</v>
      </c>
      <c r="Q486" s="20">
        <v>0.41</v>
      </c>
      <c r="R486" s="47" t="str">
        <f t="shared" si="887"/>
        <v/>
      </c>
      <c r="S486" s="20"/>
      <c r="T486" s="47" t="str">
        <f t="shared" si="888"/>
        <v/>
      </c>
      <c r="U486" s="95" t="str">
        <f t="shared" ref="U486" si="952">IF(S486="","",O486*S486+IF(Q486="",P486,Q486))</f>
        <v/>
      </c>
      <c r="V486" s="19">
        <f t="shared" si="936"/>
        <v>1</v>
      </c>
      <c r="W486" s="80" t="str">
        <f>IF('Experience Data'!AS487="","",'Experience Data'!AS487)</f>
        <v/>
      </c>
      <c r="X486" s="98">
        <f t="shared" ref="X486" si="953">IF(W486="",V486,W486)</f>
        <v>1</v>
      </c>
      <c r="Y486" s="92">
        <f t="shared" si="912"/>
        <v>0.5</v>
      </c>
      <c r="Z486" s="80" t="str">
        <f>IF('Experience Data'!AT487="","",'Experience Data'!AT487)</f>
        <v/>
      </c>
      <c r="AA486" s="92">
        <f t="shared" si="890"/>
        <v>0.5</v>
      </c>
      <c r="AB486" s="45">
        <f t="shared" ref="AB486" si="954">IFERROR(IF(V486=100%,0.5,SUMPRODUCT(AA477:AA485*X477:X485)/SUM(X477:X485)-AA486-0.5),0.5)</f>
        <v>0.5</v>
      </c>
      <c r="AC486" s="45">
        <f t="shared" si="892"/>
        <v>0</v>
      </c>
      <c r="AD486" s="45">
        <f t="shared" si="893"/>
        <v>1</v>
      </c>
      <c r="AE486" s="17">
        <f>IFERROR((1+HLOOKUP($B486,'Yield Curve'!$C$5:$AK$94,AC486+2,FALSE))^(-AC486),1)</f>
        <v>1</v>
      </c>
      <c r="AF486" s="17">
        <f>IFERROR((1+HLOOKUP($B486,'Yield Curve'!$C$5:$AK$94,AD486+2,FALSE))^(-AD486),1)</f>
        <v>1</v>
      </c>
      <c r="AG486" s="17">
        <f t="shared" si="897"/>
        <v>1</v>
      </c>
      <c r="AH486" s="42" t="str">
        <f t="shared" si="894"/>
        <v/>
      </c>
    </row>
    <row r="487" spans="1:34">
      <c r="A487" s="138">
        <f t="shared" ref="A487" si="955">A477+1</f>
        <v>49</v>
      </c>
      <c r="B487" s="48">
        <f>'Experience Data'!C488</f>
        <v>0</v>
      </c>
      <c r="C487" s="21">
        <f>'Experience Data'!D488</f>
        <v>0</v>
      </c>
      <c r="D487" s="21">
        <f>'Experience Data'!B488</f>
        <v>2006</v>
      </c>
      <c r="E487" s="21" t="str">
        <f t="shared" si="882"/>
        <v>No</v>
      </c>
      <c r="F487" s="49">
        <f>'Experience Data'!I488</f>
        <v>0</v>
      </c>
      <c r="G487" s="49">
        <f>'Experience Data'!J488</f>
        <v>0</v>
      </c>
      <c r="H487" s="50"/>
      <c r="I487" s="50"/>
      <c r="J487" s="23"/>
      <c r="K487" s="49">
        <f>'Experience Data'!G488</f>
        <v>0</v>
      </c>
      <c r="L487" s="49" t="str">
        <f t="shared" si="883"/>
        <v/>
      </c>
      <c r="M487" s="49" t="str">
        <f t="shared" si="884"/>
        <v/>
      </c>
      <c r="N487" s="49" t="str">
        <f t="shared" si="885"/>
        <v/>
      </c>
      <c r="O487" s="51" t="str">
        <f t="shared" si="886"/>
        <v/>
      </c>
      <c r="P487" s="51">
        <v>0.3</v>
      </c>
      <c r="Q487" s="50">
        <v>0.41</v>
      </c>
      <c r="R487" s="52" t="str">
        <f t="shared" si="887"/>
        <v/>
      </c>
      <c r="S487" s="50"/>
      <c r="T487" s="52" t="str">
        <f t="shared" si="888"/>
        <v/>
      </c>
      <c r="U487" s="93" t="str">
        <f t="shared" ref="U487" si="956">IF(S496="","",O487*S496+IF(Q487="",P487,Q487))</f>
        <v/>
      </c>
      <c r="V487" s="53">
        <v>1</v>
      </c>
      <c r="W487" s="79">
        <f>IF('Experience Data'!AS488="","",'Experience Data'!AS488)</f>
        <v>1</v>
      </c>
      <c r="X487" s="24">
        <f t="shared" ref="X487:X495" si="957">IF(W488="",V487-V488,W487-W488)</f>
        <v>0</v>
      </c>
      <c r="Y487" s="90">
        <v>15</v>
      </c>
      <c r="Z487" s="79" t="str">
        <f>IF('Experience Data'!AT488="","",'Experience Data'!AT488)</f>
        <v/>
      </c>
      <c r="AA487" s="90">
        <f t="shared" si="890"/>
        <v>15</v>
      </c>
      <c r="AB487" s="49">
        <f t="shared" ref="AB487" si="958">IFERROR(IF(V487=100%,0.5,SUMPRODUCT(AA486:AA487*X486:X487)/SUM(X486:X487)-AA487-0.5),0.5)</f>
        <v>0.5</v>
      </c>
      <c r="AC487" s="49">
        <f t="shared" si="892"/>
        <v>0</v>
      </c>
      <c r="AD487" s="49">
        <f t="shared" si="893"/>
        <v>1</v>
      </c>
      <c r="AE487" s="24">
        <f>IFERROR((1+HLOOKUP($B487,'Yield Curve'!$C$5:$AK$94,AC487+2,FALSE))^(-AC487),1)</f>
        <v>1</v>
      </c>
      <c r="AF487" s="24">
        <f>IFERROR((1+HLOOKUP($B487,'Yield Curve'!$C$5:$AK$94,AD487+2,FALSE))^(-AD487),1)</f>
        <v>1</v>
      </c>
      <c r="AG487" s="24">
        <f t="shared" si="897"/>
        <v>1</v>
      </c>
      <c r="AH487" s="54" t="str">
        <f t="shared" si="894"/>
        <v/>
      </c>
    </row>
    <row r="488" spans="1:34">
      <c r="A488" s="139">
        <f t="shared" ref="A488" si="959">A487</f>
        <v>49</v>
      </c>
      <c r="B488" s="43">
        <f>'Experience Data'!C489</f>
        <v>0</v>
      </c>
      <c r="C488" s="10">
        <f>'Experience Data'!D489</f>
        <v>0</v>
      </c>
      <c r="D488" s="10">
        <f>'Experience Data'!B489</f>
        <v>2007</v>
      </c>
      <c r="E488" s="10" t="str">
        <f t="shared" si="882"/>
        <v>No</v>
      </c>
      <c r="F488" s="40">
        <f>'Experience Data'!I489</f>
        <v>0</v>
      </c>
      <c r="G488" s="40">
        <f>'Experience Data'!J489</f>
        <v>0</v>
      </c>
      <c r="H488" s="11"/>
      <c r="I488" s="11"/>
      <c r="J488" s="35"/>
      <c r="K488" s="40">
        <f>'Experience Data'!G489</f>
        <v>0</v>
      </c>
      <c r="L488" s="40" t="str">
        <f t="shared" si="883"/>
        <v/>
      </c>
      <c r="M488" s="40" t="str">
        <f t="shared" si="884"/>
        <v/>
      </c>
      <c r="N488" s="40" t="str">
        <f t="shared" si="885"/>
        <v/>
      </c>
      <c r="O488" s="9" t="str">
        <f t="shared" si="886"/>
        <v/>
      </c>
      <c r="P488" s="9">
        <v>0.3</v>
      </c>
      <c r="Q488" s="11">
        <v>0.41</v>
      </c>
      <c r="R488" s="37" t="str">
        <f t="shared" si="887"/>
        <v/>
      </c>
      <c r="S488" s="11"/>
      <c r="T488" s="37" t="str">
        <f t="shared" si="888"/>
        <v/>
      </c>
      <c r="U488" s="94" t="str">
        <f t="shared" ref="U488" si="960">IF(S496="","",O488*S496+IF(Q488="",P488,Q488))</f>
        <v/>
      </c>
      <c r="V488" s="18">
        <f t="shared" ref="V488:V496" si="961">IFERROR(L488/M488,100%)</f>
        <v>1</v>
      </c>
      <c r="W488" s="78" t="str">
        <f>IF('Experience Data'!AS489="","",'Experience Data'!AS489)</f>
        <v/>
      </c>
      <c r="X488" s="1">
        <f t="shared" si="957"/>
        <v>0</v>
      </c>
      <c r="Y488" s="91">
        <v>8.5</v>
      </c>
      <c r="Z488" s="78" t="str">
        <f>IF('Experience Data'!AT489="","",'Experience Data'!AT489)</f>
        <v/>
      </c>
      <c r="AA488" s="91">
        <f t="shared" si="890"/>
        <v>8.5</v>
      </c>
      <c r="AB488" s="40">
        <f t="shared" ref="AB488" si="962">IFERROR(IF(V488=100%,0.5,SUMPRODUCT(AA487:AA487*X487:X487)/SUM(X487:X487)-AA488-0.5),0.5)</f>
        <v>0.5</v>
      </c>
      <c r="AC488" s="40">
        <f t="shared" si="892"/>
        <v>0</v>
      </c>
      <c r="AD488" s="40">
        <f t="shared" si="893"/>
        <v>1</v>
      </c>
      <c r="AE488" s="1">
        <f>IFERROR((1+HLOOKUP($B488,'Yield Curve'!$C$5:$AK$94,AC488+2,FALSE))^(-AC488),1)</f>
        <v>1</v>
      </c>
      <c r="AF488" s="1">
        <f>IFERROR((1+HLOOKUP($B488,'Yield Curve'!$C$5:$AK$94,AD488+2,FALSE))^(-AD488),1)</f>
        <v>1</v>
      </c>
      <c r="AG488" s="1">
        <f t="shared" si="897"/>
        <v>1</v>
      </c>
      <c r="AH488" s="41" t="str">
        <f t="shared" si="894"/>
        <v/>
      </c>
    </row>
    <row r="489" spans="1:34">
      <c r="A489" s="139">
        <f t="shared" si="926"/>
        <v>49</v>
      </c>
      <c r="B489" s="43">
        <f>'Experience Data'!C490</f>
        <v>0</v>
      </c>
      <c r="C489" s="10">
        <f>'Experience Data'!D490</f>
        <v>0</v>
      </c>
      <c r="D489" s="10">
        <f>'Experience Data'!B490</f>
        <v>2008</v>
      </c>
      <c r="E489" s="10" t="str">
        <f t="shared" si="882"/>
        <v>No</v>
      </c>
      <c r="F489" s="40">
        <f>'Experience Data'!I490</f>
        <v>0</v>
      </c>
      <c r="G489" s="40">
        <f>'Experience Data'!J490</f>
        <v>0</v>
      </c>
      <c r="H489" s="11"/>
      <c r="I489" s="11"/>
      <c r="J489" s="35"/>
      <c r="K489" s="40">
        <f>'Experience Data'!G490</f>
        <v>0</v>
      </c>
      <c r="L489" s="40" t="str">
        <f t="shared" si="883"/>
        <v/>
      </c>
      <c r="M489" s="40" t="str">
        <f t="shared" si="884"/>
        <v/>
      </c>
      <c r="N489" s="40" t="str">
        <f t="shared" si="885"/>
        <v/>
      </c>
      <c r="O489" s="9" t="str">
        <f t="shared" si="886"/>
        <v/>
      </c>
      <c r="P489" s="9">
        <v>0.3</v>
      </c>
      <c r="Q489" s="11">
        <v>0.41</v>
      </c>
      <c r="R489" s="37" t="str">
        <f t="shared" si="887"/>
        <v/>
      </c>
      <c r="S489" s="11"/>
      <c r="T489" s="37" t="str">
        <f t="shared" si="888"/>
        <v/>
      </c>
      <c r="U489" s="94" t="str">
        <f t="shared" ref="U489" si="963">IF(S496="","",O489*S496+IF(Q489="",P489,Q489))</f>
        <v/>
      </c>
      <c r="V489" s="18">
        <f t="shared" si="961"/>
        <v>1</v>
      </c>
      <c r="W489" s="78" t="str">
        <f>IF('Experience Data'!AS490="","",'Experience Data'!AS490)</f>
        <v/>
      </c>
      <c r="X489" s="1">
        <f t="shared" si="957"/>
        <v>0</v>
      </c>
      <c r="Y489" s="91">
        <f t="shared" si="912"/>
        <v>7.5</v>
      </c>
      <c r="Z489" s="78" t="str">
        <f>IF('Experience Data'!AT490="","",'Experience Data'!AT490)</f>
        <v/>
      </c>
      <c r="AA489" s="91">
        <f t="shared" si="890"/>
        <v>7.5</v>
      </c>
      <c r="AB489" s="40">
        <f t="shared" ref="AB489" si="964">IFERROR(IF(V489=100%,0.5,SUMPRODUCT(AA487:AA488*X487:X488)/SUM(X487:X488)-AA489-0.5),0.5)</f>
        <v>0.5</v>
      </c>
      <c r="AC489" s="40">
        <f t="shared" si="892"/>
        <v>0</v>
      </c>
      <c r="AD489" s="40">
        <f t="shared" si="893"/>
        <v>1</v>
      </c>
      <c r="AE489" s="1">
        <f>IFERROR((1+HLOOKUP($B489,'Yield Curve'!$C$5:$AK$94,AC489+2,FALSE))^(-AC489),1)</f>
        <v>1</v>
      </c>
      <c r="AF489" s="1">
        <f>IFERROR((1+HLOOKUP($B489,'Yield Curve'!$C$5:$AK$94,AD489+2,FALSE))^(-AD489),1)</f>
        <v>1</v>
      </c>
      <c r="AG489" s="1">
        <f t="shared" si="897"/>
        <v>1</v>
      </c>
      <c r="AH489" s="41" t="str">
        <f t="shared" si="894"/>
        <v/>
      </c>
    </row>
    <row r="490" spans="1:34">
      <c r="A490" s="139">
        <f t="shared" si="926"/>
        <v>49</v>
      </c>
      <c r="B490" s="43">
        <f>'Experience Data'!C491</f>
        <v>0</v>
      </c>
      <c r="C490" s="10">
        <f>'Experience Data'!D491</f>
        <v>0</v>
      </c>
      <c r="D490" s="10">
        <f>'Experience Data'!B491</f>
        <v>2009</v>
      </c>
      <c r="E490" s="10" t="str">
        <f t="shared" si="882"/>
        <v>No</v>
      </c>
      <c r="F490" s="40">
        <f>'Experience Data'!I491</f>
        <v>0</v>
      </c>
      <c r="G490" s="40">
        <f>'Experience Data'!J491</f>
        <v>0</v>
      </c>
      <c r="H490" s="11"/>
      <c r="I490" s="11"/>
      <c r="J490" s="35"/>
      <c r="K490" s="40">
        <f>'Experience Data'!G491</f>
        <v>0</v>
      </c>
      <c r="L490" s="40" t="str">
        <f t="shared" si="883"/>
        <v/>
      </c>
      <c r="M490" s="40" t="str">
        <f t="shared" si="884"/>
        <v/>
      </c>
      <c r="N490" s="40" t="str">
        <f t="shared" si="885"/>
        <v/>
      </c>
      <c r="O490" s="9" t="str">
        <f t="shared" si="886"/>
        <v/>
      </c>
      <c r="P490" s="9">
        <v>0.3</v>
      </c>
      <c r="Q490" s="11">
        <v>0.41</v>
      </c>
      <c r="R490" s="37" t="str">
        <f t="shared" si="887"/>
        <v/>
      </c>
      <c r="S490" s="11"/>
      <c r="T490" s="37" t="str">
        <f t="shared" si="888"/>
        <v/>
      </c>
      <c r="U490" s="94" t="str">
        <f t="shared" ref="U490" si="965">IF(S496="","",O490*S496+IF(Q490="",P490,Q490))</f>
        <v/>
      </c>
      <c r="V490" s="18">
        <f t="shared" si="961"/>
        <v>1</v>
      </c>
      <c r="W490" s="78" t="str">
        <f>IF('Experience Data'!AS491="","",'Experience Data'!AS491)</f>
        <v/>
      </c>
      <c r="X490" s="1">
        <f t="shared" si="957"/>
        <v>0</v>
      </c>
      <c r="Y490" s="91">
        <f t="shared" si="912"/>
        <v>6.5</v>
      </c>
      <c r="Z490" s="78" t="str">
        <f>IF('Experience Data'!AT491="","",'Experience Data'!AT491)</f>
        <v/>
      </c>
      <c r="AA490" s="91">
        <f t="shared" si="890"/>
        <v>6.5</v>
      </c>
      <c r="AB490" s="40">
        <f t="shared" ref="AB490" si="966">IFERROR(IF(V490=100%,0.5,SUMPRODUCT(AA487:AA489*X487:X489)/SUM(X487:X489)-AA490-0.5),0.5)</f>
        <v>0.5</v>
      </c>
      <c r="AC490" s="40">
        <f t="shared" si="892"/>
        <v>0</v>
      </c>
      <c r="AD490" s="40">
        <f t="shared" si="893"/>
        <v>1</v>
      </c>
      <c r="AE490" s="1">
        <f>IFERROR((1+HLOOKUP($B490,'Yield Curve'!$C$5:$AK$94,AC490+2,FALSE))^(-AC490),1)</f>
        <v>1</v>
      </c>
      <c r="AF490" s="1">
        <f>IFERROR((1+HLOOKUP($B490,'Yield Curve'!$C$5:$AK$94,AD490+2,FALSE))^(-AD490),1)</f>
        <v>1</v>
      </c>
      <c r="AG490" s="1">
        <f t="shared" si="897"/>
        <v>1</v>
      </c>
      <c r="AH490" s="41" t="str">
        <f t="shared" si="894"/>
        <v/>
      </c>
    </row>
    <row r="491" spans="1:34">
      <c r="A491" s="139">
        <f t="shared" si="926"/>
        <v>49</v>
      </c>
      <c r="B491" s="43">
        <f>'Experience Data'!C492</f>
        <v>0</v>
      </c>
      <c r="C491" s="10">
        <f>'Experience Data'!D492</f>
        <v>0</v>
      </c>
      <c r="D491" s="10">
        <f>'Experience Data'!B492</f>
        <v>2010</v>
      </c>
      <c r="E491" s="10" t="str">
        <f t="shared" si="882"/>
        <v>No</v>
      </c>
      <c r="F491" s="40">
        <f>'Experience Data'!I492</f>
        <v>0</v>
      </c>
      <c r="G491" s="40">
        <f>'Experience Data'!J492</f>
        <v>0</v>
      </c>
      <c r="H491" s="11"/>
      <c r="I491" s="11"/>
      <c r="J491" s="35"/>
      <c r="K491" s="40">
        <f>'Experience Data'!G492</f>
        <v>0</v>
      </c>
      <c r="L491" s="40" t="str">
        <f t="shared" si="883"/>
        <v/>
      </c>
      <c r="M491" s="40" t="str">
        <f t="shared" si="884"/>
        <v/>
      </c>
      <c r="N491" s="40" t="str">
        <f t="shared" si="885"/>
        <v/>
      </c>
      <c r="O491" s="9" t="str">
        <f t="shared" si="886"/>
        <v/>
      </c>
      <c r="P491" s="9">
        <v>0.3</v>
      </c>
      <c r="Q491" s="11">
        <v>0.41</v>
      </c>
      <c r="R491" s="37" t="str">
        <f t="shared" si="887"/>
        <v/>
      </c>
      <c r="S491" s="11"/>
      <c r="T491" s="37" t="str">
        <f t="shared" si="888"/>
        <v/>
      </c>
      <c r="U491" s="94" t="str">
        <f t="shared" ref="U491" si="967">IF(S496="","",O491*S496+IF(Q491="",P491,Q491))</f>
        <v/>
      </c>
      <c r="V491" s="18">
        <f t="shared" si="961"/>
        <v>1</v>
      </c>
      <c r="W491" s="78" t="str">
        <f>IF('Experience Data'!AS492="","",'Experience Data'!AS492)</f>
        <v/>
      </c>
      <c r="X491" s="1">
        <f t="shared" si="957"/>
        <v>0</v>
      </c>
      <c r="Y491" s="91">
        <f t="shared" si="912"/>
        <v>5.5</v>
      </c>
      <c r="Z491" s="78" t="str">
        <f>IF('Experience Data'!AT492="","",'Experience Data'!AT492)</f>
        <v/>
      </c>
      <c r="AA491" s="91">
        <f t="shared" si="890"/>
        <v>5.5</v>
      </c>
      <c r="AB491" s="40">
        <f t="shared" ref="AB491" si="968">IFERROR(IF(V491=100%,0.5,SUMPRODUCT(AA487:AA490*X487:X490)/SUM(X487:X490)-AA491-0.5),0.5)</f>
        <v>0.5</v>
      </c>
      <c r="AC491" s="40">
        <f t="shared" si="892"/>
        <v>0</v>
      </c>
      <c r="AD491" s="40">
        <f t="shared" si="893"/>
        <v>1</v>
      </c>
      <c r="AE491" s="1">
        <f>IFERROR((1+HLOOKUP($B491,'Yield Curve'!$C$5:$AK$94,AC491+2,FALSE))^(-AC491),1)</f>
        <v>1</v>
      </c>
      <c r="AF491" s="1">
        <f>IFERROR((1+HLOOKUP($B491,'Yield Curve'!$C$5:$AK$94,AD491+2,FALSE))^(-AD491),1)</f>
        <v>1</v>
      </c>
      <c r="AG491" s="1">
        <f t="shared" si="897"/>
        <v>1</v>
      </c>
      <c r="AH491" s="41" t="str">
        <f t="shared" si="894"/>
        <v/>
      </c>
    </row>
    <row r="492" spans="1:34">
      <c r="A492" s="139">
        <f t="shared" si="926"/>
        <v>49</v>
      </c>
      <c r="B492" s="43">
        <f>'Experience Data'!C493</f>
        <v>0</v>
      </c>
      <c r="C492" s="10">
        <f>'Experience Data'!D493</f>
        <v>0</v>
      </c>
      <c r="D492" s="10">
        <f>'Experience Data'!B493</f>
        <v>2011</v>
      </c>
      <c r="E492" s="10" t="str">
        <f t="shared" si="882"/>
        <v>No</v>
      </c>
      <c r="F492" s="40">
        <f>'Experience Data'!I493</f>
        <v>0</v>
      </c>
      <c r="G492" s="40">
        <f>'Experience Data'!J493</f>
        <v>0</v>
      </c>
      <c r="H492" s="11"/>
      <c r="I492" s="11"/>
      <c r="J492" s="35"/>
      <c r="K492" s="40">
        <f>'Experience Data'!G493</f>
        <v>0</v>
      </c>
      <c r="L492" s="40" t="str">
        <f t="shared" si="883"/>
        <v/>
      </c>
      <c r="M492" s="40" t="str">
        <f t="shared" si="884"/>
        <v/>
      </c>
      <c r="N492" s="40" t="str">
        <f t="shared" si="885"/>
        <v/>
      </c>
      <c r="O492" s="9" t="str">
        <f t="shared" si="886"/>
        <v/>
      </c>
      <c r="P492" s="9">
        <v>0.3</v>
      </c>
      <c r="Q492" s="11">
        <v>0.41</v>
      </c>
      <c r="R492" s="37" t="str">
        <f t="shared" si="887"/>
        <v/>
      </c>
      <c r="S492" s="11"/>
      <c r="T492" s="37" t="str">
        <f t="shared" si="888"/>
        <v/>
      </c>
      <c r="U492" s="94" t="str">
        <f t="shared" ref="U492" si="969">IF(S496="","",O492*S496+IF(Q492="",P492,Q492))</f>
        <v/>
      </c>
      <c r="V492" s="18">
        <f t="shared" si="961"/>
        <v>1</v>
      </c>
      <c r="W492" s="78" t="str">
        <f>IF('Experience Data'!AS493="","",'Experience Data'!AS493)</f>
        <v/>
      </c>
      <c r="X492" s="1">
        <f t="shared" si="957"/>
        <v>0</v>
      </c>
      <c r="Y492" s="91">
        <f t="shared" si="912"/>
        <v>4.5</v>
      </c>
      <c r="Z492" s="78" t="str">
        <f>IF('Experience Data'!AT493="","",'Experience Data'!AT493)</f>
        <v/>
      </c>
      <c r="AA492" s="91">
        <f t="shared" si="890"/>
        <v>4.5</v>
      </c>
      <c r="AB492" s="40">
        <f t="shared" ref="AB492" si="970">IFERROR(IF(V492=100%,0.5,SUMPRODUCT(AA487:AA491*X487:X491)/SUM(X487:X491)-AA492-0.5),0.5)</f>
        <v>0.5</v>
      </c>
      <c r="AC492" s="40">
        <f t="shared" si="892"/>
        <v>0</v>
      </c>
      <c r="AD492" s="40">
        <f t="shared" si="893"/>
        <v>1</v>
      </c>
      <c r="AE492" s="1">
        <f>IFERROR((1+HLOOKUP($B492,'Yield Curve'!$C$5:$AK$94,AC492+2,FALSE))^(-AC492),1)</f>
        <v>1</v>
      </c>
      <c r="AF492" s="1">
        <f>IFERROR((1+HLOOKUP($B492,'Yield Curve'!$C$5:$AK$94,AD492+2,FALSE))^(-AD492),1)</f>
        <v>1</v>
      </c>
      <c r="AG492" s="1">
        <f t="shared" si="897"/>
        <v>1</v>
      </c>
      <c r="AH492" s="41" t="str">
        <f t="shared" si="894"/>
        <v/>
      </c>
    </row>
    <row r="493" spans="1:34">
      <c r="A493" s="139">
        <f t="shared" si="926"/>
        <v>49</v>
      </c>
      <c r="B493" s="43">
        <f>'Experience Data'!C494</f>
        <v>0</v>
      </c>
      <c r="C493" s="10">
        <f>'Experience Data'!D494</f>
        <v>0</v>
      </c>
      <c r="D493" s="10">
        <f>'Experience Data'!B494</f>
        <v>2012</v>
      </c>
      <c r="E493" s="10" t="str">
        <f t="shared" si="882"/>
        <v>No</v>
      </c>
      <c r="F493" s="40">
        <f>'Experience Data'!I494</f>
        <v>0</v>
      </c>
      <c r="G493" s="40">
        <f>'Experience Data'!J494</f>
        <v>0</v>
      </c>
      <c r="H493" s="11"/>
      <c r="I493" s="11"/>
      <c r="J493" s="35"/>
      <c r="K493" s="40">
        <f>'Experience Data'!G494</f>
        <v>0</v>
      </c>
      <c r="L493" s="40" t="str">
        <f t="shared" si="883"/>
        <v/>
      </c>
      <c r="M493" s="40" t="str">
        <f t="shared" si="884"/>
        <v/>
      </c>
      <c r="N493" s="40" t="str">
        <f t="shared" si="885"/>
        <v/>
      </c>
      <c r="O493" s="9" t="str">
        <f t="shared" si="886"/>
        <v/>
      </c>
      <c r="P493" s="9">
        <v>0.3</v>
      </c>
      <c r="Q493" s="11">
        <v>0.41</v>
      </c>
      <c r="R493" s="37" t="str">
        <f t="shared" si="887"/>
        <v/>
      </c>
      <c r="S493" s="11"/>
      <c r="T493" s="37" t="str">
        <f t="shared" si="888"/>
        <v/>
      </c>
      <c r="U493" s="94" t="str">
        <f t="shared" ref="U493" si="971">IF(S496="","",O493*S496+IF(Q493="",P493,Q493))</f>
        <v/>
      </c>
      <c r="V493" s="18">
        <f t="shared" si="961"/>
        <v>1</v>
      </c>
      <c r="W493" s="78" t="str">
        <f>IF('Experience Data'!AS494="","",'Experience Data'!AS494)</f>
        <v/>
      </c>
      <c r="X493" s="1">
        <f t="shared" si="957"/>
        <v>0</v>
      </c>
      <c r="Y493" s="91">
        <f t="shared" si="912"/>
        <v>3.5</v>
      </c>
      <c r="Z493" s="78" t="str">
        <f>IF('Experience Data'!AT494="","",'Experience Data'!AT494)</f>
        <v/>
      </c>
      <c r="AA493" s="91">
        <f t="shared" si="890"/>
        <v>3.5</v>
      </c>
      <c r="AB493" s="40">
        <f t="shared" ref="AB493" si="972">IFERROR(IF(V493=100%,0.5,SUMPRODUCT(AA487:AA492*X487:X492)/SUM(X487:X492)-AA493-0.5),0.5)</f>
        <v>0.5</v>
      </c>
      <c r="AC493" s="40">
        <f t="shared" si="892"/>
        <v>0</v>
      </c>
      <c r="AD493" s="40">
        <f t="shared" si="893"/>
        <v>1</v>
      </c>
      <c r="AE493" s="1">
        <f>IFERROR((1+HLOOKUP($B493,'Yield Curve'!$C$5:$AK$94,AC493+2,FALSE))^(-AC493),1)</f>
        <v>1</v>
      </c>
      <c r="AF493" s="1">
        <f>IFERROR((1+HLOOKUP($B493,'Yield Curve'!$C$5:$AK$94,AD493+2,FALSE))^(-AD493),1)</f>
        <v>1</v>
      </c>
      <c r="AG493" s="1">
        <f t="shared" si="897"/>
        <v>1</v>
      </c>
      <c r="AH493" s="41" t="str">
        <f t="shared" si="894"/>
        <v/>
      </c>
    </row>
    <row r="494" spans="1:34">
      <c r="A494" s="139">
        <f t="shared" si="926"/>
        <v>49</v>
      </c>
      <c r="B494" s="43">
        <f>'Experience Data'!C495</f>
        <v>0</v>
      </c>
      <c r="C494" s="10">
        <f>'Experience Data'!D495</f>
        <v>0</v>
      </c>
      <c r="D494" s="10">
        <f>'Experience Data'!B495</f>
        <v>2013</v>
      </c>
      <c r="E494" s="10" t="str">
        <f t="shared" si="882"/>
        <v>No</v>
      </c>
      <c r="F494" s="40">
        <f>'Experience Data'!I495</f>
        <v>0</v>
      </c>
      <c r="G494" s="40">
        <f>'Experience Data'!J495</f>
        <v>0</v>
      </c>
      <c r="H494" s="11"/>
      <c r="I494" s="11"/>
      <c r="J494" s="35"/>
      <c r="K494" s="40">
        <f>'Experience Data'!G495</f>
        <v>0</v>
      </c>
      <c r="L494" s="40" t="str">
        <f t="shared" si="883"/>
        <v/>
      </c>
      <c r="M494" s="40" t="str">
        <f t="shared" si="884"/>
        <v/>
      </c>
      <c r="N494" s="40" t="str">
        <f t="shared" si="885"/>
        <v/>
      </c>
      <c r="O494" s="9" t="str">
        <f t="shared" si="886"/>
        <v/>
      </c>
      <c r="P494" s="9">
        <v>0.3</v>
      </c>
      <c r="Q494" s="11">
        <v>0.41</v>
      </c>
      <c r="R494" s="37" t="str">
        <f t="shared" si="887"/>
        <v/>
      </c>
      <c r="S494" s="11"/>
      <c r="T494" s="37" t="str">
        <f t="shared" si="888"/>
        <v/>
      </c>
      <c r="U494" s="94" t="str">
        <f t="shared" ref="U494" si="973">IF(S496="","",O494*S496+IF(Q494="",P494,Q494))</f>
        <v/>
      </c>
      <c r="V494" s="18">
        <f t="shared" si="961"/>
        <v>1</v>
      </c>
      <c r="W494" s="78" t="str">
        <f>IF('Experience Data'!AS495="","",'Experience Data'!AS495)</f>
        <v/>
      </c>
      <c r="X494" s="1">
        <f t="shared" si="957"/>
        <v>0</v>
      </c>
      <c r="Y494" s="91">
        <f t="shared" si="912"/>
        <v>2.5</v>
      </c>
      <c r="Z494" s="78" t="str">
        <f>IF('Experience Data'!AT495="","",'Experience Data'!AT495)</f>
        <v/>
      </c>
      <c r="AA494" s="91">
        <f t="shared" si="890"/>
        <v>2.5</v>
      </c>
      <c r="AB494" s="40">
        <f t="shared" ref="AB494" si="974">IFERROR(IF(V494=100%,0.5,SUMPRODUCT(AA487:AA493*X487:X493)/SUM(X487:X493)-AA494-0.5),0.5)</f>
        <v>0.5</v>
      </c>
      <c r="AC494" s="40">
        <f t="shared" si="892"/>
        <v>0</v>
      </c>
      <c r="AD494" s="40">
        <f t="shared" si="893"/>
        <v>1</v>
      </c>
      <c r="AE494" s="1">
        <f>IFERROR((1+HLOOKUP($B494,'Yield Curve'!$C$5:$AK$94,AC494+2,FALSE))^(-AC494),1)</f>
        <v>1</v>
      </c>
      <c r="AF494" s="1">
        <f>IFERROR((1+HLOOKUP($B494,'Yield Curve'!$C$5:$AK$94,AD494+2,FALSE))^(-AD494),1)</f>
        <v>1</v>
      </c>
      <c r="AG494" s="1">
        <f t="shared" si="897"/>
        <v>1</v>
      </c>
      <c r="AH494" s="41" t="str">
        <f t="shared" si="894"/>
        <v/>
      </c>
    </row>
    <row r="495" spans="1:34">
      <c r="A495" s="139">
        <f t="shared" si="926"/>
        <v>49</v>
      </c>
      <c r="B495" s="43">
        <f>'Experience Data'!C496</f>
        <v>0</v>
      </c>
      <c r="C495" s="10">
        <f>'Experience Data'!D496</f>
        <v>0</v>
      </c>
      <c r="D495" s="10">
        <f>'Experience Data'!B496</f>
        <v>2014</v>
      </c>
      <c r="E495" s="10" t="str">
        <f t="shared" si="882"/>
        <v>No</v>
      </c>
      <c r="F495" s="40">
        <f>'Experience Data'!I496</f>
        <v>0</v>
      </c>
      <c r="G495" s="40">
        <f>'Experience Data'!J496</f>
        <v>0</v>
      </c>
      <c r="H495" s="11"/>
      <c r="I495" s="11"/>
      <c r="J495" s="35"/>
      <c r="K495" s="40">
        <f>'Experience Data'!G496</f>
        <v>0</v>
      </c>
      <c r="L495" s="40" t="str">
        <f t="shared" si="883"/>
        <v/>
      </c>
      <c r="M495" s="40" t="str">
        <f t="shared" si="884"/>
        <v/>
      </c>
      <c r="N495" s="40" t="str">
        <f t="shared" si="885"/>
        <v/>
      </c>
      <c r="O495" s="9" t="str">
        <f t="shared" si="886"/>
        <v/>
      </c>
      <c r="P495" s="9">
        <v>0.3</v>
      </c>
      <c r="Q495" s="11">
        <v>0.41</v>
      </c>
      <c r="R495" s="37" t="str">
        <f t="shared" si="887"/>
        <v/>
      </c>
      <c r="S495" s="11"/>
      <c r="T495" s="37" t="str">
        <f t="shared" si="888"/>
        <v/>
      </c>
      <c r="U495" s="94" t="str">
        <f t="shared" ref="U495" si="975">IF(S496="","",O495*S496+IF(Q495="",P495,Q495))</f>
        <v/>
      </c>
      <c r="V495" s="18">
        <f t="shared" si="961"/>
        <v>1</v>
      </c>
      <c r="W495" s="78" t="str">
        <f>IF('Experience Data'!AS496="","",'Experience Data'!AS496)</f>
        <v/>
      </c>
      <c r="X495" s="1">
        <f t="shared" si="957"/>
        <v>0</v>
      </c>
      <c r="Y495" s="91">
        <f t="shared" si="912"/>
        <v>1.5</v>
      </c>
      <c r="Z495" s="78" t="str">
        <f>IF('Experience Data'!AT496="","",'Experience Data'!AT496)</f>
        <v/>
      </c>
      <c r="AA495" s="91">
        <f t="shared" si="890"/>
        <v>1.5</v>
      </c>
      <c r="AB495" s="40">
        <f t="shared" ref="AB495" si="976">IFERROR(IF(V495=100%,0.5,SUMPRODUCT(AA487:AA494*X487:X494)/SUM(X487:X494)-AA495-0.5),0.5)</f>
        <v>0.5</v>
      </c>
      <c r="AC495" s="40">
        <f t="shared" si="892"/>
        <v>0</v>
      </c>
      <c r="AD495" s="40">
        <f t="shared" si="893"/>
        <v>1</v>
      </c>
      <c r="AE495" s="1">
        <f>IFERROR((1+HLOOKUP($B495,'Yield Curve'!$C$5:$AK$94,AC495+2,FALSE))^(-AC495),1)</f>
        <v>1</v>
      </c>
      <c r="AF495" s="1">
        <f>IFERROR((1+HLOOKUP($B495,'Yield Curve'!$C$5:$AK$94,AD495+2,FALSE))^(-AD495),1)</f>
        <v>1</v>
      </c>
      <c r="AG495" s="1">
        <f t="shared" si="897"/>
        <v>1</v>
      </c>
      <c r="AH495" s="41" t="str">
        <f t="shared" si="894"/>
        <v/>
      </c>
    </row>
    <row r="496" spans="1:34">
      <c r="A496" s="140">
        <f t="shared" si="926"/>
        <v>49</v>
      </c>
      <c r="B496" s="44">
        <f>'Experience Data'!C497</f>
        <v>0</v>
      </c>
      <c r="C496" s="16">
        <f>'Experience Data'!D497</f>
        <v>0</v>
      </c>
      <c r="D496" s="16">
        <f>'Experience Data'!B497</f>
        <v>2015</v>
      </c>
      <c r="E496" s="16" t="str">
        <f t="shared" si="882"/>
        <v>No</v>
      </c>
      <c r="F496" s="45">
        <f>'Experience Data'!I497</f>
        <v>0</v>
      </c>
      <c r="G496" s="45">
        <f>'Experience Data'!J497</f>
        <v>0</v>
      </c>
      <c r="H496" s="20"/>
      <c r="I496" s="20"/>
      <c r="J496" s="36"/>
      <c r="K496" s="45">
        <f>'Experience Data'!G497</f>
        <v>0</v>
      </c>
      <c r="L496" s="45" t="str">
        <f t="shared" si="883"/>
        <v/>
      </c>
      <c r="M496" s="45" t="str">
        <f t="shared" si="884"/>
        <v/>
      </c>
      <c r="N496" s="45" t="str">
        <f t="shared" si="885"/>
        <v/>
      </c>
      <c r="O496" s="46" t="str">
        <f t="shared" si="886"/>
        <v/>
      </c>
      <c r="P496" s="46">
        <v>0.3</v>
      </c>
      <c r="Q496" s="20">
        <v>0.41</v>
      </c>
      <c r="R496" s="47" t="str">
        <f t="shared" si="887"/>
        <v/>
      </c>
      <c r="S496" s="20"/>
      <c r="T496" s="47" t="str">
        <f t="shared" si="888"/>
        <v/>
      </c>
      <c r="U496" s="95" t="str">
        <f t="shared" ref="U496" si="977">IF(S496="","",O496*S496+IF(Q496="",P496,Q496))</f>
        <v/>
      </c>
      <c r="V496" s="19">
        <f t="shared" si="961"/>
        <v>1</v>
      </c>
      <c r="W496" s="80" t="str">
        <f>IF('Experience Data'!AS497="","",'Experience Data'!AS497)</f>
        <v/>
      </c>
      <c r="X496" s="98">
        <f t="shared" ref="X496" si="978">IF(W496="",V496,W496)</f>
        <v>1</v>
      </c>
      <c r="Y496" s="92">
        <f t="shared" si="912"/>
        <v>0.5</v>
      </c>
      <c r="Z496" s="80" t="str">
        <f>IF('Experience Data'!AT497="","",'Experience Data'!AT497)</f>
        <v/>
      </c>
      <c r="AA496" s="92">
        <f t="shared" si="890"/>
        <v>0.5</v>
      </c>
      <c r="AB496" s="45">
        <f t="shared" ref="AB496" si="979">IFERROR(IF(V496=100%,0.5,SUMPRODUCT(AA487:AA495*X487:X495)/SUM(X487:X495)-AA496-0.5),0.5)</f>
        <v>0.5</v>
      </c>
      <c r="AC496" s="45">
        <f t="shared" si="892"/>
        <v>0</v>
      </c>
      <c r="AD496" s="45">
        <f t="shared" si="893"/>
        <v>1</v>
      </c>
      <c r="AE496" s="17">
        <f>IFERROR((1+HLOOKUP($B496,'Yield Curve'!$C$5:$AK$94,AC496+2,FALSE))^(-AC496),1)</f>
        <v>1</v>
      </c>
      <c r="AF496" s="17">
        <f>IFERROR((1+HLOOKUP($B496,'Yield Curve'!$C$5:$AK$94,AD496+2,FALSE))^(-AD496),1)</f>
        <v>1</v>
      </c>
      <c r="AG496" s="17">
        <f t="shared" si="897"/>
        <v>1</v>
      </c>
      <c r="AH496" s="42" t="str">
        <f t="shared" si="894"/>
        <v/>
      </c>
    </row>
    <row r="497" spans="1:34">
      <c r="A497" s="138">
        <f t="shared" ref="A497" si="980">A487+1</f>
        <v>50</v>
      </c>
      <c r="B497" s="48">
        <f>'Experience Data'!C498</f>
        <v>0</v>
      </c>
      <c r="C497" s="21">
        <f>'Experience Data'!D498</f>
        <v>0</v>
      </c>
      <c r="D497" s="21">
        <f>'Experience Data'!B498</f>
        <v>2006</v>
      </c>
      <c r="E497" s="21" t="str">
        <f t="shared" si="882"/>
        <v>No</v>
      </c>
      <c r="F497" s="49">
        <f>'Experience Data'!I498</f>
        <v>0</v>
      </c>
      <c r="G497" s="49">
        <f>'Experience Data'!J498</f>
        <v>0</v>
      </c>
      <c r="H497" s="50"/>
      <c r="I497" s="50"/>
      <c r="J497" s="23"/>
      <c r="K497" s="49">
        <f>'Experience Data'!G498</f>
        <v>0</v>
      </c>
      <c r="L497" s="49" t="str">
        <f t="shared" si="883"/>
        <v/>
      </c>
      <c r="M497" s="49" t="str">
        <f t="shared" si="884"/>
        <v/>
      </c>
      <c r="N497" s="49" t="str">
        <f t="shared" si="885"/>
        <v/>
      </c>
      <c r="O497" s="51" t="str">
        <f t="shared" si="886"/>
        <v/>
      </c>
      <c r="P497" s="51">
        <v>0.3</v>
      </c>
      <c r="Q497" s="50">
        <v>0.41</v>
      </c>
      <c r="R497" s="52" t="str">
        <f t="shared" si="887"/>
        <v/>
      </c>
      <c r="S497" s="50"/>
      <c r="T497" s="52" t="str">
        <f t="shared" si="888"/>
        <v/>
      </c>
      <c r="U497" s="93" t="str">
        <f t="shared" ref="U497" si="981">IF(S506="","",O497*S506+IF(Q497="",P497,Q497))</f>
        <v/>
      </c>
      <c r="V497" s="53">
        <v>1</v>
      </c>
      <c r="W497" s="79">
        <f>IF('Experience Data'!AS498="","",'Experience Data'!AS498)</f>
        <v>1</v>
      </c>
      <c r="X497" s="24">
        <f t="shared" ref="X497:X505" si="982">IF(W498="",V497-V498,W497-W498)</f>
        <v>0</v>
      </c>
      <c r="Y497" s="90">
        <v>15</v>
      </c>
      <c r="Z497" s="79" t="str">
        <f>IF('Experience Data'!AT498="","",'Experience Data'!AT498)</f>
        <v/>
      </c>
      <c r="AA497" s="90">
        <f t="shared" si="890"/>
        <v>15</v>
      </c>
      <c r="AB497" s="49">
        <f t="shared" ref="AB497" si="983">IFERROR(IF(V497=100%,0.5,SUMPRODUCT(AA496:AA497*X496:X497)/SUM(X496:X497)-AA497-0.5),0.5)</f>
        <v>0.5</v>
      </c>
      <c r="AC497" s="49">
        <f t="shared" si="892"/>
        <v>0</v>
      </c>
      <c r="AD497" s="49">
        <f t="shared" si="893"/>
        <v>1</v>
      </c>
      <c r="AE497" s="24">
        <f>IFERROR((1+HLOOKUP($B497,'Yield Curve'!$C$5:$AK$94,AC497+2,FALSE))^(-AC497),1)</f>
        <v>1</v>
      </c>
      <c r="AF497" s="24">
        <f>IFERROR((1+HLOOKUP($B497,'Yield Curve'!$C$5:$AK$94,AD497+2,FALSE))^(-AD497),1)</f>
        <v>1</v>
      </c>
      <c r="AG497" s="24">
        <f t="shared" si="897"/>
        <v>1</v>
      </c>
      <c r="AH497" s="54" t="str">
        <f t="shared" si="894"/>
        <v/>
      </c>
    </row>
    <row r="498" spans="1:34">
      <c r="A498" s="139">
        <f t="shared" ref="A498" si="984">A497</f>
        <v>50</v>
      </c>
      <c r="B498" s="43">
        <f>'Experience Data'!C499</f>
        <v>0</v>
      </c>
      <c r="C498" s="10">
        <f>'Experience Data'!D499</f>
        <v>0</v>
      </c>
      <c r="D498" s="10">
        <f>'Experience Data'!B499</f>
        <v>2007</v>
      </c>
      <c r="E498" s="10" t="str">
        <f t="shared" si="882"/>
        <v>No</v>
      </c>
      <c r="F498" s="40">
        <f>'Experience Data'!I499</f>
        <v>0</v>
      </c>
      <c r="G498" s="40">
        <f>'Experience Data'!J499</f>
        <v>0</v>
      </c>
      <c r="H498" s="11"/>
      <c r="I498" s="11"/>
      <c r="J498" s="35"/>
      <c r="K498" s="40">
        <f>'Experience Data'!G499</f>
        <v>0</v>
      </c>
      <c r="L498" s="40" t="str">
        <f t="shared" si="883"/>
        <v/>
      </c>
      <c r="M498" s="40" t="str">
        <f t="shared" si="884"/>
        <v/>
      </c>
      <c r="N498" s="40" t="str">
        <f t="shared" si="885"/>
        <v/>
      </c>
      <c r="O498" s="9" t="str">
        <f t="shared" si="886"/>
        <v/>
      </c>
      <c r="P498" s="9">
        <v>0.3</v>
      </c>
      <c r="Q498" s="11">
        <v>0.41</v>
      </c>
      <c r="R498" s="37" t="str">
        <f t="shared" si="887"/>
        <v/>
      </c>
      <c r="S498" s="11"/>
      <c r="T498" s="37" t="str">
        <f t="shared" si="888"/>
        <v/>
      </c>
      <c r="U498" s="94" t="str">
        <f t="shared" ref="U498" si="985">IF(S506="","",O498*S506+IF(Q498="",P498,Q498))</f>
        <v/>
      </c>
      <c r="V498" s="18">
        <f t="shared" ref="V498:V506" si="986">IFERROR(L498/M498,100%)</f>
        <v>1</v>
      </c>
      <c r="W498" s="78" t="str">
        <f>IF('Experience Data'!AS499="","",'Experience Data'!AS499)</f>
        <v/>
      </c>
      <c r="X498" s="1">
        <f t="shared" si="982"/>
        <v>0</v>
      </c>
      <c r="Y498" s="91">
        <v>8.5</v>
      </c>
      <c r="Z498" s="78" t="str">
        <f>IF('Experience Data'!AT499="","",'Experience Data'!AT499)</f>
        <v/>
      </c>
      <c r="AA498" s="91">
        <f t="shared" si="890"/>
        <v>8.5</v>
      </c>
      <c r="AB498" s="40">
        <f t="shared" ref="AB498" si="987">IFERROR(IF(V498=100%,0.5,SUMPRODUCT(AA497:AA497*X497:X497)/SUM(X497:X497)-AA498-0.5),0.5)</f>
        <v>0.5</v>
      </c>
      <c r="AC498" s="40">
        <f t="shared" si="892"/>
        <v>0</v>
      </c>
      <c r="AD498" s="40">
        <f t="shared" si="893"/>
        <v>1</v>
      </c>
      <c r="AE498" s="1">
        <f>IFERROR((1+HLOOKUP($B498,'Yield Curve'!$C$5:$AK$94,AC498+2,FALSE))^(-AC498),1)</f>
        <v>1</v>
      </c>
      <c r="AF498" s="1">
        <f>IFERROR((1+HLOOKUP($B498,'Yield Curve'!$C$5:$AK$94,AD498+2,FALSE))^(-AD498),1)</f>
        <v>1</v>
      </c>
      <c r="AG498" s="1">
        <f t="shared" si="897"/>
        <v>1</v>
      </c>
      <c r="AH498" s="41" t="str">
        <f t="shared" si="894"/>
        <v/>
      </c>
    </row>
    <row r="499" spans="1:34">
      <c r="A499" s="139">
        <f t="shared" si="926"/>
        <v>50</v>
      </c>
      <c r="B499" s="43">
        <f>'Experience Data'!C500</f>
        <v>0</v>
      </c>
      <c r="C499" s="10">
        <f>'Experience Data'!D500</f>
        <v>0</v>
      </c>
      <c r="D499" s="10">
        <f>'Experience Data'!B500</f>
        <v>2008</v>
      </c>
      <c r="E499" s="10" t="str">
        <f t="shared" si="882"/>
        <v>No</v>
      </c>
      <c r="F499" s="40">
        <f>'Experience Data'!I500</f>
        <v>0</v>
      </c>
      <c r="G499" s="40">
        <f>'Experience Data'!J500</f>
        <v>0</v>
      </c>
      <c r="H499" s="11"/>
      <c r="I499" s="11"/>
      <c r="J499" s="35"/>
      <c r="K499" s="40">
        <f>'Experience Data'!G500</f>
        <v>0</v>
      </c>
      <c r="L499" s="40" t="str">
        <f t="shared" si="883"/>
        <v/>
      </c>
      <c r="M499" s="40" t="str">
        <f t="shared" si="884"/>
        <v/>
      </c>
      <c r="N499" s="40" t="str">
        <f t="shared" si="885"/>
        <v/>
      </c>
      <c r="O499" s="9" t="str">
        <f t="shared" si="886"/>
        <v/>
      </c>
      <c r="P499" s="9">
        <v>0.3</v>
      </c>
      <c r="Q499" s="11">
        <v>0.41</v>
      </c>
      <c r="R499" s="37" t="str">
        <f t="shared" si="887"/>
        <v/>
      </c>
      <c r="S499" s="11"/>
      <c r="T499" s="37" t="str">
        <f t="shared" si="888"/>
        <v/>
      </c>
      <c r="U499" s="94" t="str">
        <f t="shared" ref="U499" si="988">IF(S506="","",O499*S506+IF(Q499="",P499,Q499))</f>
        <v/>
      </c>
      <c r="V499" s="18">
        <f t="shared" si="986"/>
        <v>1</v>
      </c>
      <c r="W499" s="78" t="str">
        <f>IF('Experience Data'!AS500="","",'Experience Data'!AS500)</f>
        <v/>
      </c>
      <c r="X499" s="1">
        <f t="shared" si="982"/>
        <v>0</v>
      </c>
      <c r="Y499" s="91">
        <f t="shared" si="912"/>
        <v>7.5</v>
      </c>
      <c r="Z499" s="78" t="str">
        <f>IF('Experience Data'!AT500="","",'Experience Data'!AT500)</f>
        <v/>
      </c>
      <c r="AA499" s="91">
        <f t="shared" si="890"/>
        <v>7.5</v>
      </c>
      <c r="AB499" s="40">
        <f t="shared" ref="AB499" si="989">IFERROR(IF(V499=100%,0.5,SUMPRODUCT(AA497:AA498*X497:X498)/SUM(X497:X498)-AA499-0.5),0.5)</f>
        <v>0.5</v>
      </c>
      <c r="AC499" s="40">
        <f t="shared" si="892"/>
        <v>0</v>
      </c>
      <c r="AD499" s="40">
        <f t="shared" si="893"/>
        <v>1</v>
      </c>
      <c r="AE499" s="1">
        <f>IFERROR((1+HLOOKUP($B499,'Yield Curve'!$C$5:$AK$94,AC499+2,FALSE))^(-AC499),1)</f>
        <v>1</v>
      </c>
      <c r="AF499" s="1">
        <f>IFERROR((1+HLOOKUP($B499,'Yield Curve'!$C$5:$AK$94,AD499+2,FALSE))^(-AD499),1)</f>
        <v>1</v>
      </c>
      <c r="AG499" s="1">
        <f t="shared" si="897"/>
        <v>1</v>
      </c>
      <c r="AH499" s="41" t="str">
        <f t="shared" si="894"/>
        <v/>
      </c>
    </row>
    <row r="500" spans="1:34">
      <c r="A500" s="139">
        <f t="shared" si="926"/>
        <v>50</v>
      </c>
      <c r="B500" s="43">
        <f>'Experience Data'!C501</f>
        <v>0</v>
      </c>
      <c r="C500" s="10">
        <f>'Experience Data'!D501</f>
        <v>0</v>
      </c>
      <c r="D500" s="10">
        <f>'Experience Data'!B501</f>
        <v>2009</v>
      </c>
      <c r="E500" s="10" t="str">
        <f t="shared" si="882"/>
        <v>No</v>
      </c>
      <c r="F500" s="40">
        <f>'Experience Data'!I501</f>
        <v>0</v>
      </c>
      <c r="G500" s="40">
        <f>'Experience Data'!J501</f>
        <v>0</v>
      </c>
      <c r="H500" s="11"/>
      <c r="I500" s="11"/>
      <c r="J500" s="35"/>
      <c r="K500" s="40">
        <f>'Experience Data'!G501</f>
        <v>0</v>
      </c>
      <c r="L500" s="40" t="str">
        <f t="shared" si="883"/>
        <v/>
      </c>
      <c r="M500" s="40" t="str">
        <f t="shared" si="884"/>
        <v/>
      </c>
      <c r="N500" s="40" t="str">
        <f t="shared" si="885"/>
        <v/>
      </c>
      <c r="O500" s="9" t="str">
        <f t="shared" si="886"/>
        <v/>
      </c>
      <c r="P500" s="9">
        <v>0.3</v>
      </c>
      <c r="Q500" s="11">
        <v>0.41</v>
      </c>
      <c r="R500" s="37" t="str">
        <f t="shared" si="887"/>
        <v/>
      </c>
      <c r="S500" s="11"/>
      <c r="T500" s="37" t="str">
        <f t="shared" si="888"/>
        <v/>
      </c>
      <c r="U500" s="94" t="str">
        <f t="shared" ref="U500" si="990">IF(S506="","",O500*S506+IF(Q500="",P500,Q500))</f>
        <v/>
      </c>
      <c r="V500" s="18">
        <f t="shared" si="986"/>
        <v>1</v>
      </c>
      <c r="W500" s="78" t="str">
        <f>IF('Experience Data'!AS501="","",'Experience Data'!AS501)</f>
        <v/>
      </c>
      <c r="X500" s="1">
        <f t="shared" si="982"/>
        <v>0</v>
      </c>
      <c r="Y500" s="91">
        <f t="shared" si="912"/>
        <v>6.5</v>
      </c>
      <c r="Z500" s="78" t="str">
        <f>IF('Experience Data'!AT501="","",'Experience Data'!AT501)</f>
        <v/>
      </c>
      <c r="AA500" s="91">
        <f t="shared" si="890"/>
        <v>6.5</v>
      </c>
      <c r="AB500" s="40">
        <f t="shared" ref="AB500" si="991">IFERROR(IF(V500=100%,0.5,SUMPRODUCT(AA497:AA499*X497:X499)/SUM(X497:X499)-AA500-0.5),0.5)</f>
        <v>0.5</v>
      </c>
      <c r="AC500" s="40">
        <f t="shared" si="892"/>
        <v>0</v>
      </c>
      <c r="AD500" s="40">
        <f t="shared" si="893"/>
        <v>1</v>
      </c>
      <c r="AE500" s="1">
        <f>IFERROR((1+HLOOKUP($B500,'Yield Curve'!$C$5:$AK$94,AC500+2,FALSE))^(-AC500),1)</f>
        <v>1</v>
      </c>
      <c r="AF500" s="1">
        <f>IFERROR((1+HLOOKUP($B500,'Yield Curve'!$C$5:$AK$94,AD500+2,FALSE))^(-AD500),1)</f>
        <v>1</v>
      </c>
      <c r="AG500" s="1">
        <f t="shared" si="897"/>
        <v>1</v>
      </c>
      <c r="AH500" s="41" t="str">
        <f t="shared" si="894"/>
        <v/>
      </c>
    </row>
    <row r="501" spans="1:34">
      <c r="A501" s="139">
        <f t="shared" si="926"/>
        <v>50</v>
      </c>
      <c r="B501" s="43">
        <f>'Experience Data'!C502</f>
        <v>0</v>
      </c>
      <c r="C501" s="10">
        <f>'Experience Data'!D502</f>
        <v>0</v>
      </c>
      <c r="D501" s="10">
        <f>'Experience Data'!B502</f>
        <v>2010</v>
      </c>
      <c r="E501" s="10" t="str">
        <f t="shared" si="882"/>
        <v>No</v>
      </c>
      <c r="F501" s="40">
        <f>'Experience Data'!I502</f>
        <v>0</v>
      </c>
      <c r="G501" s="40">
        <f>'Experience Data'!J502</f>
        <v>0</v>
      </c>
      <c r="H501" s="11"/>
      <c r="I501" s="11"/>
      <c r="J501" s="35"/>
      <c r="K501" s="40">
        <f>'Experience Data'!G502</f>
        <v>0</v>
      </c>
      <c r="L501" s="40" t="str">
        <f t="shared" si="883"/>
        <v/>
      </c>
      <c r="M501" s="40" t="str">
        <f t="shared" si="884"/>
        <v/>
      </c>
      <c r="N501" s="40" t="str">
        <f t="shared" si="885"/>
        <v/>
      </c>
      <c r="O501" s="9" t="str">
        <f t="shared" si="886"/>
        <v/>
      </c>
      <c r="P501" s="9">
        <v>0.3</v>
      </c>
      <c r="Q501" s="11">
        <v>0.41</v>
      </c>
      <c r="R501" s="37" t="str">
        <f t="shared" si="887"/>
        <v/>
      </c>
      <c r="S501" s="11"/>
      <c r="T501" s="37" t="str">
        <f t="shared" si="888"/>
        <v/>
      </c>
      <c r="U501" s="94" t="str">
        <f t="shared" ref="U501" si="992">IF(S506="","",O501*S506+IF(Q501="",P501,Q501))</f>
        <v/>
      </c>
      <c r="V501" s="18">
        <f t="shared" si="986"/>
        <v>1</v>
      </c>
      <c r="W501" s="78" t="str">
        <f>IF('Experience Data'!AS502="","",'Experience Data'!AS502)</f>
        <v/>
      </c>
      <c r="X501" s="1">
        <f t="shared" si="982"/>
        <v>0</v>
      </c>
      <c r="Y501" s="91">
        <f t="shared" si="912"/>
        <v>5.5</v>
      </c>
      <c r="Z501" s="78" t="str">
        <f>IF('Experience Data'!AT502="","",'Experience Data'!AT502)</f>
        <v/>
      </c>
      <c r="AA501" s="91">
        <f t="shared" si="890"/>
        <v>5.5</v>
      </c>
      <c r="AB501" s="40">
        <f t="shared" ref="AB501" si="993">IFERROR(IF(V501=100%,0.5,SUMPRODUCT(AA497:AA500*X497:X500)/SUM(X497:X500)-AA501-0.5),0.5)</f>
        <v>0.5</v>
      </c>
      <c r="AC501" s="40">
        <f t="shared" si="892"/>
        <v>0</v>
      </c>
      <c r="AD501" s="40">
        <f t="shared" si="893"/>
        <v>1</v>
      </c>
      <c r="AE501" s="1">
        <f>IFERROR((1+HLOOKUP($B501,'Yield Curve'!$C$5:$AK$94,AC501+2,FALSE))^(-AC501),1)</f>
        <v>1</v>
      </c>
      <c r="AF501" s="1">
        <f>IFERROR((1+HLOOKUP($B501,'Yield Curve'!$C$5:$AK$94,AD501+2,FALSE))^(-AD501),1)</f>
        <v>1</v>
      </c>
      <c r="AG501" s="1">
        <f t="shared" si="897"/>
        <v>1</v>
      </c>
      <c r="AH501" s="41" t="str">
        <f t="shared" si="894"/>
        <v/>
      </c>
    </row>
    <row r="502" spans="1:34">
      <c r="A502" s="139">
        <f t="shared" si="926"/>
        <v>50</v>
      </c>
      <c r="B502" s="43">
        <f>'Experience Data'!C503</f>
        <v>0</v>
      </c>
      <c r="C502" s="10">
        <f>'Experience Data'!D503</f>
        <v>0</v>
      </c>
      <c r="D502" s="10">
        <f>'Experience Data'!B503</f>
        <v>2011</v>
      </c>
      <c r="E502" s="10" t="str">
        <f t="shared" si="882"/>
        <v>No</v>
      </c>
      <c r="F502" s="40">
        <f>'Experience Data'!I503</f>
        <v>0</v>
      </c>
      <c r="G502" s="40">
        <f>'Experience Data'!J503</f>
        <v>0</v>
      </c>
      <c r="H502" s="11"/>
      <c r="I502" s="11"/>
      <c r="J502" s="35"/>
      <c r="K502" s="40">
        <f>'Experience Data'!G503</f>
        <v>0</v>
      </c>
      <c r="L502" s="40" t="str">
        <f t="shared" si="883"/>
        <v/>
      </c>
      <c r="M502" s="40" t="str">
        <f t="shared" si="884"/>
        <v/>
      </c>
      <c r="N502" s="40" t="str">
        <f t="shared" si="885"/>
        <v/>
      </c>
      <c r="O502" s="9" t="str">
        <f t="shared" si="886"/>
        <v/>
      </c>
      <c r="P502" s="9">
        <v>0.3</v>
      </c>
      <c r="Q502" s="11">
        <v>0.41</v>
      </c>
      <c r="R502" s="37" t="str">
        <f t="shared" si="887"/>
        <v/>
      </c>
      <c r="S502" s="11"/>
      <c r="T502" s="37" t="str">
        <f t="shared" si="888"/>
        <v/>
      </c>
      <c r="U502" s="94" t="str">
        <f t="shared" ref="U502" si="994">IF(S506="","",O502*S506+IF(Q502="",P502,Q502))</f>
        <v/>
      </c>
      <c r="V502" s="18">
        <f t="shared" si="986"/>
        <v>1</v>
      </c>
      <c r="W502" s="78" t="str">
        <f>IF('Experience Data'!AS503="","",'Experience Data'!AS503)</f>
        <v/>
      </c>
      <c r="X502" s="1">
        <f t="shared" si="982"/>
        <v>0</v>
      </c>
      <c r="Y502" s="91">
        <f t="shared" si="912"/>
        <v>4.5</v>
      </c>
      <c r="Z502" s="78" t="str">
        <f>IF('Experience Data'!AT503="","",'Experience Data'!AT503)</f>
        <v/>
      </c>
      <c r="AA502" s="91">
        <f t="shared" si="890"/>
        <v>4.5</v>
      </c>
      <c r="AB502" s="40">
        <f t="shared" ref="AB502" si="995">IFERROR(IF(V502=100%,0.5,SUMPRODUCT(AA497:AA501*X497:X501)/SUM(X497:X501)-AA502-0.5),0.5)</f>
        <v>0.5</v>
      </c>
      <c r="AC502" s="40">
        <f t="shared" si="892"/>
        <v>0</v>
      </c>
      <c r="AD502" s="40">
        <f t="shared" si="893"/>
        <v>1</v>
      </c>
      <c r="AE502" s="1">
        <f>IFERROR((1+HLOOKUP($B502,'Yield Curve'!$C$5:$AK$94,AC502+2,FALSE))^(-AC502),1)</f>
        <v>1</v>
      </c>
      <c r="AF502" s="1">
        <f>IFERROR((1+HLOOKUP($B502,'Yield Curve'!$C$5:$AK$94,AD502+2,FALSE))^(-AD502),1)</f>
        <v>1</v>
      </c>
      <c r="AG502" s="1">
        <f t="shared" si="897"/>
        <v>1</v>
      </c>
      <c r="AH502" s="41" t="str">
        <f t="shared" si="894"/>
        <v/>
      </c>
    </row>
    <row r="503" spans="1:34">
      <c r="A503" s="139">
        <f t="shared" si="926"/>
        <v>50</v>
      </c>
      <c r="B503" s="43">
        <f>'Experience Data'!C504</f>
        <v>0</v>
      </c>
      <c r="C503" s="10">
        <f>'Experience Data'!D504</f>
        <v>0</v>
      </c>
      <c r="D503" s="10">
        <f>'Experience Data'!B504</f>
        <v>2012</v>
      </c>
      <c r="E503" s="10" t="str">
        <f t="shared" si="882"/>
        <v>No</v>
      </c>
      <c r="F503" s="40">
        <f>'Experience Data'!I504</f>
        <v>0</v>
      </c>
      <c r="G503" s="40">
        <f>'Experience Data'!J504</f>
        <v>0</v>
      </c>
      <c r="H503" s="11"/>
      <c r="I503" s="11"/>
      <c r="J503" s="35"/>
      <c r="K503" s="40">
        <f>'Experience Data'!G504</f>
        <v>0</v>
      </c>
      <c r="L503" s="40" t="str">
        <f t="shared" si="883"/>
        <v/>
      </c>
      <c r="M503" s="40" t="str">
        <f t="shared" si="884"/>
        <v/>
      </c>
      <c r="N503" s="40" t="str">
        <f t="shared" si="885"/>
        <v/>
      </c>
      <c r="O503" s="9" t="str">
        <f t="shared" si="886"/>
        <v/>
      </c>
      <c r="P503" s="9">
        <v>0.3</v>
      </c>
      <c r="Q503" s="11">
        <v>0.41</v>
      </c>
      <c r="R503" s="37" t="str">
        <f t="shared" si="887"/>
        <v/>
      </c>
      <c r="S503" s="11"/>
      <c r="T503" s="37" t="str">
        <f t="shared" si="888"/>
        <v/>
      </c>
      <c r="U503" s="94" t="str">
        <f t="shared" ref="U503" si="996">IF(S506="","",O503*S506+IF(Q503="",P503,Q503))</f>
        <v/>
      </c>
      <c r="V503" s="18">
        <f t="shared" si="986"/>
        <v>1</v>
      </c>
      <c r="W503" s="78" t="str">
        <f>IF('Experience Data'!AS504="","",'Experience Data'!AS504)</f>
        <v/>
      </c>
      <c r="X503" s="1">
        <f t="shared" si="982"/>
        <v>0</v>
      </c>
      <c r="Y503" s="91">
        <f t="shared" si="912"/>
        <v>3.5</v>
      </c>
      <c r="Z503" s="78" t="str">
        <f>IF('Experience Data'!AT504="","",'Experience Data'!AT504)</f>
        <v/>
      </c>
      <c r="AA503" s="91">
        <f t="shared" si="890"/>
        <v>3.5</v>
      </c>
      <c r="AB503" s="40">
        <f t="shared" ref="AB503" si="997">IFERROR(IF(V503=100%,0.5,SUMPRODUCT(AA497:AA502*X497:X502)/SUM(X497:X502)-AA503-0.5),0.5)</f>
        <v>0.5</v>
      </c>
      <c r="AC503" s="40">
        <f t="shared" si="892"/>
        <v>0</v>
      </c>
      <c r="AD503" s="40">
        <f t="shared" si="893"/>
        <v>1</v>
      </c>
      <c r="AE503" s="1">
        <f>IFERROR((1+HLOOKUP($B503,'Yield Curve'!$C$5:$AK$94,AC503+2,FALSE))^(-AC503),1)</f>
        <v>1</v>
      </c>
      <c r="AF503" s="1">
        <f>IFERROR((1+HLOOKUP($B503,'Yield Curve'!$C$5:$AK$94,AD503+2,FALSE))^(-AD503),1)</f>
        <v>1</v>
      </c>
      <c r="AG503" s="1">
        <f t="shared" si="897"/>
        <v>1</v>
      </c>
      <c r="AH503" s="41" t="str">
        <f t="shared" si="894"/>
        <v/>
      </c>
    </row>
    <row r="504" spans="1:34">
      <c r="A504" s="139">
        <f t="shared" si="926"/>
        <v>50</v>
      </c>
      <c r="B504" s="43">
        <f>'Experience Data'!C505</f>
        <v>0</v>
      </c>
      <c r="C504" s="10">
        <f>'Experience Data'!D505</f>
        <v>0</v>
      </c>
      <c r="D504" s="10">
        <f>'Experience Data'!B505</f>
        <v>2013</v>
      </c>
      <c r="E504" s="10" t="str">
        <f t="shared" si="882"/>
        <v>No</v>
      </c>
      <c r="F504" s="40">
        <f>'Experience Data'!I505</f>
        <v>0</v>
      </c>
      <c r="G504" s="40">
        <f>'Experience Data'!J505</f>
        <v>0</v>
      </c>
      <c r="H504" s="11"/>
      <c r="I504" s="11"/>
      <c r="J504" s="35"/>
      <c r="K504" s="40">
        <f>'Experience Data'!G505</f>
        <v>0</v>
      </c>
      <c r="L504" s="40" t="str">
        <f t="shared" si="883"/>
        <v/>
      </c>
      <c r="M504" s="40" t="str">
        <f t="shared" si="884"/>
        <v/>
      </c>
      <c r="N504" s="40" t="str">
        <f t="shared" si="885"/>
        <v/>
      </c>
      <c r="O504" s="9" t="str">
        <f t="shared" si="886"/>
        <v/>
      </c>
      <c r="P504" s="9">
        <v>0.3</v>
      </c>
      <c r="Q504" s="11">
        <v>0.41</v>
      </c>
      <c r="R504" s="37" t="str">
        <f t="shared" si="887"/>
        <v/>
      </c>
      <c r="S504" s="11"/>
      <c r="T504" s="37" t="str">
        <f t="shared" si="888"/>
        <v/>
      </c>
      <c r="U504" s="94" t="str">
        <f t="shared" ref="U504" si="998">IF(S506="","",O504*S506+IF(Q504="",P504,Q504))</f>
        <v/>
      </c>
      <c r="V504" s="18">
        <f t="shared" si="986"/>
        <v>1</v>
      </c>
      <c r="W504" s="78" t="str">
        <f>IF('Experience Data'!AS505="","",'Experience Data'!AS505)</f>
        <v/>
      </c>
      <c r="X504" s="1">
        <f t="shared" si="982"/>
        <v>0</v>
      </c>
      <c r="Y504" s="91">
        <f t="shared" si="912"/>
        <v>2.5</v>
      </c>
      <c r="Z504" s="78" t="str">
        <f>IF('Experience Data'!AT505="","",'Experience Data'!AT505)</f>
        <v/>
      </c>
      <c r="AA504" s="91">
        <f t="shared" si="890"/>
        <v>2.5</v>
      </c>
      <c r="AB504" s="40">
        <f t="shared" ref="AB504" si="999">IFERROR(IF(V504=100%,0.5,SUMPRODUCT(AA497:AA503*X497:X503)/SUM(X497:X503)-AA504-0.5),0.5)</f>
        <v>0.5</v>
      </c>
      <c r="AC504" s="40">
        <f t="shared" si="892"/>
        <v>0</v>
      </c>
      <c r="AD504" s="40">
        <f t="shared" si="893"/>
        <v>1</v>
      </c>
      <c r="AE504" s="1">
        <f>IFERROR((1+HLOOKUP($B504,'Yield Curve'!$C$5:$AK$94,AC504+2,FALSE))^(-AC504),1)</f>
        <v>1</v>
      </c>
      <c r="AF504" s="1">
        <f>IFERROR((1+HLOOKUP($B504,'Yield Curve'!$C$5:$AK$94,AD504+2,FALSE))^(-AD504),1)</f>
        <v>1</v>
      </c>
      <c r="AG504" s="1">
        <f t="shared" si="897"/>
        <v>1</v>
      </c>
      <c r="AH504" s="41" t="str">
        <f t="shared" si="894"/>
        <v/>
      </c>
    </row>
    <row r="505" spans="1:34">
      <c r="A505" s="139">
        <f t="shared" si="926"/>
        <v>50</v>
      </c>
      <c r="B505" s="43">
        <f>'Experience Data'!C506</f>
        <v>0</v>
      </c>
      <c r="C505" s="10">
        <f>'Experience Data'!D506</f>
        <v>0</v>
      </c>
      <c r="D505" s="10">
        <f>'Experience Data'!B506</f>
        <v>2014</v>
      </c>
      <c r="E505" s="10" t="str">
        <f t="shared" si="882"/>
        <v>No</v>
      </c>
      <c r="F505" s="40">
        <f>'Experience Data'!I506</f>
        <v>0</v>
      </c>
      <c r="G505" s="40">
        <f>'Experience Data'!J506</f>
        <v>0</v>
      </c>
      <c r="H505" s="11"/>
      <c r="I505" s="11"/>
      <c r="J505" s="35"/>
      <c r="K505" s="40">
        <f>'Experience Data'!G506</f>
        <v>0</v>
      </c>
      <c r="L505" s="40" t="str">
        <f t="shared" si="883"/>
        <v/>
      </c>
      <c r="M505" s="40" t="str">
        <f t="shared" si="884"/>
        <v/>
      </c>
      <c r="N505" s="40" t="str">
        <f t="shared" si="885"/>
        <v/>
      </c>
      <c r="O505" s="9" t="str">
        <f t="shared" si="886"/>
        <v/>
      </c>
      <c r="P505" s="9">
        <v>0.3</v>
      </c>
      <c r="Q505" s="11">
        <v>0.41</v>
      </c>
      <c r="R505" s="37" t="str">
        <f t="shared" si="887"/>
        <v/>
      </c>
      <c r="S505" s="11"/>
      <c r="T505" s="37" t="str">
        <f t="shared" si="888"/>
        <v/>
      </c>
      <c r="U505" s="94" t="str">
        <f t="shared" ref="U505" si="1000">IF(S506="","",O505*S506+IF(Q505="",P505,Q505))</f>
        <v/>
      </c>
      <c r="V505" s="18">
        <f t="shared" si="986"/>
        <v>1</v>
      </c>
      <c r="W505" s="78" t="str">
        <f>IF('Experience Data'!AS506="","",'Experience Data'!AS506)</f>
        <v/>
      </c>
      <c r="X505" s="1">
        <f t="shared" si="982"/>
        <v>0</v>
      </c>
      <c r="Y505" s="91">
        <f t="shared" si="912"/>
        <v>1.5</v>
      </c>
      <c r="Z505" s="78" t="str">
        <f>IF('Experience Data'!AT506="","",'Experience Data'!AT506)</f>
        <v/>
      </c>
      <c r="AA505" s="91">
        <f t="shared" si="890"/>
        <v>1.5</v>
      </c>
      <c r="AB505" s="40">
        <f t="shared" ref="AB505" si="1001">IFERROR(IF(V505=100%,0.5,SUMPRODUCT(AA497:AA504*X497:X504)/SUM(X497:X504)-AA505-0.5),0.5)</f>
        <v>0.5</v>
      </c>
      <c r="AC505" s="40">
        <f t="shared" si="892"/>
        <v>0</v>
      </c>
      <c r="AD505" s="40">
        <f t="shared" si="893"/>
        <v>1</v>
      </c>
      <c r="AE505" s="1">
        <f>IFERROR((1+HLOOKUP($B505,'Yield Curve'!$C$5:$AK$94,AC505+2,FALSE))^(-AC505),1)</f>
        <v>1</v>
      </c>
      <c r="AF505" s="1">
        <f>IFERROR((1+HLOOKUP($B505,'Yield Curve'!$C$5:$AK$94,AD505+2,FALSE))^(-AD505),1)</f>
        <v>1</v>
      </c>
      <c r="AG505" s="1">
        <f t="shared" si="897"/>
        <v>1</v>
      </c>
      <c r="AH505" s="41" t="str">
        <f t="shared" si="894"/>
        <v/>
      </c>
    </row>
    <row r="506" spans="1:34">
      <c r="A506" s="140">
        <f t="shared" si="926"/>
        <v>50</v>
      </c>
      <c r="B506" s="44">
        <f>'Experience Data'!C507</f>
        <v>0</v>
      </c>
      <c r="C506" s="16">
        <f>'Experience Data'!D507</f>
        <v>0</v>
      </c>
      <c r="D506" s="16">
        <f>'Experience Data'!B507</f>
        <v>2015</v>
      </c>
      <c r="E506" s="16" t="str">
        <f t="shared" si="882"/>
        <v>No</v>
      </c>
      <c r="F506" s="45">
        <f>'Experience Data'!I507</f>
        <v>0</v>
      </c>
      <c r="G506" s="45">
        <f>'Experience Data'!J507</f>
        <v>0</v>
      </c>
      <c r="H506" s="20"/>
      <c r="I506" s="20"/>
      <c r="J506" s="36"/>
      <c r="K506" s="45">
        <f>'Experience Data'!G507</f>
        <v>0</v>
      </c>
      <c r="L506" s="45" t="str">
        <f t="shared" si="883"/>
        <v/>
      </c>
      <c r="M506" s="45" t="str">
        <f t="shared" si="884"/>
        <v/>
      </c>
      <c r="N506" s="45" t="str">
        <f t="shared" si="885"/>
        <v/>
      </c>
      <c r="O506" s="46" t="str">
        <f t="shared" si="886"/>
        <v/>
      </c>
      <c r="P506" s="46">
        <v>0.3</v>
      </c>
      <c r="Q506" s="20">
        <v>0.41</v>
      </c>
      <c r="R506" s="47" t="str">
        <f t="shared" si="887"/>
        <v/>
      </c>
      <c r="S506" s="20"/>
      <c r="T506" s="47" t="str">
        <f t="shared" si="888"/>
        <v/>
      </c>
      <c r="U506" s="95" t="str">
        <f t="shared" ref="U506" si="1002">IF(S506="","",O506*S506+IF(Q506="",P506,Q506))</f>
        <v/>
      </c>
      <c r="V506" s="19">
        <f t="shared" si="986"/>
        <v>1</v>
      </c>
      <c r="W506" s="80" t="str">
        <f>IF('Experience Data'!AS507="","",'Experience Data'!AS507)</f>
        <v/>
      </c>
      <c r="X506" s="98">
        <f t="shared" ref="X506" si="1003">IF(W506="",V506,W506)</f>
        <v>1</v>
      </c>
      <c r="Y506" s="92">
        <f t="shared" si="912"/>
        <v>0.5</v>
      </c>
      <c r="Z506" s="80" t="str">
        <f>IF('Experience Data'!AT507="","",'Experience Data'!AT507)</f>
        <v/>
      </c>
      <c r="AA506" s="92">
        <f t="shared" si="890"/>
        <v>0.5</v>
      </c>
      <c r="AB506" s="45">
        <f t="shared" ref="AB506" si="1004">IFERROR(IF(V506=100%,0.5,SUMPRODUCT(AA497:AA505*X497:X505)/SUM(X497:X505)-AA506-0.5),0.5)</f>
        <v>0.5</v>
      </c>
      <c r="AC506" s="45">
        <f t="shared" si="892"/>
        <v>0</v>
      </c>
      <c r="AD506" s="45">
        <f t="shared" si="893"/>
        <v>1</v>
      </c>
      <c r="AE506" s="17">
        <f>IFERROR((1+HLOOKUP($B506,'Yield Curve'!$C$5:$AK$94,AC506+2,FALSE))^(-AC506),1)</f>
        <v>1</v>
      </c>
      <c r="AF506" s="17">
        <f>IFERROR((1+HLOOKUP($B506,'Yield Curve'!$C$5:$AK$94,AD506+2,FALSE))^(-AD506),1)</f>
        <v>1</v>
      </c>
      <c r="AG506" s="17">
        <f t="shared" si="897"/>
        <v>1</v>
      </c>
      <c r="AH506" s="42" t="str">
        <f t="shared" si="894"/>
        <v/>
      </c>
    </row>
  </sheetData>
  <mergeCells count="1">
    <mergeCell ref="V4:AH4"/>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AN426"/>
  <sheetViews>
    <sheetView zoomScale="90" zoomScaleNormal="90" workbookViewId="0">
      <pane ySplit="4" topLeftCell="A5" activePane="bottomLeft" state="frozen"/>
      <selection pane="bottomLeft" activeCell="E6" sqref="E6"/>
    </sheetView>
  </sheetViews>
  <sheetFormatPr defaultRowHeight="15"/>
  <cols>
    <col min="3" max="3" width="12.28515625" bestFit="1" customWidth="1"/>
    <col min="4" max="4" width="24" customWidth="1"/>
    <col min="5" max="5" width="19.7109375" customWidth="1"/>
    <col min="6" max="6" width="20.140625" customWidth="1"/>
    <col min="7" max="7" width="21.5703125" bestFit="1" customWidth="1"/>
    <col min="8" max="9" width="15.85546875" customWidth="1"/>
    <col min="10" max="10" width="32" bestFit="1" customWidth="1"/>
    <col min="11" max="39" width="11.5703125" customWidth="1"/>
  </cols>
  <sheetData>
    <row r="1" spans="2:40">
      <c r="B1" s="25" t="s">
        <v>127</v>
      </c>
      <c r="C1" s="26"/>
      <c r="D1" s="26"/>
      <c r="E1" s="27"/>
    </row>
    <row r="2" spans="2:40" ht="26.25">
      <c r="B2" s="28" t="s">
        <v>148</v>
      </c>
      <c r="C2" s="29"/>
      <c r="D2" s="29"/>
      <c r="E2" s="125"/>
      <c r="F2" s="174" t="s">
        <v>463</v>
      </c>
    </row>
    <row r="3" spans="2:40" ht="15" customHeight="1">
      <c r="E3" s="237" t="s">
        <v>389</v>
      </c>
      <c r="F3" s="238"/>
      <c r="G3" s="238"/>
      <c r="H3" s="238"/>
      <c r="I3" s="238"/>
      <c r="J3" s="239"/>
      <c r="K3" s="237" t="s">
        <v>390</v>
      </c>
      <c r="L3" s="238"/>
      <c r="M3" s="238"/>
      <c r="N3" s="238"/>
      <c r="O3" s="238"/>
      <c r="P3" s="238"/>
      <c r="Q3" s="238"/>
      <c r="R3" s="238"/>
      <c r="S3" s="238"/>
      <c r="T3" s="238"/>
      <c r="U3" s="238"/>
      <c r="V3" s="238"/>
      <c r="W3" s="238"/>
      <c r="X3" s="238"/>
      <c r="Y3" s="238"/>
      <c r="Z3" s="238"/>
      <c r="AA3" s="238"/>
      <c r="AB3" s="238"/>
      <c r="AC3" s="238"/>
      <c r="AD3" s="238"/>
      <c r="AE3" s="238"/>
      <c r="AF3" s="238"/>
      <c r="AG3" s="238"/>
      <c r="AH3" s="238"/>
      <c r="AI3" s="238"/>
      <c r="AJ3" s="238"/>
      <c r="AK3" s="238"/>
      <c r="AL3" s="238"/>
      <c r="AM3" s="238"/>
      <c r="AN3" s="239"/>
    </row>
    <row r="4" spans="2:40" s="6" customFormat="1" ht="145.5" customHeight="1">
      <c r="B4" s="82" t="s">
        <v>29</v>
      </c>
      <c r="C4" s="70" t="s">
        <v>0</v>
      </c>
      <c r="D4" s="70" t="s">
        <v>27</v>
      </c>
      <c r="E4" s="69" t="s">
        <v>2</v>
      </c>
      <c r="F4" s="70" t="s">
        <v>30</v>
      </c>
      <c r="G4" s="70" t="s">
        <v>25</v>
      </c>
      <c r="H4" s="70" t="s">
        <v>28</v>
      </c>
      <c r="I4" s="70" t="s">
        <v>162</v>
      </c>
      <c r="J4" s="71" t="s">
        <v>145</v>
      </c>
      <c r="K4" s="69" t="s">
        <v>3</v>
      </c>
      <c r="L4" s="70" t="s">
        <v>4</v>
      </c>
      <c r="M4" s="70" t="s">
        <v>5</v>
      </c>
      <c r="N4" s="70" t="s">
        <v>6</v>
      </c>
      <c r="O4" s="70" t="s">
        <v>7</v>
      </c>
      <c r="P4" s="70" t="s">
        <v>8</v>
      </c>
      <c r="Q4" s="70" t="s">
        <v>9</v>
      </c>
      <c r="R4" s="70" t="s">
        <v>10</v>
      </c>
      <c r="S4" s="70" t="s">
        <v>11</v>
      </c>
      <c r="T4" s="70" t="s">
        <v>21</v>
      </c>
      <c r="U4" s="70" t="s">
        <v>412</v>
      </c>
      <c r="V4" s="70" t="s">
        <v>413</v>
      </c>
      <c r="W4" s="70" t="s">
        <v>414</v>
      </c>
      <c r="X4" s="70" t="s">
        <v>415</v>
      </c>
      <c r="Y4" s="70" t="s">
        <v>416</v>
      </c>
      <c r="Z4" s="70" t="s">
        <v>417</v>
      </c>
      <c r="AA4" s="70" t="s">
        <v>418</v>
      </c>
      <c r="AB4" s="70" t="s">
        <v>419</v>
      </c>
      <c r="AC4" s="70" t="s">
        <v>420</v>
      </c>
      <c r="AD4" s="70" t="s">
        <v>421</v>
      </c>
      <c r="AE4" s="70" t="s">
        <v>422</v>
      </c>
      <c r="AF4" s="70" t="s">
        <v>423</v>
      </c>
      <c r="AG4" s="70" t="s">
        <v>424</v>
      </c>
      <c r="AH4" s="70" t="s">
        <v>425</v>
      </c>
      <c r="AI4" s="70" t="s">
        <v>426</v>
      </c>
      <c r="AJ4" s="70" t="s">
        <v>427</v>
      </c>
      <c r="AK4" s="70" t="s">
        <v>428</v>
      </c>
      <c r="AL4" s="70" t="s">
        <v>429</v>
      </c>
      <c r="AM4" s="70" t="s">
        <v>430</v>
      </c>
      <c r="AN4" s="70" t="s">
        <v>431</v>
      </c>
    </row>
    <row r="5" spans="2:40" s="7" customFormat="1" ht="180.75" customHeight="1">
      <c r="B5" s="83" t="s">
        <v>32</v>
      </c>
      <c r="C5" s="73"/>
      <c r="D5" s="73" t="s">
        <v>437</v>
      </c>
      <c r="E5" s="73" t="s">
        <v>488</v>
      </c>
      <c r="F5" s="73" t="s">
        <v>155</v>
      </c>
      <c r="G5" s="73" t="s">
        <v>36</v>
      </c>
      <c r="H5" s="73" t="s">
        <v>40</v>
      </c>
      <c r="I5" s="73" t="s">
        <v>435</v>
      </c>
      <c r="J5" s="77" t="s">
        <v>434</v>
      </c>
      <c r="K5" s="250" t="s">
        <v>154</v>
      </c>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row>
    <row r="6" spans="2:40" ht="15" customHeight="1">
      <c r="B6" s="84"/>
      <c r="C6" s="64"/>
      <c r="D6" s="64"/>
      <c r="E6" s="115"/>
      <c r="F6" s="64"/>
      <c r="G6" s="64"/>
      <c r="H6" s="64"/>
      <c r="I6" s="64"/>
      <c r="J6" s="126"/>
      <c r="K6" s="129"/>
      <c r="L6" s="66"/>
      <c r="M6" s="66"/>
      <c r="N6" s="66"/>
      <c r="O6" s="66"/>
      <c r="P6" s="66"/>
      <c r="Q6" s="66"/>
      <c r="R6" s="66"/>
      <c r="S6" s="66"/>
      <c r="T6" s="66"/>
      <c r="U6" s="66"/>
      <c r="V6" s="66"/>
    </row>
    <row r="7" spans="2:40" ht="15" customHeight="1">
      <c r="B7" s="85">
        <f t="shared" ref="B7:B34" si="0">B8-1</f>
        <v>1986</v>
      </c>
      <c r="C7" s="23" t="s">
        <v>124</v>
      </c>
      <c r="D7" s="23"/>
      <c r="E7" s="119" t="s">
        <v>23</v>
      </c>
      <c r="F7" s="23" t="s">
        <v>1</v>
      </c>
      <c r="G7" s="23"/>
      <c r="H7" s="23"/>
      <c r="I7" s="23"/>
      <c r="J7" s="68"/>
      <c r="K7" s="119"/>
      <c r="L7" s="23"/>
      <c r="M7" s="23"/>
      <c r="N7" s="23"/>
      <c r="O7" s="23"/>
      <c r="P7" s="23"/>
      <c r="Q7" s="23"/>
      <c r="R7" s="23"/>
      <c r="S7" s="23"/>
      <c r="T7" s="23"/>
      <c r="U7" s="23"/>
      <c r="V7" s="23"/>
      <c r="W7" s="23"/>
      <c r="X7" s="23"/>
      <c r="Y7" s="23"/>
      <c r="Z7" s="23"/>
      <c r="AA7" s="23"/>
      <c r="AB7" s="23"/>
      <c r="AC7" s="23"/>
      <c r="AD7" s="23"/>
      <c r="AE7" s="23"/>
      <c r="AF7" s="23"/>
      <c r="AG7" s="23"/>
      <c r="AH7" s="23"/>
      <c r="AI7" s="23"/>
      <c r="AJ7" s="23"/>
      <c r="AK7" s="23"/>
      <c r="AL7" s="23"/>
      <c r="AM7" s="23"/>
      <c r="AN7" s="68"/>
    </row>
    <row r="8" spans="2:40" ht="15" customHeight="1">
      <c r="B8" s="86">
        <f t="shared" si="0"/>
        <v>1987</v>
      </c>
      <c r="C8" s="2" t="s">
        <v>124</v>
      </c>
      <c r="D8" s="2"/>
      <c r="E8" s="121" t="s">
        <v>23</v>
      </c>
      <c r="F8" s="2" t="s">
        <v>1</v>
      </c>
      <c r="G8" s="2"/>
      <c r="H8" s="2"/>
      <c r="I8" s="2"/>
      <c r="J8" s="127"/>
      <c r="K8" s="121"/>
      <c r="L8" s="2"/>
      <c r="M8" s="2"/>
      <c r="N8" s="2"/>
      <c r="O8" s="2"/>
      <c r="P8" s="2"/>
      <c r="Q8" s="2"/>
      <c r="R8" s="2"/>
      <c r="S8" s="2"/>
      <c r="T8" s="2"/>
      <c r="U8" s="2"/>
      <c r="V8" s="2"/>
      <c r="W8" s="2"/>
      <c r="X8" s="2"/>
      <c r="Y8" s="2"/>
      <c r="Z8" s="2"/>
      <c r="AA8" s="2"/>
      <c r="AB8" s="2"/>
      <c r="AC8" s="2"/>
      <c r="AD8" s="2"/>
      <c r="AE8" s="2"/>
      <c r="AF8" s="2"/>
      <c r="AG8" s="2"/>
      <c r="AH8" s="2"/>
      <c r="AI8" s="2"/>
      <c r="AJ8" s="2"/>
      <c r="AK8" s="2"/>
      <c r="AL8" s="2"/>
      <c r="AM8" s="2"/>
      <c r="AN8" s="12"/>
    </row>
    <row r="9" spans="2:40" ht="15" customHeight="1">
      <c r="B9" s="86">
        <f t="shared" si="0"/>
        <v>1988</v>
      </c>
      <c r="C9" s="2" t="s">
        <v>124</v>
      </c>
      <c r="D9" s="2"/>
      <c r="E9" s="121" t="s">
        <v>23</v>
      </c>
      <c r="F9" s="2" t="s">
        <v>1</v>
      </c>
      <c r="G9" s="2"/>
      <c r="H9" s="2"/>
      <c r="I9" s="2"/>
      <c r="J9" s="127"/>
      <c r="K9" s="121"/>
      <c r="L9" s="2"/>
      <c r="M9" s="2"/>
      <c r="N9" s="2"/>
      <c r="O9" s="2"/>
      <c r="P9" s="2"/>
      <c r="Q9" s="2"/>
      <c r="R9" s="2"/>
      <c r="S9" s="2"/>
      <c r="T9" s="2"/>
      <c r="U9" s="2"/>
      <c r="V9" s="2"/>
      <c r="W9" s="2"/>
      <c r="X9" s="2"/>
      <c r="Y9" s="2"/>
      <c r="Z9" s="2"/>
      <c r="AA9" s="2"/>
      <c r="AB9" s="2"/>
      <c r="AC9" s="2"/>
      <c r="AD9" s="2"/>
      <c r="AE9" s="2"/>
      <c r="AF9" s="2"/>
      <c r="AG9" s="2"/>
      <c r="AH9" s="2"/>
      <c r="AI9" s="2"/>
      <c r="AJ9" s="2"/>
      <c r="AK9" s="2"/>
      <c r="AL9" s="2"/>
      <c r="AM9" s="14"/>
      <c r="AN9" s="12"/>
    </row>
    <row r="10" spans="2:40" ht="15" customHeight="1">
      <c r="B10" s="86">
        <f t="shared" si="0"/>
        <v>1989</v>
      </c>
      <c r="C10" s="2" t="s">
        <v>124</v>
      </c>
      <c r="D10" s="2"/>
      <c r="E10" s="121" t="s">
        <v>23</v>
      </c>
      <c r="F10" s="2" t="s">
        <v>1</v>
      </c>
      <c r="G10" s="2"/>
      <c r="H10" s="2"/>
      <c r="I10" s="2"/>
      <c r="J10" s="127"/>
      <c r="K10" s="121"/>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14"/>
      <c r="AM10" s="14"/>
      <c r="AN10" s="12"/>
    </row>
    <row r="11" spans="2:40" ht="15" customHeight="1">
      <c r="B11" s="86">
        <f t="shared" si="0"/>
        <v>1990</v>
      </c>
      <c r="C11" s="2" t="s">
        <v>124</v>
      </c>
      <c r="D11" s="2"/>
      <c r="E11" s="121" t="s">
        <v>23</v>
      </c>
      <c r="F11" s="2" t="s">
        <v>1</v>
      </c>
      <c r="G11" s="2"/>
      <c r="H11" s="2"/>
      <c r="I11" s="2"/>
      <c r="J11" s="127"/>
      <c r="K11" s="121"/>
      <c r="L11" s="2"/>
      <c r="M11" s="2"/>
      <c r="N11" s="2"/>
      <c r="O11" s="2"/>
      <c r="P11" s="2"/>
      <c r="Q11" s="2"/>
      <c r="R11" s="2"/>
      <c r="S11" s="2"/>
      <c r="T11" s="2"/>
      <c r="U11" s="2"/>
      <c r="V11" s="2"/>
      <c r="W11" s="2"/>
      <c r="X11" s="2"/>
      <c r="Y11" s="2"/>
      <c r="Z11" s="2"/>
      <c r="AA11" s="2"/>
      <c r="AB11" s="2"/>
      <c r="AC11" s="2"/>
      <c r="AD11" s="2"/>
      <c r="AE11" s="2"/>
      <c r="AF11" s="2"/>
      <c r="AG11" s="2"/>
      <c r="AH11" s="2"/>
      <c r="AI11" s="2"/>
      <c r="AJ11" s="2"/>
      <c r="AK11" s="14"/>
      <c r="AL11" s="14"/>
      <c r="AM11" s="14"/>
      <c r="AN11" s="12"/>
    </row>
    <row r="12" spans="2:40" ht="15" customHeight="1">
      <c r="B12" s="86">
        <f t="shared" si="0"/>
        <v>1991</v>
      </c>
      <c r="C12" s="2" t="s">
        <v>124</v>
      </c>
      <c r="D12" s="2"/>
      <c r="E12" s="121" t="s">
        <v>23</v>
      </c>
      <c r="F12" s="2" t="s">
        <v>1</v>
      </c>
      <c r="G12" s="2"/>
      <c r="H12" s="2"/>
      <c r="I12" s="2"/>
      <c r="J12" s="127"/>
      <c r="K12" s="121"/>
      <c r="L12" s="2"/>
      <c r="M12" s="2"/>
      <c r="N12" s="2"/>
      <c r="O12" s="2"/>
      <c r="P12" s="2"/>
      <c r="Q12" s="2"/>
      <c r="R12" s="2"/>
      <c r="S12" s="2"/>
      <c r="T12" s="2"/>
      <c r="U12" s="2"/>
      <c r="V12" s="2"/>
      <c r="W12" s="2"/>
      <c r="X12" s="2"/>
      <c r="Y12" s="2"/>
      <c r="Z12" s="2"/>
      <c r="AA12" s="2"/>
      <c r="AB12" s="2"/>
      <c r="AC12" s="2"/>
      <c r="AD12" s="2"/>
      <c r="AE12" s="2"/>
      <c r="AF12" s="2"/>
      <c r="AG12" s="2"/>
      <c r="AH12" s="2"/>
      <c r="AI12" s="2"/>
      <c r="AJ12" s="14"/>
      <c r="AK12" s="14"/>
      <c r="AL12" s="14"/>
      <c r="AM12" s="14"/>
      <c r="AN12" s="12"/>
    </row>
    <row r="13" spans="2:40" ht="15" customHeight="1">
      <c r="B13" s="86">
        <f t="shared" si="0"/>
        <v>1992</v>
      </c>
      <c r="C13" s="2" t="s">
        <v>124</v>
      </c>
      <c r="D13" s="2"/>
      <c r="E13" s="121" t="s">
        <v>23</v>
      </c>
      <c r="F13" s="2" t="s">
        <v>1</v>
      </c>
      <c r="G13" s="2"/>
      <c r="H13" s="2"/>
      <c r="I13" s="2"/>
      <c r="J13" s="127"/>
      <c r="K13" s="121"/>
      <c r="L13" s="2"/>
      <c r="M13" s="2"/>
      <c r="N13" s="2"/>
      <c r="O13" s="2"/>
      <c r="P13" s="2"/>
      <c r="Q13" s="2"/>
      <c r="R13" s="2"/>
      <c r="S13" s="2"/>
      <c r="T13" s="2"/>
      <c r="U13" s="2"/>
      <c r="V13" s="2"/>
      <c r="W13" s="2"/>
      <c r="X13" s="2"/>
      <c r="Y13" s="2"/>
      <c r="Z13" s="2"/>
      <c r="AA13" s="2"/>
      <c r="AB13" s="2"/>
      <c r="AC13" s="2"/>
      <c r="AD13" s="2"/>
      <c r="AE13" s="2"/>
      <c r="AF13" s="2"/>
      <c r="AG13" s="2"/>
      <c r="AH13" s="2"/>
      <c r="AI13" s="14"/>
      <c r="AJ13" s="14"/>
      <c r="AK13" s="14"/>
      <c r="AL13" s="14"/>
      <c r="AM13" s="14"/>
      <c r="AN13" s="12"/>
    </row>
    <row r="14" spans="2:40" ht="15" customHeight="1">
      <c r="B14" s="86">
        <f t="shared" si="0"/>
        <v>1993</v>
      </c>
      <c r="C14" s="2" t="s">
        <v>124</v>
      </c>
      <c r="D14" s="2"/>
      <c r="E14" s="121" t="s">
        <v>23</v>
      </c>
      <c r="F14" s="2" t="s">
        <v>1</v>
      </c>
      <c r="G14" s="2"/>
      <c r="H14" s="2"/>
      <c r="I14" s="2"/>
      <c r="J14" s="127"/>
      <c r="K14" s="121"/>
      <c r="L14" s="2"/>
      <c r="M14" s="2"/>
      <c r="N14" s="2"/>
      <c r="O14" s="2"/>
      <c r="P14" s="2"/>
      <c r="Q14" s="2"/>
      <c r="R14" s="2"/>
      <c r="S14" s="2"/>
      <c r="T14" s="2"/>
      <c r="U14" s="2"/>
      <c r="V14" s="2"/>
      <c r="W14" s="2"/>
      <c r="X14" s="2"/>
      <c r="Y14" s="2"/>
      <c r="Z14" s="2"/>
      <c r="AA14" s="2"/>
      <c r="AB14" s="2"/>
      <c r="AC14" s="2"/>
      <c r="AD14" s="2"/>
      <c r="AE14" s="2"/>
      <c r="AF14" s="2"/>
      <c r="AG14" s="2"/>
      <c r="AH14" s="14"/>
      <c r="AI14" s="14"/>
      <c r="AJ14" s="14"/>
      <c r="AK14" s="14"/>
      <c r="AL14" s="14"/>
      <c r="AM14" s="14"/>
      <c r="AN14" s="12"/>
    </row>
    <row r="15" spans="2:40" ht="15" customHeight="1">
      <c r="B15" s="86">
        <f t="shared" si="0"/>
        <v>1994</v>
      </c>
      <c r="C15" s="2" t="s">
        <v>124</v>
      </c>
      <c r="D15" s="2"/>
      <c r="E15" s="121" t="s">
        <v>23</v>
      </c>
      <c r="F15" s="2" t="s">
        <v>1</v>
      </c>
      <c r="G15" s="2"/>
      <c r="H15" s="2"/>
      <c r="I15" s="2"/>
      <c r="J15" s="127"/>
      <c r="K15" s="121"/>
      <c r="L15" s="2"/>
      <c r="M15" s="2"/>
      <c r="N15" s="2"/>
      <c r="O15" s="2"/>
      <c r="P15" s="2"/>
      <c r="Q15" s="2"/>
      <c r="R15" s="2"/>
      <c r="S15" s="2"/>
      <c r="T15" s="2"/>
      <c r="U15" s="2"/>
      <c r="V15" s="2"/>
      <c r="W15" s="2"/>
      <c r="X15" s="2"/>
      <c r="Y15" s="2"/>
      <c r="Z15" s="2"/>
      <c r="AA15" s="2"/>
      <c r="AB15" s="2"/>
      <c r="AC15" s="2"/>
      <c r="AD15" s="2"/>
      <c r="AE15" s="2"/>
      <c r="AF15" s="2"/>
      <c r="AG15" s="14"/>
      <c r="AH15" s="14"/>
      <c r="AI15" s="14"/>
      <c r="AJ15" s="14"/>
      <c r="AK15" s="14"/>
      <c r="AL15" s="14"/>
      <c r="AM15" s="14"/>
      <c r="AN15" s="12"/>
    </row>
    <row r="16" spans="2:40" ht="15" customHeight="1">
      <c r="B16" s="150">
        <f t="shared" si="0"/>
        <v>1995</v>
      </c>
      <c r="C16" s="151" t="s">
        <v>124</v>
      </c>
      <c r="D16" s="151"/>
      <c r="E16" s="152" t="s">
        <v>23</v>
      </c>
      <c r="F16" s="151" t="s">
        <v>1</v>
      </c>
      <c r="G16" s="151"/>
      <c r="H16" s="151"/>
      <c r="I16" s="151"/>
      <c r="J16" s="153"/>
      <c r="K16" s="152"/>
      <c r="L16" s="151"/>
      <c r="M16" s="151"/>
      <c r="N16" s="151"/>
      <c r="O16" s="151"/>
      <c r="P16" s="151"/>
      <c r="Q16" s="151"/>
      <c r="R16" s="151"/>
      <c r="S16" s="151"/>
      <c r="T16" s="151"/>
      <c r="U16" s="151"/>
      <c r="V16" s="151"/>
      <c r="W16" s="151"/>
      <c r="X16" s="151"/>
      <c r="Y16" s="151"/>
      <c r="Z16" s="151"/>
      <c r="AA16" s="151"/>
      <c r="AB16" s="151"/>
      <c r="AC16" s="151"/>
      <c r="AD16" s="151"/>
      <c r="AE16" s="151"/>
      <c r="AF16" s="154"/>
      <c r="AG16" s="154"/>
      <c r="AH16" s="154"/>
      <c r="AI16" s="154"/>
      <c r="AJ16" s="154"/>
      <c r="AK16" s="154"/>
      <c r="AL16" s="154"/>
      <c r="AM16" s="154"/>
      <c r="AN16" s="155"/>
    </row>
    <row r="17" spans="2:40" ht="15" customHeight="1">
      <c r="B17" s="148">
        <f t="shared" si="0"/>
        <v>1996</v>
      </c>
      <c r="C17" s="142" t="s">
        <v>124</v>
      </c>
      <c r="D17" s="142"/>
      <c r="E17" s="145" t="s">
        <v>23</v>
      </c>
      <c r="F17" s="142" t="s">
        <v>1</v>
      </c>
      <c r="G17" s="142"/>
      <c r="H17" s="142"/>
      <c r="I17" s="142"/>
      <c r="J17" s="149"/>
      <c r="K17" s="145"/>
      <c r="L17" s="142"/>
      <c r="M17" s="142"/>
      <c r="N17" s="142"/>
      <c r="O17" s="142"/>
      <c r="P17" s="142"/>
      <c r="Q17" s="142"/>
      <c r="R17" s="142"/>
      <c r="S17" s="142"/>
      <c r="T17" s="142"/>
      <c r="U17" s="142"/>
      <c r="V17" s="142"/>
      <c r="W17" s="142"/>
      <c r="X17" s="142"/>
      <c r="Y17" s="142"/>
      <c r="Z17" s="142"/>
      <c r="AA17" s="142"/>
      <c r="AB17" s="142"/>
      <c r="AC17" s="142"/>
      <c r="AD17" s="142"/>
      <c r="AE17" s="143"/>
      <c r="AF17" s="143"/>
      <c r="AG17" s="143"/>
      <c r="AH17" s="143"/>
      <c r="AI17" s="143"/>
      <c r="AJ17" s="143"/>
      <c r="AK17" s="143"/>
      <c r="AL17" s="143"/>
      <c r="AM17" s="143"/>
      <c r="AN17" s="144"/>
    </row>
    <row r="18" spans="2:40" ht="15" customHeight="1">
      <c r="B18" s="86">
        <f t="shared" si="0"/>
        <v>1997</v>
      </c>
      <c r="C18" s="2" t="s">
        <v>124</v>
      </c>
      <c r="D18" s="2"/>
      <c r="E18" s="121" t="s">
        <v>23</v>
      </c>
      <c r="F18" s="2" t="s">
        <v>1</v>
      </c>
      <c r="G18" s="2"/>
      <c r="H18" s="2"/>
      <c r="I18" s="2"/>
      <c r="J18" s="127"/>
      <c r="K18" s="121"/>
      <c r="L18" s="2"/>
      <c r="M18" s="2"/>
      <c r="N18" s="2"/>
      <c r="O18" s="2"/>
      <c r="P18" s="2"/>
      <c r="Q18" s="2"/>
      <c r="R18" s="2"/>
      <c r="S18" s="2"/>
      <c r="T18" s="2"/>
      <c r="U18" s="2"/>
      <c r="V18" s="2"/>
      <c r="W18" s="2"/>
      <c r="X18" s="2"/>
      <c r="Y18" s="2"/>
      <c r="Z18" s="2"/>
      <c r="AA18" s="2"/>
      <c r="AB18" s="2"/>
      <c r="AC18" s="2"/>
      <c r="AD18" s="14"/>
      <c r="AE18" s="14"/>
      <c r="AF18" s="14"/>
      <c r="AG18" s="14"/>
      <c r="AH18" s="14"/>
      <c r="AI18" s="14"/>
      <c r="AJ18" s="14"/>
      <c r="AK18" s="14"/>
      <c r="AL18" s="14"/>
      <c r="AM18" s="14"/>
      <c r="AN18" s="12"/>
    </row>
    <row r="19" spans="2:40" ht="15" customHeight="1">
      <c r="B19" s="86">
        <f t="shared" si="0"/>
        <v>1998</v>
      </c>
      <c r="C19" s="2" t="s">
        <v>124</v>
      </c>
      <c r="D19" s="2"/>
      <c r="E19" s="121" t="s">
        <v>23</v>
      </c>
      <c r="F19" s="2" t="s">
        <v>1</v>
      </c>
      <c r="G19" s="2"/>
      <c r="H19" s="2"/>
      <c r="I19" s="2"/>
      <c r="J19" s="127"/>
      <c r="K19" s="121"/>
      <c r="L19" s="2"/>
      <c r="M19" s="2"/>
      <c r="N19" s="2"/>
      <c r="O19" s="2"/>
      <c r="P19" s="2"/>
      <c r="Q19" s="2"/>
      <c r="R19" s="2"/>
      <c r="S19" s="2"/>
      <c r="T19" s="2"/>
      <c r="U19" s="2"/>
      <c r="V19" s="2"/>
      <c r="W19" s="2"/>
      <c r="X19" s="2"/>
      <c r="Y19" s="2"/>
      <c r="Z19" s="2"/>
      <c r="AA19" s="2"/>
      <c r="AB19" s="2"/>
      <c r="AC19" s="14"/>
      <c r="AD19" s="14"/>
      <c r="AE19" s="14"/>
      <c r="AF19" s="14"/>
      <c r="AG19" s="14"/>
      <c r="AH19" s="14"/>
      <c r="AI19" s="14"/>
      <c r="AJ19" s="14"/>
      <c r="AK19" s="14"/>
      <c r="AL19" s="14"/>
      <c r="AM19" s="14"/>
      <c r="AN19" s="12"/>
    </row>
    <row r="20" spans="2:40" ht="15" customHeight="1">
      <c r="B20" s="86">
        <f t="shared" si="0"/>
        <v>1999</v>
      </c>
      <c r="C20" s="2" t="s">
        <v>124</v>
      </c>
      <c r="D20" s="2"/>
      <c r="E20" s="121" t="s">
        <v>23</v>
      </c>
      <c r="F20" s="2" t="s">
        <v>1</v>
      </c>
      <c r="G20" s="2"/>
      <c r="H20" s="2"/>
      <c r="I20" s="2"/>
      <c r="J20" s="127"/>
      <c r="K20" s="121"/>
      <c r="L20" s="2"/>
      <c r="M20" s="2"/>
      <c r="N20" s="2"/>
      <c r="O20" s="2"/>
      <c r="P20" s="2"/>
      <c r="Q20" s="2"/>
      <c r="R20" s="2"/>
      <c r="S20" s="2"/>
      <c r="T20" s="2"/>
      <c r="U20" s="2"/>
      <c r="V20" s="2"/>
      <c r="W20" s="2"/>
      <c r="X20" s="2"/>
      <c r="Y20" s="2"/>
      <c r="Z20" s="2"/>
      <c r="AA20" s="2"/>
      <c r="AB20" s="14"/>
      <c r="AC20" s="14"/>
      <c r="AD20" s="14"/>
      <c r="AE20" s="14"/>
      <c r="AF20" s="14"/>
      <c r="AG20" s="14"/>
      <c r="AH20" s="14"/>
      <c r="AI20" s="14"/>
      <c r="AJ20" s="14"/>
      <c r="AK20" s="14"/>
      <c r="AL20" s="14"/>
      <c r="AM20" s="14"/>
      <c r="AN20" s="12"/>
    </row>
    <row r="21" spans="2:40" ht="15" customHeight="1">
      <c r="B21" s="86">
        <f t="shared" si="0"/>
        <v>2000</v>
      </c>
      <c r="C21" s="2" t="s">
        <v>124</v>
      </c>
      <c r="D21" s="2"/>
      <c r="E21" s="121" t="s">
        <v>23</v>
      </c>
      <c r="F21" s="2" t="s">
        <v>1</v>
      </c>
      <c r="G21" s="2"/>
      <c r="H21" s="2"/>
      <c r="I21" s="2"/>
      <c r="J21" s="127"/>
      <c r="K21" s="121"/>
      <c r="L21" s="2"/>
      <c r="M21" s="2"/>
      <c r="N21" s="2"/>
      <c r="O21" s="2"/>
      <c r="P21" s="2"/>
      <c r="Q21" s="2"/>
      <c r="R21" s="2"/>
      <c r="S21" s="2"/>
      <c r="T21" s="2"/>
      <c r="U21" s="2"/>
      <c r="V21" s="2"/>
      <c r="W21" s="2"/>
      <c r="X21" s="2"/>
      <c r="Y21" s="2"/>
      <c r="Z21" s="2"/>
      <c r="AA21" s="14"/>
      <c r="AB21" s="14"/>
      <c r="AC21" s="14"/>
      <c r="AD21" s="14"/>
      <c r="AE21" s="14"/>
      <c r="AF21" s="14"/>
      <c r="AG21" s="14"/>
      <c r="AH21" s="14"/>
      <c r="AI21" s="14"/>
      <c r="AJ21" s="14"/>
      <c r="AK21" s="14"/>
      <c r="AL21" s="14"/>
      <c r="AM21" s="14"/>
      <c r="AN21" s="12"/>
    </row>
    <row r="22" spans="2:40" ht="15" customHeight="1">
      <c r="B22" s="86">
        <f t="shared" si="0"/>
        <v>2001</v>
      </c>
      <c r="C22" s="2" t="s">
        <v>124</v>
      </c>
      <c r="D22" s="2"/>
      <c r="E22" s="121" t="s">
        <v>23</v>
      </c>
      <c r="F22" s="2" t="s">
        <v>1</v>
      </c>
      <c r="G22" s="2"/>
      <c r="H22" s="2"/>
      <c r="I22" s="2"/>
      <c r="J22" s="127"/>
      <c r="K22" s="121"/>
      <c r="L22" s="2"/>
      <c r="M22" s="2"/>
      <c r="N22" s="2"/>
      <c r="O22" s="2"/>
      <c r="P22" s="2"/>
      <c r="Q22" s="2"/>
      <c r="R22" s="2"/>
      <c r="S22" s="2"/>
      <c r="T22" s="2"/>
      <c r="U22" s="2"/>
      <c r="V22" s="2"/>
      <c r="W22" s="2"/>
      <c r="X22" s="2"/>
      <c r="Y22" s="2"/>
      <c r="Z22" s="14"/>
      <c r="AA22" s="14"/>
      <c r="AB22" s="14"/>
      <c r="AC22" s="14"/>
      <c r="AD22" s="14"/>
      <c r="AE22" s="14"/>
      <c r="AF22" s="14"/>
      <c r="AG22" s="14"/>
      <c r="AH22" s="14"/>
      <c r="AI22" s="14"/>
      <c r="AJ22" s="14"/>
      <c r="AK22" s="14"/>
      <c r="AL22" s="14"/>
      <c r="AM22" s="14"/>
      <c r="AN22" s="12"/>
    </row>
    <row r="23" spans="2:40" ht="15" customHeight="1">
      <c r="B23" s="86">
        <f t="shared" si="0"/>
        <v>2002</v>
      </c>
      <c r="C23" s="2" t="s">
        <v>124</v>
      </c>
      <c r="D23" s="2"/>
      <c r="E23" s="121" t="s">
        <v>23</v>
      </c>
      <c r="F23" s="2" t="s">
        <v>1</v>
      </c>
      <c r="G23" s="2"/>
      <c r="H23" s="2"/>
      <c r="I23" s="2"/>
      <c r="J23" s="127"/>
      <c r="K23" s="121"/>
      <c r="L23" s="2"/>
      <c r="M23" s="2"/>
      <c r="N23" s="2"/>
      <c r="O23" s="2"/>
      <c r="P23" s="2"/>
      <c r="Q23" s="2"/>
      <c r="R23" s="2"/>
      <c r="S23" s="2"/>
      <c r="T23" s="2"/>
      <c r="U23" s="2"/>
      <c r="V23" s="2"/>
      <c r="W23" s="2"/>
      <c r="X23" s="2"/>
      <c r="Y23" s="14"/>
      <c r="Z23" s="14"/>
      <c r="AA23" s="14"/>
      <c r="AB23" s="14"/>
      <c r="AC23" s="14"/>
      <c r="AD23" s="14"/>
      <c r="AE23" s="14"/>
      <c r="AF23" s="14"/>
      <c r="AG23" s="14"/>
      <c r="AH23" s="14"/>
      <c r="AI23" s="14"/>
      <c r="AJ23" s="14"/>
      <c r="AK23" s="14"/>
      <c r="AL23" s="14"/>
      <c r="AM23" s="14"/>
      <c r="AN23" s="12"/>
    </row>
    <row r="24" spans="2:40" ht="15" customHeight="1">
      <c r="B24" s="86">
        <f t="shared" si="0"/>
        <v>2003</v>
      </c>
      <c r="C24" s="2" t="s">
        <v>124</v>
      </c>
      <c r="D24" s="2"/>
      <c r="E24" s="121" t="s">
        <v>23</v>
      </c>
      <c r="F24" s="2" t="s">
        <v>1</v>
      </c>
      <c r="G24" s="2"/>
      <c r="H24" s="2"/>
      <c r="I24" s="2"/>
      <c r="J24" s="127"/>
      <c r="K24" s="121"/>
      <c r="L24" s="2"/>
      <c r="M24" s="2"/>
      <c r="N24" s="2"/>
      <c r="O24" s="2"/>
      <c r="P24" s="2"/>
      <c r="Q24" s="2"/>
      <c r="R24" s="2"/>
      <c r="S24" s="2"/>
      <c r="T24" s="2"/>
      <c r="U24" s="2"/>
      <c r="V24" s="2"/>
      <c r="W24" s="2"/>
      <c r="X24" s="14"/>
      <c r="Y24" s="14"/>
      <c r="Z24" s="14"/>
      <c r="AA24" s="14"/>
      <c r="AB24" s="14"/>
      <c r="AC24" s="14"/>
      <c r="AD24" s="14"/>
      <c r="AE24" s="14"/>
      <c r="AF24" s="14"/>
      <c r="AG24" s="14"/>
      <c r="AH24" s="14"/>
      <c r="AI24" s="14"/>
      <c r="AJ24" s="14"/>
      <c r="AK24" s="14"/>
      <c r="AL24" s="14"/>
      <c r="AM24" s="14"/>
      <c r="AN24" s="12"/>
    </row>
    <row r="25" spans="2:40" ht="15" customHeight="1">
      <c r="B25" s="86">
        <f t="shared" si="0"/>
        <v>2004</v>
      </c>
      <c r="C25" s="2" t="s">
        <v>124</v>
      </c>
      <c r="D25" s="2"/>
      <c r="E25" s="121" t="s">
        <v>23</v>
      </c>
      <c r="F25" s="2" t="s">
        <v>1</v>
      </c>
      <c r="G25" s="2"/>
      <c r="H25" s="2"/>
      <c r="I25" s="2"/>
      <c r="J25" s="127"/>
      <c r="K25" s="121"/>
      <c r="L25" s="2"/>
      <c r="M25" s="2"/>
      <c r="N25" s="2"/>
      <c r="O25" s="2"/>
      <c r="P25" s="2"/>
      <c r="Q25" s="2"/>
      <c r="R25" s="2"/>
      <c r="S25" s="2"/>
      <c r="T25" s="2"/>
      <c r="U25" s="2"/>
      <c r="V25" s="2"/>
      <c r="W25" s="14"/>
      <c r="X25" s="14"/>
      <c r="Y25" s="14"/>
      <c r="Z25" s="14"/>
      <c r="AA25" s="14"/>
      <c r="AB25" s="14"/>
      <c r="AC25" s="14"/>
      <c r="AD25" s="14"/>
      <c r="AE25" s="14"/>
      <c r="AF25" s="14"/>
      <c r="AG25" s="14"/>
      <c r="AH25" s="14"/>
      <c r="AI25" s="14"/>
      <c r="AJ25" s="14"/>
      <c r="AK25" s="14"/>
      <c r="AL25" s="14"/>
      <c r="AM25" s="14"/>
      <c r="AN25" s="12"/>
    </row>
    <row r="26" spans="2:40" ht="15" customHeight="1">
      <c r="B26" s="150">
        <f t="shared" si="0"/>
        <v>2005</v>
      </c>
      <c r="C26" s="151" t="s">
        <v>124</v>
      </c>
      <c r="D26" s="151"/>
      <c r="E26" s="152" t="s">
        <v>23</v>
      </c>
      <c r="F26" s="151" t="s">
        <v>1</v>
      </c>
      <c r="G26" s="151"/>
      <c r="H26" s="151"/>
      <c r="I26" s="151"/>
      <c r="J26" s="153"/>
      <c r="K26" s="152"/>
      <c r="L26" s="151"/>
      <c r="M26" s="151"/>
      <c r="N26" s="151"/>
      <c r="O26" s="151"/>
      <c r="P26" s="151"/>
      <c r="Q26" s="151"/>
      <c r="R26" s="151"/>
      <c r="S26" s="151"/>
      <c r="T26" s="151"/>
      <c r="U26" s="151"/>
      <c r="V26" s="154"/>
      <c r="W26" s="154"/>
      <c r="X26" s="154"/>
      <c r="Y26" s="154"/>
      <c r="Z26" s="154"/>
      <c r="AA26" s="154"/>
      <c r="AB26" s="154"/>
      <c r="AC26" s="154"/>
      <c r="AD26" s="154"/>
      <c r="AE26" s="154"/>
      <c r="AF26" s="154"/>
      <c r="AG26" s="154"/>
      <c r="AH26" s="154"/>
      <c r="AI26" s="154"/>
      <c r="AJ26" s="154"/>
      <c r="AK26" s="154"/>
      <c r="AL26" s="154"/>
      <c r="AM26" s="154"/>
      <c r="AN26" s="155"/>
    </row>
    <row r="27" spans="2:40" ht="15" customHeight="1">
      <c r="B27" s="148">
        <f t="shared" si="0"/>
        <v>2006</v>
      </c>
      <c r="C27" s="142" t="s">
        <v>124</v>
      </c>
      <c r="D27" s="142"/>
      <c r="E27" s="145" t="s">
        <v>23</v>
      </c>
      <c r="F27" s="142" t="s">
        <v>1</v>
      </c>
      <c r="G27" s="142"/>
      <c r="H27" s="142"/>
      <c r="I27" s="142"/>
      <c r="J27" s="149"/>
      <c r="K27" s="145"/>
      <c r="L27" s="142"/>
      <c r="M27" s="142"/>
      <c r="N27" s="142"/>
      <c r="O27" s="142"/>
      <c r="P27" s="142"/>
      <c r="Q27" s="142"/>
      <c r="R27" s="142"/>
      <c r="S27" s="142"/>
      <c r="T27" s="142"/>
      <c r="U27" s="146"/>
      <c r="V27" s="146"/>
      <c r="W27" s="146"/>
      <c r="X27" s="146"/>
      <c r="Y27" s="146"/>
      <c r="Z27" s="146"/>
      <c r="AA27" s="146"/>
      <c r="AB27" s="146"/>
      <c r="AC27" s="146"/>
      <c r="AD27" s="146"/>
      <c r="AE27" s="146"/>
      <c r="AF27" s="146"/>
      <c r="AG27" s="146"/>
      <c r="AH27" s="146"/>
      <c r="AI27" s="146"/>
      <c r="AJ27" s="146"/>
      <c r="AK27" s="146"/>
      <c r="AL27" s="146"/>
      <c r="AM27" s="146"/>
      <c r="AN27" s="147"/>
    </row>
    <row r="28" spans="2:40" ht="15" customHeight="1">
      <c r="B28" s="86">
        <f t="shared" si="0"/>
        <v>2007</v>
      </c>
      <c r="C28" s="2" t="s">
        <v>124</v>
      </c>
      <c r="D28" s="2"/>
      <c r="E28" s="121" t="s">
        <v>23</v>
      </c>
      <c r="F28" s="2" t="s">
        <v>1</v>
      </c>
      <c r="G28" s="2"/>
      <c r="H28" s="2"/>
      <c r="I28" s="2"/>
      <c r="J28" s="127"/>
      <c r="K28" s="121"/>
      <c r="L28" s="2"/>
      <c r="M28" s="2"/>
      <c r="N28" s="2"/>
      <c r="O28" s="2"/>
      <c r="P28" s="2"/>
      <c r="Q28" s="2"/>
      <c r="R28" s="2"/>
      <c r="S28" s="2"/>
      <c r="T28" s="14"/>
      <c r="U28" s="14"/>
      <c r="V28" s="14"/>
      <c r="W28" s="14"/>
      <c r="X28" s="14"/>
      <c r="Y28" s="14"/>
      <c r="Z28" s="14"/>
      <c r="AA28" s="14"/>
      <c r="AB28" s="14"/>
      <c r="AC28" s="14"/>
      <c r="AD28" s="14"/>
      <c r="AE28" s="14"/>
      <c r="AF28" s="14"/>
      <c r="AG28" s="14"/>
      <c r="AH28" s="14"/>
      <c r="AI28" s="14"/>
      <c r="AJ28" s="14"/>
      <c r="AK28" s="14"/>
      <c r="AL28" s="14"/>
      <c r="AM28" s="14"/>
      <c r="AN28" s="12"/>
    </row>
    <row r="29" spans="2:40" ht="15" customHeight="1">
      <c r="B29" s="86">
        <f t="shared" si="0"/>
        <v>2008</v>
      </c>
      <c r="C29" s="2" t="s">
        <v>124</v>
      </c>
      <c r="D29" s="2"/>
      <c r="E29" s="121" t="s">
        <v>23</v>
      </c>
      <c r="F29" s="2" t="s">
        <v>1</v>
      </c>
      <c r="G29" s="2"/>
      <c r="H29" s="2"/>
      <c r="I29" s="2"/>
      <c r="J29" s="127"/>
      <c r="K29" s="121"/>
      <c r="L29" s="2"/>
      <c r="M29" s="2"/>
      <c r="N29" s="2"/>
      <c r="O29" s="2"/>
      <c r="P29" s="2"/>
      <c r="Q29" s="2"/>
      <c r="R29" s="2"/>
      <c r="S29" s="14"/>
      <c r="T29" s="14"/>
      <c r="U29" s="14"/>
      <c r="V29" s="14"/>
      <c r="W29" s="14"/>
      <c r="X29" s="14"/>
      <c r="Y29" s="14"/>
      <c r="Z29" s="14"/>
      <c r="AA29" s="14"/>
      <c r="AB29" s="14"/>
      <c r="AC29" s="14"/>
      <c r="AD29" s="14"/>
      <c r="AE29" s="14"/>
      <c r="AF29" s="14"/>
      <c r="AG29" s="14"/>
      <c r="AH29" s="14"/>
      <c r="AI29" s="14"/>
      <c r="AJ29" s="14"/>
      <c r="AK29" s="14"/>
      <c r="AL29" s="14"/>
      <c r="AM29" s="14"/>
      <c r="AN29" s="12"/>
    </row>
    <row r="30" spans="2:40" ht="15" customHeight="1">
      <c r="B30" s="86">
        <f t="shared" si="0"/>
        <v>2009</v>
      </c>
      <c r="C30" s="2" t="s">
        <v>124</v>
      </c>
      <c r="D30" s="2"/>
      <c r="E30" s="121" t="s">
        <v>23</v>
      </c>
      <c r="F30" s="2" t="s">
        <v>1</v>
      </c>
      <c r="G30" s="2"/>
      <c r="H30" s="2"/>
      <c r="I30" s="2"/>
      <c r="J30" s="127"/>
      <c r="K30" s="121"/>
      <c r="L30" s="2"/>
      <c r="M30" s="2"/>
      <c r="N30" s="2"/>
      <c r="O30" s="2"/>
      <c r="P30" s="2"/>
      <c r="Q30" s="2"/>
      <c r="R30" s="14"/>
      <c r="S30" s="14"/>
      <c r="T30" s="14"/>
      <c r="U30" s="14"/>
      <c r="V30" s="14"/>
      <c r="W30" s="14"/>
      <c r="X30" s="14"/>
      <c r="Y30" s="14"/>
      <c r="Z30" s="14"/>
      <c r="AA30" s="14"/>
      <c r="AB30" s="14"/>
      <c r="AC30" s="14"/>
      <c r="AD30" s="14"/>
      <c r="AE30" s="14"/>
      <c r="AF30" s="14"/>
      <c r="AG30" s="14"/>
      <c r="AH30" s="14"/>
      <c r="AI30" s="14"/>
      <c r="AJ30" s="14"/>
      <c r="AK30" s="14"/>
      <c r="AL30" s="14"/>
      <c r="AM30" s="14"/>
      <c r="AN30" s="12"/>
    </row>
    <row r="31" spans="2:40" ht="15" customHeight="1">
      <c r="B31" s="86">
        <f t="shared" si="0"/>
        <v>2010</v>
      </c>
      <c r="C31" s="2" t="s">
        <v>124</v>
      </c>
      <c r="D31" s="2"/>
      <c r="E31" s="121" t="s">
        <v>23</v>
      </c>
      <c r="F31" s="2" t="s">
        <v>1</v>
      </c>
      <c r="G31" s="2"/>
      <c r="H31" s="2"/>
      <c r="I31" s="2"/>
      <c r="J31" s="127"/>
      <c r="K31" s="121"/>
      <c r="L31" s="2"/>
      <c r="M31" s="2"/>
      <c r="N31" s="2"/>
      <c r="O31" s="2"/>
      <c r="P31" s="2"/>
      <c r="Q31" s="14"/>
      <c r="R31" s="14"/>
      <c r="S31" s="14"/>
      <c r="T31" s="14"/>
      <c r="U31" s="14"/>
      <c r="V31" s="14"/>
      <c r="W31" s="14"/>
      <c r="X31" s="14"/>
      <c r="Y31" s="14"/>
      <c r="Z31" s="14"/>
      <c r="AA31" s="14"/>
      <c r="AB31" s="14"/>
      <c r="AC31" s="14"/>
      <c r="AD31" s="14"/>
      <c r="AE31" s="14"/>
      <c r="AF31" s="14"/>
      <c r="AG31" s="14"/>
      <c r="AH31" s="14"/>
      <c r="AI31" s="14"/>
      <c r="AJ31" s="14"/>
      <c r="AK31" s="14"/>
      <c r="AL31" s="14"/>
      <c r="AM31" s="14"/>
      <c r="AN31" s="12"/>
    </row>
    <row r="32" spans="2:40" ht="15" customHeight="1">
      <c r="B32" s="86">
        <f t="shared" si="0"/>
        <v>2011</v>
      </c>
      <c r="C32" s="2" t="s">
        <v>124</v>
      </c>
      <c r="D32" s="2"/>
      <c r="E32" s="121" t="s">
        <v>23</v>
      </c>
      <c r="F32" s="2" t="s">
        <v>1</v>
      </c>
      <c r="G32" s="2"/>
      <c r="H32" s="2"/>
      <c r="I32" s="2"/>
      <c r="J32" s="127"/>
      <c r="K32" s="121"/>
      <c r="L32" s="2"/>
      <c r="M32" s="2"/>
      <c r="N32" s="2"/>
      <c r="O32" s="2"/>
      <c r="P32" s="14"/>
      <c r="Q32" s="14"/>
      <c r="R32" s="14"/>
      <c r="S32" s="14"/>
      <c r="T32" s="14"/>
      <c r="U32" s="14"/>
      <c r="V32" s="14"/>
      <c r="W32" s="14"/>
      <c r="X32" s="14"/>
      <c r="Y32" s="14"/>
      <c r="Z32" s="14"/>
      <c r="AA32" s="14"/>
      <c r="AB32" s="14"/>
      <c r="AC32" s="14"/>
      <c r="AD32" s="14"/>
      <c r="AE32" s="14"/>
      <c r="AF32" s="14"/>
      <c r="AG32" s="14"/>
      <c r="AH32" s="14"/>
      <c r="AI32" s="14"/>
      <c r="AJ32" s="14"/>
      <c r="AK32" s="14"/>
      <c r="AL32" s="14"/>
      <c r="AM32" s="14"/>
      <c r="AN32" s="12"/>
    </row>
    <row r="33" spans="2:40" ht="15" customHeight="1">
      <c r="B33" s="86">
        <f t="shared" si="0"/>
        <v>2012</v>
      </c>
      <c r="C33" s="2" t="s">
        <v>124</v>
      </c>
      <c r="D33" s="2"/>
      <c r="E33" s="121" t="s">
        <v>23</v>
      </c>
      <c r="F33" s="2" t="s">
        <v>1</v>
      </c>
      <c r="G33" s="2"/>
      <c r="H33" s="2"/>
      <c r="I33" s="2"/>
      <c r="J33" s="127"/>
      <c r="K33" s="121"/>
      <c r="L33" s="2"/>
      <c r="M33" s="2"/>
      <c r="N33" s="2"/>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2"/>
    </row>
    <row r="34" spans="2:40" ht="15" customHeight="1">
      <c r="B34" s="86">
        <f t="shared" si="0"/>
        <v>2013</v>
      </c>
      <c r="C34" s="2" t="s">
        <v>124</v>
      </c>
      <c r="D34" s="2"/>
      <c r="E34" s="121" t="s">
        <v>23</v>
      </c>
      <c r="F34" s="2" t="s">
        <v>1</v>
      </c>
      <c r="G34" s="2"/>
      <c r="H34" s="2"/>
      <c r="I34" s="2"/>
      <c r="J34" s="127"/>
      <c r="K34" s="121"/>
      <c r="L34" s="2"/>
      <c r="M34" s="2"/>
      <c r="N34" s="14"/>
      <c r="O34" s="14"/>
      <c r="P34" s="14"/>
      <c r="Q34" s="14"/>
      <c r="R34" s="14"/>
      <c r="S34" s="14"/>
      <c r="T34" s="14"/>
      <c r="U34" s="14"/>
      <c r="V34" s="14"/>
      <c r="W34" s="14"/>
      <c r="X34" s="14"/>
      <c r="Y34" s="14"/>
      <c r="Z34" s="14"/>
      <c r="AA34" s="14"/>
      <c r="AB34" s="14"/>
      <c r="AC34" s="14"/>
      <c r="AD34" s="14"/>
      <c r="AE34" s="14"/>
      <c r="AF34" s="14"/>
      <c r="AG34" s="14"/>
      <c r="AH34" s="14"/>
      <c r="AI34" s="14"/>
      <c r="AJ34" s="14"/>
      <c r="AK34" s="14"/>
      <c r="AL34" s="14"/>
      <c r="AM34" s="14"/>
      <c r="AN34" s="12"/>
    </row>
    <row r="35" spans="2:40" ht="15" customHeight="1">
      <c r="B35" s="86">
        <f>B36-1</f>
        <v>2014</v>
      </c>
      <c r="C35" s="2" t="s">
        <v>124</v>
      </c>
      <c r="D35" s="2"/>
      <c r="E35" s="121" t="s">
        <v>23</v>
      </c>
      <c r="F35" s="2" t="s">
        <v>1</v>
      </c>
      <c r="G35" s="2"/>
      <c r="H35" s="2"/>
      <c r="I35" s="2"/>
      <c r="J35" s="127"/>
      <c r="K35" s="121"/>
      <c r="L35" s="2"/>
      <c r="M35" s="14"/>
      <c r="N35" s="14"/>
      <c r="O35" s="14"/>
      <c r="P35" s="14"/>
      <c r="Q35" s="14"/>
      <c r="R35" s="14"/>
      <c r="S35" s="14"/>
      <c r="T35" s="14"/>
      <c r="U35" s="14"/>
      <c r="V35" s="14"/>
      <c r="W35" s="14"/>
      <c r="X35" s="14"/>
      <c r="Y35" s="14"/>
      <c r="Z35" s="14"/>
      <c r="AA35" s="14"/>
      <c r="AB35" s="14"/>
      <c r="AC35" s="14"/>
      <c r="AD35" s="14"/>
      <c r="AE35" s="14"/>
      <c r="AF35" s="14"/>
      <c r="AG35" s="14"/>
      <c r="AH35" s="14"/>
      <c r="AI35" s="14"/>
      <c r="AJ35" s="14"/>
      <c r="AK35" s="14"/>
      <c r="AL35" s="14"/>
      <c r="AM35" s="14"/>
      <c r="AN35" s="12"/>
    </row>
    <row r="36" spans="2:40" ht="15" customHeight="1">
      <c r="B36" s="87">
        <v>2015</v>
      </c>
      <c r="C36" s="2" t="s">
        <v>124</v>
      </c>
      <c r="D36" s="2"/>
      <c r="E36" s="121" t="s">
        <v>23</v>
      </c>
      <c r="F36" s="2" t="s">
        <v>1</v>
      </c>
      <c r="G36" s="2"/>
      <c r="H36" s="2"/>
      <c r="I36" s="2"/>
      <c r="J36" s="127"/>
      <c r="K36" s="123"/>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3"/>
    </row>
    <row r="37" spans="2:40">
      <c r="B37" s="85">
        <f t="shared" ref="B37:B64" si="1">B38-1</f>
        <v>1986</v>
      </c>
      <c r="C37" s="23" t="s">
        <v>124</v>
      </c>
      <c r="D37" s="23"/>
      <c r="E37" s="119" t="s">
        <v>23</v>
      </c>
      <c r="F37" s="23" t="s">
        <v>1</v>
      </c>
      <c r="G37" s="23"/>
      <c r="H37" s="23"/>
      <c r="I37" s="23"/>
      <c r="J37" s="68"/>
      <c r="K37" s="119"/>
      <c r="L37" s="23"/>
      <c r="M37" s="23"/>
      <c r="N37" s="23"/>
      <c r="O37" s="23"/>
      <c r="P37" s="23"/>
      <c r="Q37" s="23"/>
      <c r="R37" s="23"/>
      <c r="S37" s="23"/>
      <c r="T37" s="23"/>
      <c r="U37" s="23"/>
      <c r="V37" s="23"/>
      <c r="W37" s="23"/>
      <c r="X37" s="23"/>
      <c r="Y37" s="23"/>
      <c r="Z37" s="23"/>
      <c r="AA37" s="23"/>
      <c r="AB37" s="23"/>
      <c r="AC37" s="23"/>
      <c r="AD37" s="23"/>
      <c r="AE37" s="23"/>
      <c r="AF37" s="23"/>
      <c r="AG37" s="23"/>
      <c r="AH37" s="23"/>
      <c r="AI37" s="23"/>
      <c r="AJ37" s="23"/>
      <c r="AK37" s="23"/>
      <c r="AL37" s="23"/>
      <c r="AM37" s="23"/>
      <c r="AN37" s="68"/>
    </row>
    <row r="38" spans="2:40">
      <c r="B38" s="86">
        <f t="shared" si="1"/>
        <v>1987</v>
      </c>
      <c r="C38" s="2" t="s">
        <v>124</v>
      </c>
      <c r="D38" s="2"/>
      <c r="E38" s="121" t="s">
        <v>23</v>
      </c>
      <c r="F38" s="2" t="s">
        <v>1</v>
      </c>
      <c r="G38" s="2"/>
      <c r="H38" s="2"/>
      <c r="I38" s="2"/>
      <c r="J38" s="127"/>
      <c r="K38" s="121"/>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12"/>
    </row>
    <row r="39" spans="2:40">
      <c r="B39" s="86">
        <f t="shared" si="1"/>
        <v>1988</v>
      </c>
      <c r="C39" s="2" t="s">
        <v>124</v>
      </c>
      <c r="D39" s="2"/>
      <c r="E39" s="121" t="s">
        <v>23</v>
      </c>
      <c r="F39" s="2" t="s">
        <v>1</v>
      </c>
      <c r="G39" s="2"/>
      <c r="H39" s="2"/>
      <c r="I39" s="2"/>
      <c r="J39" s="127"/>
      <c r="K39" s="121"/>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14"/>
      <c r="AN39" s="12"/>
    </row>
    <row r="40" spans="2:40">
      <c r="B40" s="86">
        <f t="shared" si="1"/>
        <v>1989</v>
      </c>
      <c r="C40" s="2" t="s">
        <v>124</v>
      </c>
      <c r="D40" s="2"/>
      <c r="E40" s="121" t="s">
        <v>23</v>
      </c>
      <c r="F40" s="2" t="s">
        <v>1</v>
      </c>
      <c r="G40" s="2"/>
      <c r="H40" s="2"/>
      <c r="I40" s="2"/>
      <c r="J40" s="127"/>
      <c r="K40" s="121"/>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14"/>
      <c r="AM40" s="14"/>
      <c r="AN40" s="12"/>
    </row>
    <row r="41" spans="2:40">
      <c r="B41" s="86">
        <f t="shared" si="1"/>
        <v>1990</v>
      </c>
      <c r="C41" s="2" t="s">
        <v>124</v>
      </c>
      <c r="D41" s="2"/>
      <c r="E41" s="121" t="s">
        <v>23</v>
      </c>
      <c r="F41" s="2" t="s">
        <v>1</v>
      </c>
      <c r="G41" s="2"/>
      <c r="H41" s="2"/>
      <c r="I41" s="2"/>
      <c r="J41" s="127"/>
      <c r="K41" s="121"/>
      <c r="L41" s="2"/>
      <c r="M41" s="2"/>
      <c r="N41" s="2"/>
      <c r="O41" s="2"/>
      <c r="P41" s="2"/>
      <c r="Q41" s="2"/>
      <c r="R41" s="2"/>
      <c r="S41" s="2"/>
      <c r="T41" s="2"/>
      <c r="U41" s="2"/>
      <c r="V41" s="2"/>
      <c r="W41" s="2"/>
      <c r="X41" s="2"/>
      <c r="Y41" s="2"/>
      <c r="Z41" s="2"/>
      <c r="AA41" s="2"/>
      <c r="AB41" s="2"/>
      <c r="AC41" s="2"/>
      <c r="AD41" s="2"/>
      <c r="AE41" s="2"/>
      <c r="AF41" s="2"/>
      <c r="AG41" s="2"/>
      <c r="AH41" s="2"/>
      <c r="AI41" s="2"/>
      <c r="AJ41" s="2"/>
      <c r="AK41" s="14"/>
      <c r="AL41" s="14"/>
      <c r="AM41" s="14"/>
      <c r="AN41" s="12"/>
    </row>
    <row r="42" spans="2:40">
      <c r="B42" s="86">
        <f t="shared" si="1"/>
        <v>1991</v>
      </c>
      <c r="C42" s="2" t="s">
        <v>124</v>
      </c>
      <c r="D42" s="2"/>
      <c r="E42" s="121" t="s">
        <v>23</v>
      </c>
      <c r="F42" s="2" t="s">
        <v>1</v>
      </c>
      <c r="G42" s="2"/>
      <c r="H42" s="2"/>
      <c r="I42" s="2"/>
      <c r="J42" s="127"/>
      <c r="K42" s="121"/>
      <c r="L42" s="2"/>
      <c r="M42" s="2"/>
      <c r="N42" s="2"/>
      <c r="O42" s="2"/>
      <c r="P42" s="2"/>
      <c r="Q42" s="2"/>
      <c r="R42" s="2"/>
      <c r="S42" s="2"/>
      <c r="T42" s="2"/>
      <c r="U42" s="2"/>
      <c r="V42" s="2"/>
      <c r="W42" s="2"/>
      <c r="X42" s="2"/>
      <c r="Y42" s="2"/>
      <c r="Z42" s="2"/>
      <c r="AA42" s="2"/>
      <c r="AB42" s="2"/>
      <c r="AC42" s="2"/>
      <c r="AD42" s="2"/>
      <c r="AE42" s="2"/>
      <c r="AF42" s="2"/>
      <c r="AG42" s="2"/>
      <c r="AH42" s="2"/>
      <c r="AI42" s="2"/>
      <c r="AJ42" s="14"/>
      <c r="AK42" s="14"/>
      <c r="AL42" s="14"/>
      <c r="AM42" s="14"/>
      <c r="AN42" s="12"/>
    </row>
    <row r="43" spans="2:40">
      <c r="B43" s="86">
        <f t="shared" si="1"/>
        <v>1992</v>
      </c>
      <c r="C43" s="2" t="s">
        <v>124</v>
      </c>
      <c r="D43" s="2"/>
      <c r="E43" s="121" t="s">
        <v>23</v>
      </c>
      <c r="F43" s="2" t="s">
        <v>1</v>
      </c>
      <c r="G43" s="2"/>
      <c r="H43" s="2"/>
      <c r="I43" s="2"/>
      <c r="J43" s="127"/>
      <c r="K43" s="121"/>
      <c r="L43" s="2"/>
      <c r="M43" s="2"/>
      <c r="N43" s="2"/>
      <c r="O43" s="2"/>
      <c r="P43" s="2"/>
      <c r="Q43" s="2"/>
      <c r="R43" s="2"/>
      <c r="S43" s="2"/>
      <c r="T43" s="2"/>
      <c r="U43" s="2"/>
      <c r="V43" s="2"/>
      <c r="W43" s="2"/>
      <c r="X43" s="2"/>
      <c r="Y43" s="2"/>
      <c r="Z43" s="2"/>
      <c r="AA43" s="2"/>
      <c r="AB43" s="2"/>
      <c r="AC43" s="2"/>
      <c r="AD43" s="2"/>
      <c r="AE43" s="2"/>
      <c r="AF43" s="2"/>
      <c r="AG43" s="2"/>
      <c r="AH43" s="2"/>
      <c r="AI43" s="14"/>
      <c r="AJ43" s="14"/>
      <c r="AK43" s="14"/>
      <c r="AL43" s="14"/>
      <c r="AM43" s="14"/>
      <c r="AN43" s="12"/>
    </row>
    <row r="44" spans="2:40">
      <c r="B44" s="86">
        <f t="shared" si="1"/>
        <v>1993</v>
      </c>
      <c r="C44" s="2" t="s">
        <v>124</v>
      </c>
      <c r="D44" s="2"/>
      <c r="E44" s="121" t="s">
        <v>23</v>
      </c>
      <c r="F44" s="2" t="s">
        <v>1</v>
      </c>
      <c r="G44" s="2"/>
      <c r="H44" s="2"/>
      <c r="I44" s="2"/>
      <c r="J44" s="127"/>
      <c r="K44" s="121"/>
      <c r="L44" s="2"/>
      <c r="M44" s="2"/>
      <c r="N44" s="2"/>
      <c r="O44" s="2"/>
      <c r="P44" s="2"/>
      <c r="Q44" s="2"/>
      <c r="R44" s="2"/>
      <c r="S44" s="2"/>
      <c r="T44" s="2"/>
      <c r="U44" s="2"/>
      <c r="V44" s="2"/>
      <c r="W44" s="2"/>
      <c r="X44" s="2"/>
      <c r="Y44" s="2"/>
      <c r="Z44" s="2"/>
      <c r="AA44" s="2"/>
      <c r="AB44" s="2"/>
      <c r="AC44" s="2"/>
      <c r="AD44" s="2"/>
      <c r="AE44" s="2"/>
      <c r="AF44" s="2"/>
      <c r="AG44" s="2"/>
      <c r="AH44" s="14"/>
      <c r="AI44" s="14"/>
      <c r="AJ44" s="14"/>
      <c r="AK44" s="14"/>
      <c r="AL44" s="14"/>
      <c r="AM44" s="14"/>
      <c r="AN44" s="12"/>
    </row>
    <row r="45" spans="2:40">
      <c r="B45" s="86">
        <f t="shared" si="1"/>
        <v>1994</v>
      </c>
      <c r="C45" s="2" t="s">
        <v>124</v>
      </c>
      <c r="D45" s="2"/>
      <c r="E45" s="121" t="s">
        <v>23</v>
      </c>
      <c r="F45" s="2" t="s">
        <v>1</v>
      </c>
      <c r="G45" s="2"/>
      <c r="H45" s="2"/>
      <c r="I45" s="2"/>
      <c r="J45" s="127"/>
      <c r="K45" s="121"/>
      <c r="L45" s="2"/>
      <c r="M45" s="2"/>
      <c r="N45" s="2"/>
      <c r="O45" s="2"/>
      <c r="P45" s="2"/>
      <c r="Q45" s="2"/>
      <c r="R45" s="2"/>
      <c r="S45" s="2"/>
      <c r="T45" s="2"/>
      <c r="U45" s="2"/>
      <c r="V45" s="2"/>
      <c r="W45" s="2"/>
      <c r="X45" s="2"/>
      <c r="Y45" s="2"/>
      <c r="Z45" s="2"/>
      <c r="AA45" s="2"/>
      <c r="AB45" s="2"/>
      <c r="AC45" s="2"/>
      <c r="AD45" s="2"/>
      <c r="AE45" s="2"/>
      <c r="AF45" s="2"/>
      <c r="AG45" s="14"/>
      <c r="AH45" s="14"/>
      <c r="AI45" s="14"/>
      <c r="AJ45" s="14"/>
      <c r="AK45" s="14"/>
      <c r="AL45" s="14"/>
      <c r="AM45" s="14"/>
      <c r="AN45" s="12"/>
    </row>
    <row r="46" spans="2:40">
      <c r="B46" s="150">
        <f t="shared" si="1"/>
        <v>1995</v>
      </c>
      <c r="C46" s="151" t="s">
        <v>124</v>
      </c>
      <c r="D46" s="151"/>
      <c r="E46" s="152" t="s">
        <v>23</v>
      </c>
      <c r="F46" s="151" t="s">
        <v>1</v>
      </c>
      <c r="G46" s="151"/>
      <c r="H46" s="151"/>
      <c r="I46" s="151"/>
      <c r="J46" s="153"/>
      <c r="K46" s="152"/>
      <c r="L46" s="151"/>
      <c r="M46" s="151"/>
      <c r="N46" s="151"/>
      <c r="O46" s="151"/>
      <c r="P46" s="151"/>
      <c r="Q46" s="151"/>
      <c r="R46" s="151"/>
      <c r="S46" s="151"/>
      <c r="T46" s="151"/>
      <c r="U46" s="151"/>
      <c r="V46" s="151"/>
      <c r="W46" s="151"/>
      <c r="X46" s="151"/>
      <c r="Y46" s="151"/>
      <c r="Z46" s="151"/>
      <c r="AA46" s="151"/>
      <c r="AB46" s="151"/>
      <c r="AC46" s="151"/>
      <c r="AD46" s="151"/>
      <c r="AE46" s="151"/>
      <c r="AF46" s="154"/>
      <c r="AG46" s="154"/>
      <c r="AH46" s="154"/>
      <c r="AI46" s="154"/>
      <c r="AJ46" s="154"/>
      <c r="AK46" s="154"/>
      <c r="AL46" s="154"/>
      <c r="AM46" s="154"/>
      <c r="AN46" s="155"/>
    </row>
    <row r="47" spans="2:40">
      <c r="B47" s="148">
        <f t="shared" si="1"/>
        <v>1996</v>
      </c>
      <c r="C47" s="142" t="s">
        <v>124</v>
      </c>
      <c r="D47" s="142"/>
      <c r="E47" s="145" t="s">
        <v>23</v>
      </c>
      <c r="F47" s="142" t="s">
        <v>1</v>
      </c>
      <c r="G47" s="142"/>
      <c r="H47" s="142"/>
      <c r="I47" s="142"/>
      <c r="J47" s="149"/>
      <c r="K47" s="145"/>
      <c r="L47" s="142"/>
      <c r="M47" s="142"/>
      <c r="N47" s="142"/>
      <c r="O47" s="142"/>
      <c r="P47" s="142"/>
      <c r="Q47" s="142"/>
      <c r="R47" s="142"/>
      <c r="S47" s="142"/>
      <c r="T47" s="142"/>
      <c r="U47" s="142"/>
      <c r="V47" s="142"/>
      <c r="W47" s="142"/>
      <c r="X47" s="142"/>
      <c r="Y47" s="142"/>
      <c r="Z47" s="142"/>
      <c r="AA47" s="142"/>
      <c r="AB47" s="142"/>
      <c r="AC47" s="142"/>
      <c r="AD47" s="142"/>
      <c r="AE47" s="143"/>
      <c r="AF47" s="143"/>
      <c r="AG47" s="143"/>
      <c r="AH47" s="143"/>
      <c r="AI47" s="143"/>
      <c r="AJ47" s="143"/>
      <c r="AK47" s="143"/>
      <c r="AL47" s="143"/>
      <c r="AM47" s="143"/>
      <c r="AN47" s="144"/>
    </row>
    <row r="48" spans="2:40">
      <c r="B48" s="86">
        <f t="shared" si="1"/>
        <v>1997</v>
      </c>
      <c r="C48" s="2" t="s">
        <v>124</v>
      </c>
      <c r="D48" s="2"/>
      <c r="E48" s="121" t="s">
        <v>23</v>
      </c>
      <c r="F48" s="2" t="s">
        <v>1</v>
      </c>
      <c r="G48" s="2"/>
      <c r="H48" s="2"/>
      <c r="I48" s="2"/>
      <c r="J48" s="127"/>
      <c r="K48" s="121"/>
      <c r="L48" s="2"/>
      <c r="M48" s="2"/>
      <c r="N48" s="2"/>
      <c r="O48" s="2"/>
      <c r="P48" s="2"/>
      <c r="Q48" s="2"/>
      <c r="R48" s="2"/>
      <c r="S48" s="2"/>
      <c r="T48" s="2"/>
      <c r="U48" s="2"/>
      <c r="V48" s="2"/>
      <c r="W48" s="2"/>
      <c r="X48" s="2"/>
      <c r="Y48" s="2"/>
      <c r="Z48" s="2"/>
      <c r="AA48" s="2"/>
      <c r="AB48" s="2"/>
      <c r="AC48" s="2"/>
      <c r="AD48" s="14"/>
      <c r="AE48" s="14"/>
      <c r="AF48" s="14"/>
      <c r="AG48" s="14"/>
      <c r="AH48" s="14"/>
      <c r="AI48" s="14"/>
      <c r="AJ48" s="14"/>
      <c r="AK48" s="14"/>
      <c r="AL48" s="14"/>
      <c r="AM48" s="14"/>
      <c r="AN48" s="12"/>
    </row>
    <row r="49" spans="2:40">
      <c r="B49" s="86">
        <f t="shared" si="1"/>
        <v>1998</v>
      </c>
      <c r="C49" s="2" t="s">
        <v>124</v>
      </c>
      <c r="D49" s="2"/>
      <c r="E49" s="121" t="s">
        <v>23</v>
      </c>
      <c r="F49" s="2" t="s">
        <v>1</v>
      </c>
      <c r="G49" s="2"/>
      <c r="H49" s="2"/>
      <c r="I49" s="2"/>
      <c r="J49" s="127"/>
      <c r="K49" s="121"/>
      <c r="L49" s="2"/>
      <c r="M49" s="2"/>
      <c r="N49" s="2"/>
      <c r="O49" s="2"/>
      <c r="P49" s="2"/>
      <c r="Q49" s="2"/>
      <c r="R49" s="2"/>
      <c r="S49" s="2"/>
      <c r="T49" s="2"/>
      <c r="U49" s="2"/>
      <c r="V49" s="2"/>
      <c r="W49" s="2"/>
      <c r="X49" s="2"/>
      <c r="Y49" s="2"/>
      <c r="Z49" s="2"/>
      <c r="AA49" s="2"/>
      <c r="AB49" s="2"/>
      <c r="AC49" s="14"/>
      <c r="AD49" s="14"/>
      <c r="AE49" s="14"/>
      <c r="AF49" s="14"/>
      <c r="AG49" s="14"/>
      <c r="AH49" s="14"/>
      <c r="AI49" s="14"/>
      <c r="AJ49" s="14"/>
      <c r="AK49" s="14"/>
      <c r="AL49" s="14"/>
      <c r="AM49" s="14"/>
      <c r="AN49" s="12"/>
    </row>
    <row r="50" spans="2:40">
      <c r="B50" s="86">
        <f t="shared" si="1"/>
        <v>1999</v>
      </c>
      <c r="C50" s="2" t="s">
        <v>124</v>
      </c>
      <c r="D50" s="2"/>
      <c r="E50" s="121" t="s">
        <v>23</v>
      </c>
      <c r="F50" s="2" t="s">
        <v>1</v>
      </c>
      <c r="G50" s="2"/>
      <c r="H50" s="2"/>
      <c r="I50" s="2"/>
      <c r="J50" s="127"/>
      <c r="K50" s="121"/>
      <c r="L50" s="2"/>
      <c r="M50" s="2"/>
      <c r="N50" s="2"/>
      <c r="O50" s="2"/>
      <c r="P50" s="2"/>
      <c r="Q50" s="2"/>
      <c r="R50" s="2"/>
      <c r="S50" s="2"/>
      <c r="T50" s="2"/>
      <c r="U50" s="2"/>
      <c r="V50" s="2"/>
      <c r="W50" s="2"/>
      <c r="X50" s="2"/>
      <c r="Y50" s="2"/>
      <c r="Z50" s="2"/>
      <c r="AA50" s="2"/>
      <c r="AB50" s="14"/>
      <c r="AC50" s="14"/>
      <c r="AD50" s="14"/>
      <c r="AE50" s="14"/>
      <c r="AF50" s="14"/>
      <c r="AG50" s="14"/>
      <c r="AH50" s="14"/>
      <c r="AI50" s="14"/>
      <c r="AJ50" s="14"/>
      <c r="AK50" s="14"/>
      <c r="AL50" s="14"/>
      <c r="AM50" s="14"/>
      <c r="AN50" s="12"/>
    </row>
    <row r="51" spans="2:40">
      <c r="B51" s="86">
        <f t="shared" si="1"/>
        <v>2000</v>
      </c>
      <c r="C51" s="2" t="s">
        <v>124</v>
      </c>
      <c r="D51" s="2"/>
      <c r="E51" s="121" t="s">
        <v>23</v>
      </c>
      <c r="F51" s="2" t="s">
        <v>1</v>
      </c>
      <c r="G51" s="2"/>
      <c r="H51" s="2"/>
      <c r="I51" s="2"/>
      <c r="J51" s="127"/>
      <c r="K51" s="121"/>
      <c r="L51" s="2"/>
      <c r="M51" s="2"/>
      <c r="N51" s="2"/>
      <c r="O51" s="2"/>
      <c r="P51" s="2"/>
      <c r="Q51" s="2"/>
      <c r="R51" s="2"/>
      <c r="S51" s="2"/>
      <c r="T51" s="2"/>
      <c r="U51" s="2"/>
      <c r="V51" s="2"/>
      <c r="W51" s="2"/>
      <c r="X51" s="2"/>
      <c r="Y51" s="2"/>
      <c r="Z51" s="2"/>
      <c r="AA51" s="14"/>
      <c r="AB51" s="14"/>
      <c r="AC51" s="14"/>
      <c r="AD51" s="14"/>
      <c r="AE51" s="14"/>
      <c r="AF51" s="14"/>
      <c r="AG51" s="14"/>
      <c r="AH51" s="14"/>
      <c r="AI51" s="14"/>
      <c r="AJ51" s="14"/>
      <c r="AK51" s="14"/>
      <c r="AL51" s="14"/>
      <c r="AM51" s="14"/>
      <c r="AN51" s="12"/>
    </row>
    <row r="52" spans="2:40">
      <c r="B52" s="86">
        <f t="shared" si="1"/>
        <v>2001</v>
      </c>
      <c r="C52" s="2" t="s">
        <v>124</v>
      </c>
      <c r="D52" s="2"/>
      <c r="E52" s="121" t="s">
        <v>23</v>
      </c>
      <c r="F52" s="2" t="s">
        <v>1</v>
      </c>
      <c r="G52" s="2"/>
      <c r="H52" s="2"/>
      <c r="I52" s="2"/>
      <c r="J52" s="127"/>
      <c r="K52" s="121"/>
      <c r="L52" s="2"/>
      <c r="M52" s="2"/>
      <c r="N52" s="2"/>
      <c r="O52" s="2"/>
      <c r="P52" s="2"/>
      <c r="Q52" s="2"/>
      <c r="R52" s="2"/>
      <c r="S52" s="2"/>
      <c r="T52" s="2"/>
      <c r="U52" s="2"/>
      <c r="V52" s="2"/>
      <c r="W52" s="2"/>
      <c r="X52" s="2"/>
      <c r="Y52" s="2"/>
      <c r="Z52" s="14"/>
      <c r="AA52" s="14"/>
      <c r="AB52" s="14"/>
      <c r="AC52" s="14"/>
      <c r="AD52" s="14"/>
      <c r="AE52" s="14"/>
      <c r="AF52" s="14"/>
      <c r="AG52" s="14"/>
      <c r="AH52" s="14"/>
      <c r="AI52" s="14"/>
      <c r="AJ52" s="14"/>
      <c r="AK52" s="14"/>
      <c r="AL52" s="14"/>
      <c r="AM52" s="14"/>
      <c r="AN52" s="12"/>
    </row>
    <row r="53" spans="2:40">
      <c r="B53" s="86">
        <f t="shared" si="1"/>
        <v>2002</v>
      </c>
      <c r="C53" s="2" t="s">
        <v>124</v>
      </c>
      <c r="D53" s="2"/>
      <c r="E53" s="121" t="s">
        <v>23</v>
      </c>
      <c r="F53" s="2" t="s">
        <v>1</v>
      </c>
      <c r="G53" s="2"/>
      <c r="H53" s="2"/>
      <c r="I53" s="2"/>
      <c r="J53" s="127"/>
      <c r="K53" s="121"/>
      <c r="L53" s="2"/>
      <c r="M53" s="2"/>
      <c r="N53" s="2"/>
      <c r="O53" s="2"/>
      <c r="P53" s="2"/>
      <c r="Q53" s="2"/>
      <c r="R53" s="2"/>
      <c r="S53" s="2"/>
      <c r="T53" s="2"/>
      <c r="U53" s="2"/>
      <c r="V53" s="2"/>
      <c r="W53" s="2"/>
      <c r="X53" s="2"/>
      <c r="Y53" s="14"/>
      <c r="Z53" s="14"/>
      <c r="AA53" s="14"/>
      <c r="AB53" s="14"/>
      <c r="AC53" s="14"/>
      <c r="AD53" s="14"/>
      <c r="AE53" s="14"/>
      <c r="AF53" s="14"/>
      <c r="AG53" s="14"/>
      <c r="AH53" s="14"/>
      <c r="AI53" s="14"/>
      <c r="AJ53" s="14"/>
      <c r="AK53" s="14"/>
      <c r="AL53" s="14"/>
      <c r="AM53" s="14"/>
      <c r="AN53" s="12"/>
    </row>
    <row r="54" spans="2:40">
      <c r="B54" s="86">
        <f t="shared" si="1"/>
        <v>2003</v>
      </c>
      <c r="C54" s="2" t="s">
        <v>124</v>
      </c>
      <c r="D54" s="2"/>
      <c r="E54" s="121" t="s">
        <v>23</v>
      </c>
      <c r="F54" s="2" t="s">
        <v>1</v>
      </c>
      <c r="G54" s="2"/>
      <c r="H54" s="2"/>
      <c r="I54" s="2"/>
      <c r="J54" s="127"/>
      <c r="K54" s="121"/>
      <c r="L54" s="2"/>
      <c r="M54" s="2"/>
      <c r="N54" s="2"/>
      <c r="O54" s="2"/>
      <c r="P54" s="2"/>
      <c r="Q54" s="2"/>
      <c r="R54" s="2"/>
      <c r="S54" s="2"/>
      <c r="T54" s="2"/>
      <c r="U54" s="2"/>
      <c r="V54" s="2"/>
      <c r="W54" s="2"/>
      <c r="X54" s="14"/>
      <c r="Y54" s="14"/>
      <c r="Z54" s="14"/>
      <c r="AA54" s="14"/>
      <c r="AB54" s="14"/>
      <c r="AC54" s="14"/>
      <c r="AD54" s="14"/>
      <c r="AE54" s="14"/>
      <c r="AF54" s="14"/>
      <c r="AG54" s="14"/>
      <c r="AH54" s="14"/>
      <c r="AI54" s="14"/>
      <c r="AJ54" s="14"/>
      <c r="AK54" s="14"/>
      <c r="AL54" s="14"/>
      <c r="AM54" s="14"/>
      <c r="AN54" s="12"/>
    </row>
    <row r="55" spans="2:40">
      <c r="B55" s="86">
        <f t="shared" si="1"/>
        <v>2004</v>
      </c>
      <c r="C55" s="2" t="s">
        <v>124</v>
      </c>
      <c r="D55" s="2"/>
      <c r="E55" s="121" t="s">
        <v>23</v>
      </c>
      <c r="F55" s="2" t="s">
        <v>1</v>
      </c>
      <c r="G55" s="2"/>
      <c r="H55" s="2"/>
      <c r="I55" s="2"/>
      <c r="J55" s="127"/>
      <c r="K55" s="121"/>
      <c r="L55" s="2"/>
      <c r="M55" s="2"/>
      <c r="N55" s="2"/>
      <c r="O55" s="2"/>
      <c r="P55" s="2"/>
      <c r="Q55" s="2"/>
      <c r="R55" s="2"/>
      <c r="S55" s="2"/>
      <c r="T55" s="2"/>
      <c r="U55" s="2"/>
      <c r="V55" s="2"/>
      <c r="W55" s="14"/>
      <c r="X55" s="14"/>
      <c r="Y55" s="14"/>
      <c r="Z55" s="14"/>
      <c r="AA55" s="14"/>
      <c r="AB55" s="14"/>
      <c r="AC55" s="14"/>
      <c r="AD55" s="14"/>
      <c r="AE55" s="14"/>
      <c r="AF55" s="14"/>
      <c r="AG55" s="14"/>
      <c r="AH55" s="14"/>
      <c r="AI55" s="14"/>
      <c r="AJ55" s="14"/>
      <c r="AK55" s="14"/>
      <c r="AL55" s="14"/>
      <c r="AM55" s="14"/>
      <c r="AN55" s="12"/>
    </row>
    <row r="56" spans="2:40">
      <c r="B56" s="150">
        <f t="shared" si="1"/>
        <v>2005</v>
      </c>
      <c r="C56" s="151" t="s">
        <v>124</v>
      </c>
      <c r="D56" s="151"/>
      <c r="E56" s="152" t="s">
        <v>23</v>
      </c>
      <c r="F56" s="151" t="s">
        <v>1</v>
      </c>
      <c r="G56" s="151"/>
      <c r="H56" s="151"/>
      <c r="I56" s="151"/>
      <c r="J56" s="153"/>
      <c r="K56" s="152"/>
      <c r="L56" s="151"/>
      <c r="M56" s="151"/>
      <c r="N56" s="151"/>
      <c r="O56" s="151"/>
      <c r="P56" s="151"/>
      <c r="Q56" s="151"/>
      <c r="R56" s="151"/>
      <c r="S56" s="151"/>
      <c r="T56" s="151"/>
      <c r="U56" s="151"/>
      <c r="V56" s="154"/>
      <c r="W56" s="154"/>
      <c r="X56" s="154"/>
      <c r="Y56" s="154"/>
      <c r="Z56" s="154"/>
      <c r="AA56" s="154"/>
      <c r="AB56" s="154"/>
      <c r="AC56" s="154"/>
      <c r="AD56" s="154"/>
      <c r="AE56" s="154"/>
      <c r="AF56" s="154"/>
      <c r="AG56" s="154"/>
      <c r="AH56" s="154"/>
      <c r="AI56" s="154"/>
      <c r="AJ56" s="154"/>
      <c r="AK56" s="154"/>
      <c r="AL56" s="154"/>
      <c r="AM56" s="154"/>
      <c r="AN56" s="155"/>
    </row>
    <row r="57" spans="2:40">
      <c r="B57" s="148">
        <f t="shared" si="1"/>
        <v>2006</v>
      </c>
      <c r="C57" s="142" t="s">
        <v>124</v>
      </c>
      <c r="D57" s="142"/>
      <c r="E57" s="145" t="s">
        <v>23</v>
      </c>
      <c r="F57" s="142" t="s">
        <v>1</v>
      </c>
      <c r="G57" s="142"/>
      <c r="H57" s="142"/>
      <c r="I57" s="142"/>
      <c r="J57" s="149"/>
      <c r="K57" s="145"/>
      <c r="L57" s="142"/>
      <c r="M57" s="142"/>
      <c r="N57" s="142"/>
      <c r="O57" s="142"/>
      <c r="P57" s="142"/>
      <c r="Q57" s="142"/>
      <c r="R57" s="142"/>
      <c r="S57" s="142"/>
      <c r="T57" s="142"/>
      <c r="U57" s="146"/>
      <c r="V57" s="146"/>
      <c r="W57" s="146"/>
      <c r="X57" s="146"/>
      <c r="Y57" s="146"/>
      <c r="Z57" s="146"/>
      <c r="AA57" s="146"/>
      <c r="AB57" s="146"/>
      <c r="AC57" s="146"/>
      <c r="AD57" s="146"/>
      <c r="AE57" s="146"/>
      <c r="AF57" s="146"/>
      <c r="AG57" s="146"/>
      <c r="AH57" s="146"/>
      <c r="AI57" s="146"/>
      <c r="AJ57" s="146"/>
      <c r="AK57" s="146"/>
      <c r="AL57" s="146"/>
      <c r="AM57" s="146"/>
      <c r="AN57" s="147"/>
    </row>
    <row r="58" spans="2:40">
      <c r="B58" s="86">
        <f t="shared" si="1"/>
        <v>2007</v>
      </c>
      <c r="C58" s="2" t="s">
        <v>124</v>
      </c>
      <c r="D58" s="2"/>
      <c r="E58" s="121" t="s">
        <v>23</v>
      </c>
      <c r="F58" s="2" t="s">
        <v>1</v>
      </c>
      <c r="G58" s="2"/>
      <c r="H58" s="2"/>
      <c r="I58" s="2"/>
      <c r="J58" s="127"/>
      <c r="K58" s="121"/>
      <c r="L58" s="2"/>
      <c r="M58" s="2"/>
      <c r="N58" s="2"/>
      <c r="O58" s="2"/>
      <c r="P58" s="2"/>
      <c r="Q58" s="2"/>
      <c r="R58" s="2"/>
      <c r="S58" s="2"/>
      <c r="T58" s="14"/>
      <c r="U58" s="14"/>
      <c r="V58" s="14"/>
      <c r="W58" s="14"/>
      <c r="X58" s="14"/>
      <c r="Y58" s="14"/>
      <c r="Z58" s="14"/>
      <c r="AA58" s="14"/>
      <c r="AB58" s="14"/>
      <c r="AC58" s="14"/>
      <c r="AD58" s="14"/>
      <c r="AE58" s="14"/>
      <c r="AF58" s="14"/>
      <c r="AG58" s="14"/>
      <c r="AH58" s="14"/>
      <c r="AI58" s="14"/>
      <c r="AJ58" s="14"/>
      <c r="AK58" s="14"/>
      <c r="AL58" s="14"/>
      <c r="AM58" s="14"/>
      <c r="AN58" s="12"/>
    </row>
    <row r="59" spans="2:40">
      <c r="B59" s="86">
        <f t="shared" si="1"/>
        <v>2008</v>
      </c>
      <c r="C59" s="2" t="s">
        <v>124</v>
      </c>
      <c r="D59" s="2"/>
      <c r="E59" s="121" t="s">
        <v>23</v>
      </c>
      <c r="F59" s="2" t="s">
        <v>1</v>
      </c>
      <c r="G59" s="2"/>
      <c r="H59" s="2"/>
      <c r="I59" s="2"/>
      <c r="J59" s="127"/>
      <c r="K59" s="121"/>
      <c r="L59" s="2"/>
      <c r="M59" s="2"/>
      <c r="N59" s="2"/>
      <c r="O59" s="2"/>
      <c r="P59" s="2"/>
      <c r="Q59" s="2"/>
      <c r="R59" s="2"/>
      <c r="S59" s="14"/>
      <c r="T59" s="14"/>
      <c r="U59" s="14"/>
      <c r="V59" s="14"/>
      <c r="W59" s="14"/>
      <c r="X59" s="14"/>
      <c r="Y59" s="14"/>
      <c r="Z59" s="14"/>
      <c r="AA59" s="14"/>
      <c r="AB59" s="14"/>
      <c r="AC59" s="14"/>
      <c r="AD59" s="14"/>
      <c r="AE59" s="14"/>
      <c r="AF59" s="14"/>
      <c r="AG59" s="14"/>
      <c r="AH59" s="14"/>
      <c r="AI59" s="14"/>
      <c r="AJ59" s="14"/>
      <c r="AK59" s="14"/>
      <c r="AL59" s="14"/>
      <c r="AM59" s="14"/>
      <c r="AN59" s="12"/>
    </row>
    <row r="60" spans="2:40">
      <c r="B60" s="86">
        <f t="shared" si="1"/>
        <v>2009</v>
      </c>
      <c r="C60" s="2" t="s">
        <v>124</v>
      </c>
      <c r="D60" s="2"/>
      <c r="E60" s="121" t="s">
        <v>23</v>
      </c>
      <c r="F60" s="2" t="s">
        <v>1</v>
      </c>
      <c r="G60" s="2"/>
      <c r="H60" s="2"/>
      <c r="I60" s="2"/>
      <c r="J60" s="127"/>
      <c r="K60" s="121"/>
      <c r="L60" s="2"/>
      <c r="M60" s="2"/>
      <c r="N60" s="2"/>
      <c r="O60" s="2"/>
      <c r="P60" s="2"/>
      <c r="Q60" s="2"/>
      <c r="R60" s="14"/>
      <c r="S60" s="14"/>
      <c r="T60" s="14"/>
      <c r="U60" s="14"/>
      <c r="V60" s="14"/>
      <c r="W60" s="14"/>
      <c r="X60" s="14"/>
      <c r="Y60" s="14"/>
      <c r="Z60" s="14"/>
      <c r="AA60" s="14"/>
      <c r="AB60" s="14"/>
      <c r="AC60" s="14"/>
      <c r="AD60" s="14"/>
      <c r="AE60" s="14"/>
      <c r="AF60" s="14"/>
      <c r="AG60" s="14"/>
      <c r="AH60" s="14"/>
      <c r="AI60" s="14"/>
      <c r="AJ60" s="14"/>
      <c r="AK60" s="14"/>
      <c r="AL60" s="14"/>
      <c r="AM60" s="14"/>
      <c r="AN60" s="12"/>
    </row>
    <row r="61" spans="2:40">
      <c r="B61" s="86">
        <f t="shared" si="1"/>
        <v>2010</v>
      </c>
      <c r="C61" s="2" t="s">
        <v>124</v>
      </c>
      <c r="D61" s="2"/>
      <c r="E61" s="121" t="s">
        <v>23</v>
      </c>
      <c r="F61" s="2" t="s">
        <v>1</v>
      </c>
      <c r="G61" s="2"/>
      <c r="H61" s="2"/>
      <c r="I61" s="2"/>
      <c r="J61" s="127"/>
      <c r="K61" s="121"/>
      <c r="L61" s="2"/>
      <c r="M61" s="2"/>
      <c r="N61" s="2"/>
      <c r="O61" s="2"/>
      <c r="P61" s="2"/>
      <c r="Q61" s="14"/>
      <c r="R61" s="14"/>
      <c r="S61" s="14"/>
      <c r="T61" s="14"/>
      <c r="U61" s="14"/>
      <c r="V61" s="14"/>
      <c r="W61" s="14"/>
      <c r="X61" s="14"/>
      <c r="Y61" s="14"/>
      <c r="Z61" s="14"/>
      <c r="AA61" s="14"/>
      <c r="AB61" s="14"/>
      <c r="AC61" s="14"/>
      <c r="AD61" s="14"/>
      <c r="AE61" s="14"/>
      <c r="AF61" s="14"/>
      <c r="AG61" s="14"/>
      <c r="AH61" s="14"/>
      <c r="AI61" s="14"/>
      <c r="AJ61" s="14"/>
      <c r="AK61" s="14"/>
      <c r="AL61" s="14"/>
      <c r="AM61" s="14"/>
      <c r="AN61" s="12"/>
    </row>
    <row r="62" spans="2:40">
      <c r="B62" s="86">
        <f t="shared" si="1"/>
        <v>2011</v>
      </c>
      <c r="C62" s="2" t="s">
        <v>124</v>
      </c>
      <c r="D62" s="2"/>
      <c r="E62" s="121" t="s">
        <v>23</v>
      </c>
      <c r="F62" s="2" t="s">
        <v>1</v>
      </c>
      <c r="G62" s="2"/>
      <c r="H62" s="2"/>
      <c r="I62" s="2"/>
      <c r="J62" s="127"/>
      <c r="K62" s="121"/>
      <c r="L62" s="2"/>
      <c r="M62" s="2"/>
      <c r="N62" s="2"/>
      <c r="O62" s="2"/>
      <c r="P62" s="14"/>
      <c r="Q62" s="14"/>
      <c r="R62" s="14"/>
      <c r="S62" s="14"/>
      <c r="T62" s="14"/>
      <c r="U62" s="14"/>
      <c r="V62" s="14"/>
      <c r="W62" s="14"/>
      <c r="X62" s="14"/>
      <c r="Y62" s="14"/>
      <c r="Z62" s="14"/>
      <c r="AA62" s="14"/>
      <c r="AB62" s="14"/>
      <c r="AC62" s="14"/>
      <c r="AD62" s="14"/>
      <c r="AE62" s="14"/>
      <c r="AF62" s="14"/>
      <c r="AG62" s="14"/>
      <c r="AH62" s="14"/>
      <c r="AI62" s="14"/>
      <c r="AJ62" s="14"/>
      <c r="AK62" s="14"/>
      <c r="AL62" s="14"/>
      <c r="AM62" s="14"/>
      <c r="AN62" s="12"/>
    </row>
    <row r="63" spans="2:40">
      <c r="B63" s="86">
        <f t="shared" si="1"/>
        <v>2012</v>
      </c>
      <c r="C63" s="2" t="s">
        <v>124</v>
      </c>
      <c r="D63" s="2"/>
      <c r="E63" s="121" t="s">
        <v>23</v>
      </c>
      <c r="F63" s="2" t="s">
        <v>1</v>
      </c>
      <c r="G63" s="2"/>
      <c r="H63" s="2"/>
      <c r="I63" s="2"/>
      <c r="J63" s="127"/>
      <c r="K63" s="121"/>
      <c r="L63" s="2"/>
      <c r="M63" s="2"/>
      <c r="N63" s="2"/>
      <c r="O63" s="14"/>
      <c r="P63" s="14"/>
      <c r="Q63" s="14"/>
      <c r="R63" s="14"/>
      <c r="S63" s="14"/>
      <c r="T63" s="14"/>
      <c r="U63" s="14"/>
      <c r="V63" s="14"/>
      <c r="W63" s="14"/>
      <c r="X63" s="14"/>
      <c r="Y63" s="14"/>
      <c r="Z63" s="14"/>
      <c r="AA63" s="14"/>
      <c r="AB63" s="14"/>
      <c r="AC63" s="14"/>
      <c r="AD63" s="14"/>
      <c r="AE63" s="14"/>
      <c r="AF63" s="14"/>
      <c r="AG63" s="14"/>
      <c r="AH63" s="14"/>
      <c r="AI63" s="14"/>
      <c r="AJ63" s="14"/>
      <c r="AK63" s="14"/>
      <c r="AL63" s="14"/>
      <c r="AM63" s="14"/>
      <c r="AN63" s="12"/>
    </row>
    <row r="64" spans="2:40">
      <c r="B64" s="86">
        <f t="shared" si="1"/>
        <v>2013</v>
      </c>
      <c r="C64" s="2" t="s">
        <v>124</v>
      </c>
      <c r="D64" s="2"/>
      <c r="E64" s="121" t="s">
        <v>23</v>
      </c>
      <c r="F64" s="2" t="s">
        <v>1</v>
      </c>
      <c r="G64" s="2"/>
      <c r="H64" s="2"/>
      <c r="I64" s="2"/>
      <c r="J64" s="127"/>
      <c r="K64" s="121"/>
      <c r="L64" s="2"/>
      <c r="M64" s="2"/>
      <c r="N64" s="14"/>
      <c r="O64" s="14"/>
      <c r="P64" s="14"/>
      <c r="Q64" s="14"/>
      <c r="R64" s="14"/>
      <c r="S64" s="14"/>
      <c r="T64" s="14"/>
      <c r="U64" s="14"/>
      <c r="V64" s="14"/>
      <c r="W64" s="14"/>
      <c r="X64" s="14"/>
      <c r="Y64" s="14"/>
      <c r="Z64" s="14"/>
      <c r="AA64" s="14"/>
      <c r="AB64" s="14"/>
      <c r="AC64" s="14"/>
      <c r="AD64" s="14"/>
      <c r="AE64" s="14"/>
      <c r="AF64" s="14"/>
      <c r="AG64" s="14"/>
      <c r="AH64" s="14"/>
      <c r="AI64" s="14"/>
      <c r="AJ64" s="14"/>
      <c r="AK64" s="14"/>
      <c r="AL64" s="14"/>
      <c r="AM64" s="14"/>
      <c r="AN64" s="12"/>
    </row>
    <row r="65" spans="2:40">
      <c r="B65" s="86">
        <f>B66-1</f>
        <v>2014</v>
      </c>
      <c r="C65" s="2" t="s">
        <v>124</v>
      </c>
      <c r="D65" s="2"/>
      <c r="E65" s="121" t="s">
        <v>23</v>
      </c>
      <c r="F65" s="2" t="s">
        <v>1</v>
      </c>
      <c r="G65" s="2"/>
      <c r="H65" s="2"/>
      <c r="I65" s="2"/>
      <c r="J65" s="127"/>
      <c r="K65" s="121"/>
      <c r="L65" s="2"/>
      <c r="M65" s="14"/>
      <c r="N65" s="14"/>
      <c r="O65" s="14"/>
      <c r="P65" s="14"/>
      <c r="Q65" s="14"/>
      <c r="R65" s="14"/>
      <c r="S65" s="14"/>
      <c r="T65" s="14"/>
      <c r="U65" s="14"/>
      <c r="V65" s="14"/>
      <c r="W65" s="14"/>
      <c r="X65" s="14"/>
      <c r="Y65" s="14"/>
      <c r="Z65" s="14"/>
      <c r="AA65" s="14"/>
      <c r="AB65" s="14"/>
      <c r="AC65" s="14"/>
      <c r="AD65" s="14"/>
      <c r="AE65" s="14"/>
      <c r="AF65" s="14"/>
      <c r="AG65" s="14"/>
      <c r="AH65" s="14"/>
      <c r="AI65" s="14"/>
      <c r="AJ65" s="14"/>
      <c r="AK65" s="14"/>
      <c r="AL65" s="14"/>
      <c r="AM65" s="14"/>
      <c r="AN65" s="12"/>
    </row>
    <row r="66" spans="2:40">
      <c r="B66" s="87">
        <v>2015</v>
      </c>
      <c r="C66" s="2" t="s">
        <v>124</v>
      </c>
      <c r="D66" s="2"/>
      <c r="E66" s="121" t="s">
        <v>23</v>
      </c>
      <c r="F66" s="2" t="s">
        <v>1</v>
      </c>
      <c r="G66" s="2"/>
      <c r="H66" s="2"/>
      <c r="I66" s="2"/>
      <c r="J66" s="127"/>
      <c r="K66" s="123"/>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3"/>
    </row>
    <row r="67" spans="2:40">
      <c r="B67" s="85">
        <f t="shared" ref="B67:B94" si="2">B68-1</f>
        <v>1986</v>
      </c>
      <c r="C67" s="23" t="s">
        <v>124</v>
      </c>
      <c r="D67" s="23"/>
      <c r="E67" s="119" t="s">
        <v>23</v>
      </c>
      <c r="F67" s="23" t="s">
        <v>1</v>
      </c>
      <c r="G67" s="23"/>
      <c r="H67" s="23"/>
      <c r="I67" s="23"/>
      <c r="J67" s="68"/>
      <c r="K67" s="119"/>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68"/>
    </row>
    <row r="68" spans="2:40">
      <c r="B68" s="86">
        <f t="shared" si="2"/>
        <v>1987</v>
      </c>
      <c r="C68" s="2" t="s">
        <v>124</v>
      </c>
      <c r="D68" s="2"/>
      <c r="E68" s="121" t="s">
        <v>23</v>
      </c>
      <c r="F68" s="2" t="s">
        <v>1</v>
      </c>
      <c r="G68" s="2"/>
      <c r="H68" s="2"/>
      <c r="I68" s="2"/>
      <c r="J68" s="127"/>
      <c r="K68" s="121"/>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12"/>
    </row>
    <row r="69" spans="2:40">
      <c r="B69" s="86">
        <f t="shared" si="2"/>
        <v>1988</v>
      </c>
      <c r="C69" s="2" t="s">
        <v>124</v>
      </c>
      <c r="D69" s="2"/>
      <c r="E69" s="121" t="s">
        <v>23</v>
      </c>
      <c r="F69" s="2" t="s">
        <v>1</v>
      </c>
      <c r="G69" s="2"/>
      <c r="H69" s="2"/>
      <c r="I69" s="2"/>
      <c r="J69" s="127"/>
      <c r="K69" s="121"/>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14"/>
      <c r="AN69" s="12"/>
    </row>
    <row r="70" spans="2:40">
      <c r="B70" s="86">
        <f t="shared" si="2"/>
        <v>1989</v>
      </c>
      <c r="C70" s="2" t="s">
        <v>124</v>
      </c>
      <c r="D70" s="2"/>
      <c r="E70" s="121" t="s">
        <v>23</v>
      </c>
      <c r="F70" s="2" t="s">
        <v>1</v>
      </c>
      <c r="G70" s="2"/>
      <c r="H70" s="2"/>
      <c r="I70" s="2"/>
      <c r="J70" s="127"/>
      <c r="K70" s="121"/>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14"/>
      <c r="AM70" s="14"/>
      <c r="AN70" s="12"/>
    </row>
    <row r="71" spans="2:40">
      <c r="B71" s="86">
        <f t="shared" si="2"/>
        <v>1990</v>
      </c>
      <c r="C71" s="2" t="s">
        <v>124</v>
      </c>
      <c r="D71" s="2"/>
      <c r="E71" s="121" t="s">
        <v>23</v>
      </c>
      <c r="F71" s="2" t="s">
        <v>1</v>
      </c>
      <c r="G71" s="2"/>
      <c r="H71" s="2"/>
      <c r="I71" s="2"/>
      <c r="J71" s="127"/>
      <c r="K71" s="121"/>
      <c r="L71" s="2"/>
      <c r="M71" s="2"/>
      <c r="N71" s="2"/>
      <c r="O71" s="2"/>
      <c r="P71" s="2"/>
      <c r="Q71" s="2"/>
      <c r="R71" s="2"/>
      <c r="S71" s="2"/>
      <c r="T71" s="2"/>
      <c r="U71" s="2"/>
      <c r="V71" s="2"/>
      <c r="W71" s="2"/>
      <c r="X71" s="2"/>
      <c r="Y71" s="2"/>
      <c r="Z71" s="2"/>
      <c r="AA71" s="2"/>
      <c r="AB71" s="2"/>
      <c r="AC71" s="2"/>
      <c r="AD71" s="2"/>
      <c r="AE71" s="2"/>
      <c r="AF71" s="2"/>
      <c r="AG71" s="2"/>
      <c r="AH71" s="2"/>
      <c r="AI71" s="2"/>
      <c r="AJ71" s="2"/>
      <c r="AK71" s="14"/>
      <c r="AL71" s="14"/>
      <c r="AM71" s="14"/>
      <c r="AN71" s="12"/>
    </row>
    <row r="72" spans="2:40">
      <c r="B72" s="86">
        <f t="shared" si="2"/>
        <v>1991</v>
      </c>
      <c r="C72" s="2" t="s">
        <v>124</v>
      </c>
      <c r="D72" s="2"/>
      <c r="E72" s="121" t="s">
        <v>23</v>
      </c>
      <c r="F72" s="2" t="s">
        <v>1</v>
      </c>
      <c r="G72" s="2"/>
      <c r="H72" s="2"/>
      <c r="I72" s="2"/>
      <c r="J72" s="127"/>
      <c r="K72" s="121"/>
      <c r="L72" s="2"/>
      <c r="M72" s="2"/>
      <c r="N72" s="2"/>
      <c r="O72" s="2"/>
      <c r="P72" s="2"/>
      <c r="Q72" s="2"/>
      <c r="R72" s="2"/>
      <c r="S72" s="2"/>
      <c r="T72" s="2"/>
      <c r="U72" s="2"/>
      <c r="V72" s="2"/>
      <c r="W72" s="2"/>
      <c r="X72" s="2"/>
      <c r="Y72" s="2"/>
      <c r="Z72" s="2"/>
      <c r="AA72" s="2"/>
      <c r="AB72" s="2"/>
      <c r="AC72" s="2"/>
      <c r="AD72" s="2"/>
      <c r="AE72" s="2"/>
      <c r="AF72" s="2"/>
      <c r="AG72" s="2"/>
      <c r="AH72" s="2"/>
      <c r="AI72" s="2"/>
      <c r="AJ72" s="14"/>
      <c r="AK72" s="14"/>
      <c r="AL72" s="14"/>
      <c r="AM72" s="14"/>
      <c r="AN72" s="12"/>
    </row>
    <row r="73" spans="2:40">
      <c r="B73" s="86">
        <f t="shared" si="2"/>
        <v>1992</v>
      </c>
      <c r="C73" s="2" t="s">
        <v>124</v>
      </c>
      <c r="D73" s="2"/>
      <c r="E73" s="121" t="s">
        <v>23</v>
      </c>
      <c r="F73" s="2" t="s">
        <v>1</v>
      </c>
      <c r="G73" s="2"/>
      <c r="H73" s="2"/>
      <c r="I73" s="2"/>
      <c r="J73" s="127"/>
      <c r="K73" s="121"/>
      <c r="L73" s="2"/>
      <c r="M73" s="2"/>
      <c r="N73" s="2"/>
      <c r="O73" s="2"/>
      <c r="P73" s="2"/>
      <c r="Q73" s="2"/>
      <c r="R73" s="2"/>
      <c r="S73" s="2"/>
      <c r="T73" s="2"/>
      <c r="U73" s="2"/>
      <c r="V73" s="2"/>
      <c r="W73" s="2"/>
      <c r="X73" s="2"/>
      <c r="Y73" s="2"/>
      <c r="Z73" s="2"/>
      <c r="AA73" s="2"/>
      <c r="AB73" s="2"/>
      <c r="AC73" s="2"/>
      <c r="AD73" s="2"/>
      <c r="AE73" s="2"/>
      <c r="AF73" s="2"/>
      <c r="AG73" s="2"/>
      <c r="AH73" s="2"/>
      <c r="AI73" s="14"/>
      <c r="AJ73" s="14"/>
      <c r="AK73" s="14"/>
      <c r="AL73" s="14"/>
      <c r="AM73" s="14"/>
      <c r="AN73" s="12"/>
    </row>
    <row r="74" spans="2:40">
      <c r="B74" s="86">
        <f t="shared" si="2"/>
        <v>1993</v>
      </c>
      <c r="C74" s="2" t="s">
        <v>124</v>
      </c>
      <c r="D74" s="2"/>
      <c r="E74" s="121" t="s">
        <v>23</v>
      </c>
      <c r="F74" s="2" t="s">
        <v>1</v>
      </c>
      <c r="G74" s="2"/>
      <c r="H74" s="2"/>
      <c r="I74" s="2"/>
      <c r="J74" s="127"/>
      <c r="K74" s="121"/>
      <c r="L74" s="2"/>
      <c r="M74" s="2"/>
      <c r="N74" s="2"/>
      <c r="O74" s="2"/>
      <c r="P74" s="2"/>
      <c r="Q74" s="2"/>
      <c r="R74" s="2"/>
      <c r="S74" s="2"/>
      <c r="T74" s="2"/>
      <c r="U74" s="2"/>
      <c r="V74" s="2"/>
      <c r="W74" s="2"/>
      <c r="X74" s="2"/>
      <c r="Y74" s="2"/>
      <c r="Z74" s="2"/>
      <c r="AA74" s="2"/>
      <c r="AB74" s="2"/>
      <c r="AC74" s="2"/>
      <c r="AD74" s="2"/>
      <c r="AE74" s="2"/>
      <c r="AF74" s="2"/>
      <c r="AG74" s="2"/>
      <c r="AH74" s="14"/>
      <c r="AI74" s="14"/>
      <c r="AJ74" s="14"/>
      <c r="AK74" s="14"/>
      <c r="AL74" s="14"/>
      <c r="AM74" s="14"/>
      <c r="AN74" s="12"/>
    </row>
    <row r="75" spans="2:40">
      <c r="B75" s="86">
        <f t="shared" si="2"/>
        <v>1994</v>
      </c>
      <c r="C75" s="2" t="s">
        <v>124</v>
      </c>
      <c r="D75" s="2"/>
      <c r="E75" s="121" t="s">
        <v>23</v>
      </c>
      <c r="F75" s="2" t="s">
        <v>1</v>
      </c>
      <c r="G75" s="2"/>
      <c r="H75" s="2"/>
      <c r="I75" s="2"/>
      <c r="J75" s="127"/>
      <c r="K75" s="121"/>
      <c r="L75" s="2"/>
      <c r="M75" s="2"/>
      <c r="N75" s="2"/>
      <c r="O75" s="2"/>
      <c r="P75" s="2"/>
      <c r="Q75" s="2"/>
      <c r="R75" s="2"/>
      <c r="S75" s="2"/>
      <c r="T75" s="2"/>
      <c r="U75" s="2"/>
      <c r="V75" s="2"/>
      <c r="W75" s="2"/>
      <c r="X75" s="2"/>
      <c r="Y75" s="2"/>
      <c r="Z75" s="2"/>
      <c r="AA75" s="2"/>
      <c r="AB75" s="2"/>
      <c r="AC75" s="2"/>
      <c r="AD75" s="2"/>
      <c r="AE75" s="2"/>
      <c r="AF75" s="2"/>
      <c r="AG75" s="14"/>
      <c r="AH75" s="14"/>
      <c r="AI75" s="14"/>
      <c r="AJ75" s="14"/>
      <c r="AK75" s="14"/>
      <c r="AL75" s="14"/>
      <c r="AM75" s="14"/>
      <c r="AN75" s="12"/>
    </row>
    <row r="76" spans="2:40">
      <c r="B76" s="150">
        <f t="shared" si="2"/>
        <v>1995</v>
      </c>
      <c r="C76" s="151" t="s">
        <v>124</v>
      </c>
      <c r="D76" s="151"/>
      <c r="E76" s="152" t="s">
        <v>23</v>
      </c>
      <c r="F76" s="151" t="s">
        <v>1</v>
      </c>
      <c r="G76" s="151"/>
      <c r="H76" s="151"/>
      <c r="I76" s="151"/>
      <c r="J76" s="153"/>
      <c r="K76" s="152"/>
      <c r="L76" s="151"/>
      <c r="M76" s="151"/>
      <c r="N76" s="151"/>
      <c r="O76" s="151"/>
      <c r="P76" s="151"/>
      <c r="Q76" s="151"/>
      <c r="R76" s="151"/>
      <c r="S76" s="151"/>
      <c r="T76" s="151"/>
      <c r="U76" s="151"/>
      <c r="V76" s="151"/>
      <c r="W76" s="151"/>
      <c r="X76" s="151"/>
      <c r="Y76" s="151"/>
      <c r="Z76" s="151"/>
      <c r="AA76" s="151"/>
      <c r="AB76" s="151"/>
      <c r="AC76" s="151"/>
      <c r="AD76" s="151"/>
      <c r="AE76" s="151"/>
      <c r="AF76" s="154"/>
      <c r="AG76" s="154"/>
      <c r="AH76" s="154"/>
      <c r="AI76" s="154"/>
      <c r="AJ76" s="154"/>
      <c r="AK76" s="154"/>
      <c r="AL76" s="154"/>
      <c r="AM76" s="154"/>
      <c r="AN76" s="155"/>
    </row>
    <row r="77" spans="2:40">
      <c r="B77" s="148">
        <f t="shared" si="2"/>
        <v>1996</v>
      </c>
      <c r="C77" s="142" t="s">
        <v>124</v>
      </c>
      <c r="D77" s="142"/>
      <c r="E77" s="145" t="s">
        <v>23</v>
      </c>
      <c r="F77" s="142" t="s">
        <v>1</v>
      </c>
      <c r="G77" s="142"/>
      <c r="H77" s="142"/>
      <c r="I77" s="142"/>
      <c r="J77" s="149"/>
      <c r="K77" s="145"/>
      <c r="L77" s="142"/>
      <c r="M77" s="142"/>
      <c r="N77" s="142"/>
      <c r="O77" s="142"/>
      <c r="P77" s="142"/>
      <c r="Q77" s="142"/>
      <c r="R77" s="142"/>
      <c r="S77" s="142"/>
      <c r="T77" s="142"/>
      <c r="U77" s="142"/>
      <c r="V77" s="142"/>
      <c r="W77" s="142"/>
      <c r="X77" s="142"/>
      <c r="Y77" s="142"/>
      <c r="Z77" s="142"/>
      <c r="AA77" s="142"/>
      <c r="AB77" s="142"/>
      <c r="AC77" s="142"/>
      <c r="AD77" s="142"/>
      <c r="AE77" s="143"/>
      <c r="AF77" s="143"/>
      <c r="AG77" s="143"/>
      <c r="AH77" s="143"/>
      <c r="AI77" s="143"/>
      <c r="AJ77" s="143"/>
      <c r="AK77" s="143"/>
      <c r="AL77" s="143"/>
      <c r="AM77" s="143"/>
      <c r="AN77" s="144"/>
    </row>
    <row r="78" spans="2:40">
      <c r="B78" s="86">
        <f t="shared" si="2"/>
        <v>1997</v>
      </c>
      <c r="C78" s="2" t="s">
        <v>124</v>
      </c>
      <c r="D78" s="2"/>
      <c r="E78" s="121" t="s">
        <v>23</v>
      </c>
      <c r="F78" s="2" t="s">
        <v>1</v>
      </c>
      <c r="G78" s="2"/>
      <c r="H78" s="2"/>
      <c r="I78" s="2"/>
      <c r="J78" s="127"/>
      <c r="K78" s="121"/>
      <c r="L78" s="2"/>
      <c r="M78" s="2"/>
      <c r="N78" s="2"/>
      <c r="O78" s="2"/>
      <c r="P78" s="2"/>
      <c r="Q78" s="2"/>
      <c r="R78" s="2"/>
      <c r="S78" s="2"/>
      <c r="T78" s="2"/>
      <c r="U78" s="2"/>
      <c r="V78" s="2"/>
      <c r="W78" s="2"/>
      <c r="X78" s="2"/>
      <c r="Y78" s="2"/>
      <c r="Z78" s="2"/>
      <c r="AA78" s="2"/>
      <c r="AB78" s="2"/>
      <c r="AC78" s="2"/>
      <c r="AD78" s="14"/>
      <c r="AE78" s="14"/>
      <c r="AF78" s="14"/>
      <c r="AG78" s="14"/>
      <c r="AH78" s="14"/>
      <c r="AI78" s="14"/>
      <c r="AJ78" s="14"/>
      <c r="AK78" s="14"/>
      <c r="AL78" s="14"/>
      <c r="AM78" s="14"/>
      <c r="AN78" s="12"/>
    </row>
    <row r="79" spans="2:40">
      <c r="B79" s="86">
        <f t="shared" si="2"/>
        <v>1998</v>
      </c>
      <c r="C79" s="2" t="s">
        <v>124</v>
      </c>
      <c r="D79" s="2"/>
      <c r="E79" s="121" t="s">
        <v>23</v>
      </c>
      <c r="F79" s="2" t="s">
        <v>1</v>
      </c>
      <c r="G79" s="2"/>
      <c r="H79" s="2"/>
      <c r="I79" s="2"/>
      <c r="J79" s="127"/>
      <c r="K79" s="121"/>
      <c r="L79" s="2"/>
      <c r="M79" s="2"/>
      <c r="N79" s="2"/>
      <c r="O79" s="2"/>
      <c r="P79" s="2"/>
      <c r="Q79" s="2"/>
      <c r="R79" s="2"/>
      <c r="S79" s="2"/>
      <c r="T79" s="2"/>
      <c r="U79" s="2"/>
      <c r="V79" s="2"/>
      <c r="W79" s="2"/>
      <c r="X79" s="2"/>
      <c r="Y79" s="2"/>
      <c r="Z79" s="2"/>
      <c r="AA79" s="2"/>
      <c r="AB79" s="2"/>
      <c r="AC79" s="14"/>
      <c r="AD79" s="14"/>
      <c r="AE79" s="14"/>
      <c r="AF79" s="14"/>
      <c r="AG79" s="14"/>
      <c r="AH79" s="14"/>
      <c r="AI79" s="14"/>
      <c r="AJ79" s="14"/>
      <c r="AK79" s="14"/>
      <c r="AL79" s="14"/>
      <c r="AM79" s="14"/>
      <c r="AN79" s="12"/>
    </row>
    <row r="80" spans="2:40">
      <c r="B80" s="86">
        <f t="shared" si="2"/>
        <v>1999</v>
      </c>
      <c r="C80" s="2" t="s">
        <v>124</v>
      </c>
      <c r="D80" s="2"/>
      <c r="E80" s="121" t="s">
        <v>23</v>
      </c>
      <c r="F80" s="2" t="s">
        <v>1</v>
      </c>
      <c r="G80" s="2"/>
      <c r="H80" s="2"/>
      <c r="I80" s="2"/>
      <c r="J80" s="127"/>
      <c r="K80" s="121"/>
      <c r="L80" s="2"/>
      <c r="M80" s="2"/>
      <c r="N80" s="2"/>
      <c r="O80" s="2"/>
      <c r="P80" s="2"/>
      <c r="Q80" s="2"/>
      <c r="R80" s="2"/>
      <c r="S80" s="2"/>
      <c r="T80" s="2"/>
      <c r="U80" s="2"/>
      <c r="V80" s="2"/>
      <c r="W80" s="2"/>
      <c r="X80" s="2"/>
      <c r="Y80" s="2"/>
      <c r="Z80" s="2"/>
      <c r="AA80" s="2"/>
      <c r="AB80" s="14"/>
      <c r="AC80" s="14"/>
      <c r="AD80" s="14"/>
      <c r="AE80" s="14"/>
      <c r="AF80" s="14"/>
      <c r="AG80" s="14"/>
      <c r="AH80" s="14"/>
      <c r="AI80" s="14"/>
      <c r="AJ80" s="14"/>
      <c r="AK80" s="14"/>
      <c r="AL80" s="14"/>
      <c r="AM80" s="14"/>
      <c r="AN80" s="12"/>
    </row>
    <row r="81" spans="2:40">
      <c r="B81" s="86">
        <f t="shared" si="2"/>
        <v>2000</v>
      </c>
      <c r="C81" s="2" t="s">
        <v>124</v>
      </c>
      <c r="D81" s="2"/>
      <c r="E81" s="121" t="s">
        <v>23</v>
      </c>
      <c r="F81" s="2" t="s">
        <v>1</v>
      </c>
      <c r="G81" s="2"/>
      <c r="H81" s="2"/>
      <c r="I81" s="2"/>
      <c r="J81" s="127"/>
      <c r="K81" s="121"/>
      <c r="L81" s="2"/>
      <c r="M81" s="2"/>
      <c r="N81" s="2"/>
      <c r="O81" s="2"/>
      <c r="P81" s="2"/>
      <c r="Q81" s="2"/>
      <c r="R81" s="2"/>
      <c r="S81" s="2"/>
      <c r="T81" s="2"/>
      <c r="U81" s="2"/>
      <c r="V81" s="2"/>
      <c r="W81" s="2"/>
      <c r="X81" s="2"/>
      <c r="Y81" s="2"/>
      <c r="Z81" s="2"/>
      <c r="AA81" s="14"/>
      <c r="AB81" s="14"/>
      <c r="AC81" s="14"/>
      <c r="AD81" s="14"/>
      <c r="AE81" s="14"/>
      <c r="AF81" s="14"/>
      <c r="AG81" s="14"/>
      <c r="AH81" s="14"/>
      <c r="AI81" s="14"/>
      <c r="AJ81" s="14"/>
      <c r="AK81" s="14"/>
      <c r="AL81" s="14"/>
      <c r="AM81" s="14"/>
      <c r="AN81" s="12"/>
    </row>
    <row r="82" spans="2:40">
      <c r="B82" s="86">
        <f t="shared" si="2"/>
        <v>2001</v>
      </c>
      <c r="C82" s="2" t="s">
        <v>124</v>
      </c>
      <c r="D82" s="2"/>
      <c r="E82" s="121" t="s">
        <v>23</v>
      </c>
      <c r="F82" s="2" t="s">
        <v>1</v>
      </c>
      <c r="G82" s="2"/>
      <c r="H82" s="2"/>
      <c r="I82" s="2"/>
      <c r="J82" s="127"/>
      <c r="K82" s="121"/>
      <c r="L82" s="2"/>
      <c r="M82" s="2"/>
      <c r="N82" s="2"/>
      <c r="O82" s="2"/>
      <c r="P82" s="2"/>
      <c r="Q82" s="2"/>
      <c r="R82" s="2"/>
      <c r="S82" s="2"/>
      <c r="T82" s="2"/>
      <c r="U82" s="2"/>
      <c r="V82" s="2"/>
      <c r="W82" s="2"/>
      <c r="X82" s="2"/>
      <c r="Y82" s="2"/>
      <c r="Z82" s="14"/>
      <c r="AA82" s="14"/>
      <c r="AB82" s="14"/>
      <c r="AC82" s="14"/>
      <c r="AD82" s="14"/>
      <c r="AE82" s="14"/>
      <c r="AF82" s="14"/>
      <c r="AG82" s="14"/>
      <c r="AH82" s="14"/>
      <c r="AI82" s="14"/>
      <c r="AJ82" s="14"/>
      <c r="AK82" s="14"/>
      <c r="AL82" s="14"/>
      <c r="AM82" s="14"/>
      <c r="AN82" s="12"/>
    </row>
    <row r="83" spans="2:40">
      <c r="B83" s="86">
        <f t="shared" si="2"/>
        <v>2002</v>
      </c>
      <c r="C83" s="2" t="s">
        <v>124</v>
      </c>
      <c r="D83" s="2"/>
      <c r="E83" s="121" t="s">
        <v>23</v>
      </c>
      <c r="F83" s="2" t="s">
        <v>1</v>
      </c>
      <c r="G83" s="2"/>
      <c r="H83" s="2"/>
      <c r="I83" s="2"/>
      <c r="J83" s="127"/>
      <c r="K83" s="121"/>
      <c r="L83" s="2"/>
      <c r="M83" s="2"/>
      <c r="N83" s="2"/>
      <c r="O83" s="2"/>
      <c r="P83" s="2"/>
      <c r="Q83" s="2"/>
      <c r="R83" s="2"/>
      <c r="S83" s="2"/>
      <c r="T83" s="2"/>
      <c r="U83" s="2"/>
      <c r="V83" s="2"/>
      <c r="W83" s="2"/>
      <c r="X83" s="2"/>
      <c r="Y83" s="14"/>
      <c r="Z83" s="14"/>
      <c r="AA83" s="14"/>
      <c r="AB83" s="14"/>
      <c r="AC83" s="14"/>
      <c r="AD83" s="14"/>
      <c r="AE83" s="14"/>
      <c r="AF83" s="14"/>
      <c r="AG83" s="14"/>
      <c r="AH83" s="14"/>
      <c r="AI83" s="14"/>
      <c r="AJ83" s="14"/>
      <c r="AK83" s="14"/>
      <c r="AL83" s="14"/>
      <c r="AM83" s="14"/>
      <c r="AN83" s="12"/>
    </row>
    <row r="84" spans="2:40">
      <c r="B84" s="86">
        <f t="shared" si="2"/>
        <v>2003</v>
      </c>
      <c r="C84" s="2" t="s">
        <v>124</v>
      </c>
      <c r="D84" s="2"/>
      <c r="E84" s="121" t="s">
        <v>23</v>
      </c>
      <c r="F84" s="2" t="s">
        <v>1</v>
      </c>
      <c r="G84" s="2"/>
      <c r="H84" s="2"/>
      <c r="I84" s="2"/>
      <c r="J84" s="127"/>
      <c r="K84" s="121"/>
      <c r="L84" s="2"/>
      <c r="M84" s="2"/>
      <c r="N84" s="2"/>
      <c r="O84" s="2"/>
      <c r="P84" s="2"/>
      <c r="Q84" s="2"/>
      <c r="R84" s="2"/>
      <c r="S84" s="2"/>
      <c r="T84" s="2"/>
      <c r="U84" s="2"/>
      <c r="V84" s="2"/>
      <c r="W84" s="2"/>
      <c r="X84" s="14"/>
      <c r="Y84" s="14"/>
      <c r="Z84" s="14"/>
      <c r="AA84" s="14"/>
      <c r="AB84" s="14"/>
      <c r="AC84" s="14"/>
      <c r="AD84" s="14"/>
      <c r="AE84" s="14"/>
      <c r="AF84" s="14"/>
      <c r="AG84" s="14"/>
      <c r="AH84" s="14"/>
      <c r="AI84" s="14"/>
      <c r="AJ84" s="14"/>
      <c r="AK84" s="14"/>
      <c r="AL84" s="14"/>
      <c r="AM84" s="14"/>
      <c r="AN84" s="12"/>
    </row>
    <row r="85" spans="2:40">
      <c r="B85" s="86">
        <f t="shared" si="2"/>
        <v>2004</v>
      </c>
      <c r="C85" s="2" t="s">
        <v>124</v>
      </c>
      <c r="D85" s="2"/>
      <c r="E85" s="121" t="s">
        <v>23</v>
      </c>
      <c r="F85" s="2" t="s">
        <v>1</v>
      </c>
      <c r="G85" s="2"/>
      <c r="H85" s="2"/>
      <c r="I85" s="2"/>
      <c r="J85" s="127"/>
      <c r="K85" s="121"/>
      <c r="L85" s="2"/>
      <c r="M85" s="2"/>
      <c r="N85" s="2"/>
      <c r="O85" s="2"/>
      <c r="P85" s="2"/>
      <c r="Q85" s="2"/>
      <c r="R85" s="2"/>
      <c r="S85" s="2"/>
      <c r="T85" s="2"/>
      <c r="U85" s="2"/>
      <c r="V85" s="2"/>
      <c r="W85" s="14"/>
      <c r="X85" s="14"/>
      <c r="Y85" s="14"/>
      <c r="Z85" s="14"/>
      <c r="AA85" s="14"/>
      <c r="AB85" s="14"/>
      <c r="AC85" s="14"/>
      <c r="AD85" s="14"/>
      <c r="AE85" s="14"/>
      <c r="AF85" s="14"/>
      <c r="AG85" s="14"/>
      <c r="AH85" s="14"/>
      <c r="AI85" s="14"/>
      <c r="AJ85" s="14"/>
      <c r="AK85" s="14"/>
      <c r="AL85" s="14"/>
      <c r="AM85" s="14"/>
      <c r="AN85" s="12"/>
    </row>
    <row r="86" spans="2:40">
      <c r="B86" s="150">
        <f t="shared" si="2"/>
        <v>2005</v>
      </c>
      <c r="C86" s="151" t="s">
        <v>124</v>
      </c>
      <c r="D86" s="151"/>
      <c r="E86" s="152" t="s">
        <v>23</v>
      </c>
      <c r="F86" s="151" t="s">
        <v>1</v>
      </c>
      <c r="G86" s="151"/>
      <c r="H86" s="151"/>
      <c r="I86" s="151"/>
      <c r="J86" s="153"/>
      <c r="K86" s="152"/>
      <c r="L86" s="151"/>
      <c r="M86" s="151"/>
      <c r="N86" s="151"/>
      <c r="O86" s="151"/>
      <c r="P86" s="151"/>
      <c r="Q86" s="151"/>
      <c r="R86" s="151"/>
      <c r="S86" s="151"/>
      <c r="T86" s="151"/>
      <c r="U86" s="151"/>
      <c r="V86" s="154"/>
      <c r="W86" s="154"/>
      <c r="X86" s="154"/>
      <c r="Y86" s="154"/>
      <c r="Z86" s="154"/>
      <c r="AA86" s="154"/>
      <c r="AB86" s="154"/>
      <c r="AC86" s="154"/>
      <c r="AD86" s="154"/>
      <c r="AE86" s="154"/>
      <c r="AF86" s="154"/>
      <c r="AG86" s="154"/>
      <c r="AH86" s="154"/>
      <c r="AI86" s="154"/>
      <c r="AJ86" s="154"/>
      <c r="AK86" s="154"/>
      <c r="AL86" s="154"/>
      <c r="AM86" s="154"/>
      <c r="AN86" s="155"/>
    </row>
    <row r="87" spans="2:40">
      <c r="B87" s="148">
        <f t="shared" si="2"/>
        <v>2006</v>
      </c>
      <c r="C87" s="142" t="s">
        <v>124</v>
      </c>
      <c r="D87" s="142"/>
      <c r="E87" s="145" t="s">
        <v>23</v>
      </c>
      <c r="F87" s="142" t="s">
        <v>1</v>
      </c>
      <c r="G87" s="142"/>
      <c r="H87" s="142"/>
      <c r="I87" s="142"/>
      <c r="J87" s="149"/>
      <c r="K87" s="145"/>
      <c r="L87" s="142"/>
      <c r="M87" s="142"/>
      <c r="N87" s="142"/>
      <c r="O87" s="142"/>
      <c r="P87" s="142"/>
      <c r="Q87" s="142"/>
      <c r="R87" s="142"/>
      <c r="S87" s="142"/>
      <c r="T87" s="142"/>
      <c r="U87" s="146"/>
      <c r="V87" s="146"/>
      <c r="W87" s="146"/>
      <c r="X87" s="146"/>
      <c r="Y87" s="146"/>
      <c r="Z87" s="146"/>
      <c r="AA87" s="146"/>
      <c r="AB87" s="146"/>
      <c r="AC87" s="146"/>
      <c r="AD87" s="146"/>
      <c r="AE87" s="146"/>
      <c r="AF87" s="146"/>
      <c r="AG87" s="146"/>
      <c r="AH87" s="146"/>
      <c r="AI87" s="146"/>
      <c r="AJ87" s="146"/>
      <c r="AK87" s="146"/>
      <c r="AL87" s="146"/>
      <c r="AM87" s="146"/>
      <c r="AN87" s="147"/>
    </row>
    <row r="88" spans="2:40">
      <c r="B88" s="86">
        <f t="shared" si="2"/>
        <v>2007</v>
      </c>
      <c r="C88" s="2" t="s">
        <v>124</v>
      </c>
      <c r="D88" s="2"/>
      <c r="E88" s="121" t="s">
        <v>23</v>
      </c>
      <c r="F88" s="2" t="s">
        <v>1</v>
      </c>
      <c r="G88" s="2"/>
      <c r="H88" s="2"/>
      <c r="I88" s="2"/>
      <c r="J88" s="127"/>
      <c r="K88" s="121"/>
      <c r="L88" s="2"/>
      <c r="M88" s="2"/>
      <c r="N88" s="2"/>
      <c r="O88" s="2"/>
      <c r="P88" s="2"/>
      <c r="Q88" s="2"/>
      <c r="R88" s="2"/>
      <c r="S88" s="2"/>
      <c r="T88" s="14"/>
      <c r="U88" s="14"/>
      <c r="V88" s="14"/>
      <c r="W88" s="14"/>
      <c r="X88" s="14"/>
      <c r="Y88" s="14"/>
      <c r="Z88" s="14"/>
      <c r="AA88" s="14"/>
      <c r="AB88" s="14"/>
      <c r="AC88" s="14"/>
      <c r="AD88" s="14"/>
      <c r="AE88" s="14"/>
      <c r="AF88" s="14"/>
      <c r="AG88" s="14"/>
      <c r="AH88" s="14"/>
      <c r="AI88" s="14"/>
      <c r="AJ88" s="14"/>
      <c r="AK88" s="14"/>
      <c r="AL88" s="14"/>
      <c r="AM88" s="14"/>
      <c r="AN88" s="12"/>
    </row>
    <row r="89" spans="2:40">
      <c r="B89" s="86">
        <f t="shared" si="2"/>
        <v>2008</v>
      </c>
      <c r="C89" s="2" t="s">
        <v>124</v>
      </c>
      <c r="D89" s="2"/>
      <c r="E89" s="121" t="s">
        <v>23</v>
      </c>
      <c r="F89" s="2" t="s">
        <v>1</v>
      </c>
      <c r="G89" s="2"/>
      <c r="H89" s="2"/>
      <c r="I89" s="2"/>
      <c r="J89" s="127"/>
      <c r="K89" s="121"/>
      <c r="L89" s="2"/>
      <c r="M89" s="2"/>
      <c r="N89" s="2"/>
      <c r="O89" s="2"/>
      <c r="P89" s="2"/>
      <c r="Q89" s="2"/>
      <c r="R89" s="2"/>
      <c r="S89" s="14"/>
      <c r="T89" s="14"/>
      <c r="U89" s="14"/>
      <c r="V89" s="14"/>
      <c r="W89" s="14"/>
      <c r="X89" s="14"/>
      <c r="Y89" s="14"/>
      <c r="Z89" s="14"/>
      <c r="AA89" s="14"/>
      <c r="AB89" s="14"/>
      <c r="AC89" s="14"/>
      <c r="AD89" s="14"/>
      <c r="AE89" s="14"/>
      <c r="AF89" s="14"/>
      <c r="AG89" s="14"/>
      <c r="AH89" s="14"/>
      <c r="AI89" s="14"/>
      <c r="AJ89" s="14"/>
      <c r="AK89" s="14"/>
      <c r="AL89" s="14"/>
      <c r="AM89" s="14"/>
      <c r="AN89" s="12"/>
    </row>
    <row r="90" spans="2:40">
      <c r="B90" s="86">
        <f t="shared" si="2"/>
        <v>2009</v>
      </c>
      <c r="C90" s="2" t="s">
        <v>124</v>
      </c>
      <c r="D90" s="2"/>
      <c r="E90" s="121" t="s">
        <v>23</v>
      </c>
      <c r="F90" s="2" t="s">
        <v>1</v>
      </c>
      <c r="G90" s="2"/>
      <c r="H90" s="2"/>
      <c r="I90" s="2"/>
      <c r="J90" s="127"/>
      <c r="K90" s="121"/>
      <c r="L90" s="2"/>
      <c r="M90" s="2"/>
      <c r="N90" s="2"/>
      <c r="O90" s="2"/>
      <c r="P90" s="2"/>
      <c r="Q90" s="2"/>
      <c r="R90" s="14"/>
      <c r="S90" s="14"/>
      <c r="T90" s="14"/>
      <c r="U90" s="14"/>
      <c r="V90" s="14"/>
      <c r="W90" s="14"/>
      <c r="X90" s="14"/>
      <c r="Y90" s="14"/>
      <c r="Z90" s="14"/>
      <c r="AA90" s="14"/>
      <c r="AB90" s="14"/>
      <c r="AC90" s="14"/>
      <c r="AD90" s="14"/>
      <c r="AE90" s="14"/>
      <c r="AF90" s="14"/>
      <c r="AG90" s="14"/>
      <c r="AH90" s="14"/>
      <c r="AI90" s="14"/>
      <c r="AJ90" s="14"/>
      <c r="AK90" s="14"/>
      <c r="AL90" s="14"/>
      <c r="AM90" s="14"/>
      <c r="AN90" s="12"/>
    </row>
    <row r="91" spans="2:40">
      <c r="B91" s="86">
        <f t="shared" si="2"/>
        <v>2010</v>
      </c>
      <c r="C91" s="2" t="s">
        <v>124</v>
      </c>
      <c r="D91" s="2"/>
      <c r="E91" s="121" t="s">
        <v>23</v>
      </c>
      <c r="F91" s="2" t="s">
        <v>1</v>
      </c>
      <c r="G91" s="2"/>
      <c r="H91" s="2"/>
      <c r="I91" s="2"/>
      <c r="J91" s="127"/>
      <c r="K91" s="121"/>
      <c r="L91" s="2"/>
      <c r="M91" s="2"/>
      <c r="N91" s="2"/>
      <c r="O91" s="2"/>
      <c r="P91" s="2"/>
      <c r="Q91" s="14"/>
      <c r="R91" s="14"/>
      <c r="S91" s="14"/>
      <c r="T91" s="14"/>
      <c r="U91" s="14"/>
      <c r="V91" s="14"/>
      <c r="W91" s="14"/>
      <c r="X91" s="14"/>
      <c r="Y91" s="14"/>
      <c r="Z91" s="14"/>
      <c r="AA91" s="14"/>
      <c r="AB91" s="14"/>
      <c r="AC91" s="14"/>
      <c r="AD91" s="14"/>
      <c r="AE91" s="14"/>
      <c r="AF91" s="14"/>
      <c r="AG91" s="14"/>
      <c r="AH91" s="14"/>
      <c r="AI91" s="14"/>
      <c r="AJ91" s="14"/>
      <c r="AK91" s="14"/>
      <c r="AL91" s="14"/>
      <c r="AM91" s="14"/>
      <c r="AN91" s="12"/>
    </row>
    <row r="92" spans="2:40">
      <c r="B92" s="86">
        <f t="shared" si="2"/>
        <v>2011</v>
      </c>
      <c r="C92" s="2" t="s">
        <v>124</v>
      </c>
      <c r="D92" s="2"/>
      <c r="E92" s="121" t="s">
        <v>23</v>
      </c>
      <c r="F92" s="2" t="s">
        <v>1</v>
      </c>
      <c r="G92" s="2"/>
      <c r="H92" s="2"/>
      <c r="I92" s="2"/>
      <c r="J92" s="127"/>
      <c r="K92" s="121"/>
      <c r="L92" s="2"/>
      <c r="M92" s="2"/>
      <c r="N92" s="2"/>
      <c r="O92" s="2"/>
      <c r="P92" s="14"/>
      <c r="Q92" s="14"/>
      <c r="R92" s="14"/>
      <c r="S92" s="14"/>
      <c r="T92" s="14"/>
      <c r="U92" s="14"/>
      <c r="V92" s="14"/>
      <c r="W92" s="14"/>
      <c r="X92" s="14"/>
      <c r="Y92" s="14"/>
      <c r="Z92" s="14"/>
      <c r="AA92" s="14"/>
      <c r="AB92" s="14"/>
      <c r="AC92" s="14"/>
      <c r="AD92" s="14"/>
      <c r="AE92" s="14"/>
      <c r="AF92" s="14"/>
      <c r="AG92" s="14"/>
      <c r="AH92" s="14"/>
      <c r="AI92" s="14"/>
      <c r="AJ92" s="14"/>
      <c r="AK92" s="14"/>
      <c r="AL92" s="14"/>
      <c r="AM92" s="14"/>
      <c r="AN92" s="12"/>
    </row>
    <row r="93" spans="2:40">
      <c r="B93" s="86">
        <f t="shared" si="2"/>
        <v>2012</v>
      </c>
      <c r="C93" s="2" t="s">
        <v>124</v>
      </c>
      <c r="D93" s="2"/>
      <c r="E93" s="121" t="s">
        <v>23</v>
      </c>
      <c r="F93" s="2" t="s">
        <v>1</v>
      </c>
      <c r="G93" s="2"/>
      <c r="H93" s="2"/>
      <c r="I93" s="2"/>
      <c r="J93" s="127"/>
      <c r="K93" s="121"/>
      <c r="L93" s="2"/>
      <c r="M93" s="2"/>
      <c r="N93" s="2"/>
      <c r="O93" s="14"/>
      <c r="P93" s="14"/>
      <c r="Q93" s="14"/>
      <c r="R93" s="14"/>
      <c r="S93" s="14"/>
      <c r="T93" s="14"/>
      <c r="U93" s="14"/>
      <c r="V93" s="14"/>
      <c r="W93" s="14"/>
      <c r="X93" s="14"/>
      <c r="Y93" s="14"/>
      <c r="Z93" s="14"/>
      <c r="AA93" s="14"/>
      <c r="AB93" s="14"/>
      <c r="AC93" s="14"/>
      <c r="AD93" s="14"/>
      <c r="AE93" s="14"/>
      <c r="AF93" s="14"/>
      <c r="AG93" s="14"/>
      <c r="AH93" s="14"/>
      <c r="AI93" s="14"/>
      <c r="AJ93" s="14"/>
      <c r="AK93" s="14"/>
      <c r="AL93" s="14"/>
      <c r="AM93" s="14"/>
      <c r="AN93" s="12"/>
    </row>
    <row r="94" spans="2:40">
      <c r="B94" s="86">
        <f t="shared" si="2"/>
        <v>2013</v>
      </c>
      <c r="C94" s="2" t="s">
        <v>124</v>
      </c>
      <c r="D94" s="2"/>
      <c r="E94" s="121" t="s">
        <v>23</v>
      </c>
      <c r="F94" s="2" t="s">
        <v>1</v>
      </c>
      <c r="G94" s="2"/>
      <c r="H94" s="2"/>
      <c r="I94" s="2"/>
      <c r="J94" s="127"/>
      <c r="K94" s="121"/>
      <c r="L94" s="2"/>
      <c r="M94" s="2"/>
      <c r="N94" s="14"/>
      <c r="O94" s="14"/>
      <c r="P94" s="14"/>
      <c r="Q94" s="14"/>
      <c r="R94" s="14"/>
      <c r="S94" s="14"/>
      <c r="T94" s="14"/>
      <c r="U94" s="14"/>
      <c r="V94" s="14"/>
      <c r="W94" s="14"/>
      <c r="X94" s="14"/>
      <c r="Y94" s="14"/>
      <c r="Z94" s="14"/>
      <c r="AA94" s="14"/>
      <c r="AB94" s="14"/>
      <c r="AC94" s="14"/>
      <c r="AD94" s="14"/>
      <c r="AE94" s="14"/>
      <c r="AF94" s="14"/>
      <c r="AG94" s="14"/>
      <c r="AH94" s="14"/>
      <c r="AI94" s="14"/>
      <c r="AJ94" s="14"/>
      <c r="AK94" s="14"/>
      <c r="AL94" s="14"/>
      <c r="AM94" s="14"/>
      <c r="AN94" s="12"/>
    </row>
    <row r="95" spans="2:40">
      <c r="B95" s="86">
        <f>B96-1</f>
        <v>2014</v>
      </c>
      <c r="C95" s="2" t="s">
        <v>124</v>
      </c>
      <c r="D95" s="2"/>
      <c r="E95" s="121" t="s">
        <v>23</v>
      </c>
      <c r="F95" s="2" t="s">
        <v>1</v>
      </c>
      <c r="G95" s="2"/>
      <c r="H95" s="2"/>
      <c r="I95" s="2"/>
      <c r="J95" s="127"/>
      <c r="K95" s="121"/>
      <c r="L95" s="2"/>
      <c r="M95" s="14"/>
      <c r="N95" s="14"/>
      <c r="O95" s="14"/>
      <c r="P95" s="14"/>
      <c r="Q95" s="14"/>
      <c r="R95" s="14"/>
      <c r="S95" s="14"/>
      <c r="T95" s="14"/>
      <c r="U95" s="14"/>
      <c r="V95" s="14"/>
      <c r="W95" s="14"/>
      <c r="X95" s="14"/>
      <c r="Y95" s="14"/>
      <c r="Z95" s="14"/>
      <c r="AA95" s="14"/>
      <c r="AB95" s="14"/>
      <c r="AC95" s="14"/>
      <c r="AD95" s="14"/>
      <c r="AE95" s="14"/>
      <c r="AF95" s="14"/>
      <c r="AG95" s="14"/>
      <c r="AH95" s="14"/>
      <c r="AI95" s="14"/>
      <c r="AJ95" s="14"/>
      <c r="AK95" s="14"/>
      <c r="AL95" s="14"/>
      <c r="AM95" s="14"/>
      <c r="AN95" s="12"/>
    </row>
    <row r="96" spans="2:40">
      <c r="B96" s="87">
        <v>2015</v>
      </c>
      <c r="C96" s="2" t="s">
        <v>124</v>
      </c>
      <c r="D96" s="2"/>
      <c r="E96" s="121" t="s">
        <v>23</v>
      </c>
      <c r="F96" s="2" t="s">
        <v>1</v>
      </c>
      <c r="G96" s="2"/>
      <c r="H96" s="2"/>
      <c r="I96" s="2"/>
      <c r="J96" s="127"/>
      <c r="K96" s="123"/>
      <c r="L96" s="15"/>
      <c r="M96" s="15"/>
      <c r="N96" s="15"/>
      <c r="O96" s="15"/>
      <c r="P96" s="15"/>
      <c r="Q96" s="15"/>
      <c r="R96" s="15"/>
      <c r="S96" s="15"/>
      <c r="T96" s="15"/>
      <c r="U96" s="15"/>
      <c r="V96" s="15"/>
      <c r="W96" s="15"/>
      <c r="X96" s="15"/>
      <c r="Y96" s="15"/>
      <c r="Z96" s="15"/>
      <c r="AA96" s="15"/>
      <c r="AB96" s="15"/>
      <c r="AC96" s="15"/>
      <c r="AD96" s="15"/>
      <c r="AE96" s="15"/>
      <c r="AF96" s="15"/>
      <c r="AG96" s="15"/>
      <c r="AH96" s="15"/>
      <c r="AI96" s="15"/>
      <c r="AJ96" s="15"/>
      <c r="AK96" s="15"/>
      <c r="AL96" s="15"/>
      <c r="AM96" s="15"/>
      <c r="AN96" s="13"/>
    </row>
    <row r="97" spans="2:40">
      <c r="B97" s="85">
        <f t="shared" ref="B97:B124" si="3">B98-1</f>
        <v>1986</v>
      </c>
      <c r="C97" s="23" t="s">
        <v>124</v>
      </c>
      <c r="D97" s="23"/>
      <c r="E97" s="119" t="s">
        <v>23</v>
      </c>
      <c r="F97" s="23" t="s">
        <v>1</v>
      </c>
      <c r="G97" s="23"/>
      <c r="H97" s="23"/>
      <c r="I97" s="23"/>
      <c r="J97" s="68"/>
      <c r="K97" s="119"/>
      <c r="L97" s="23"/>
      <c r="M97" s="23"/>
      <c r="N97" s="23"/>
      <c r="O97" s="23"/>
      <c r="P97" s="23"/>
      <c r="Q97" s="23"/>
      <c r="R97" s="23"/>
      <c r="S97" s="23"/>
      <c r="T97" s="23"/>
      <c r="U97" s="23"/>
      <c r="V97" s="23"/>
      <c r="W97" s="23"/>
      <c r="X97" s="23"/>
      <c r="Y97" s="23"/>
      <c r="Z97" s="23"/>
      <c r="AA97" s="23"/>
      <c r="AB97" s="23"/>
      <c r="AC97" s="23"/>
      <c r="AD97" s="23"/>
      <c r="AE97" s="23"/>
      <c r="AF97" s="23"/>
      <c r="AG97" s="23"/>
      <c r="AH97" s="23"/>
      <c r="AI97" s="23"/>
      <c r="AJ97" s="23"/>
      <c r="AK97" s="23"/>
      <c r="AL97" s="23"/>
      <c r="AM97" s="23"/>
      <c r="AN97" s="68"/>
    </row>
    <row r="98" spans="2:40">
      <c r="B98" s="86">
        <f t="shared" si="3"/>
        <v>1987</v>
      </c>
      <c r="C98" s="2" t="s">
        <v>124</v>
      </c>
      <c r="D98" s="2"/>
      <c r="E98" s="121" t="s">
        <v>23</v>
      </c>
      <c r="F98" s="2" t="s">
        <v>1</v>
      </c>
      <c r="G98" s="2"/>
      <c r="H98" s="2"/>
      <c r="I98" s="2"/>
      <c r="J98" s="127"/>
      <c r="K98" s="121"/>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12"/>
    </row>
    <row r="99" spans="2:40">
      <c r="B99" s="86">
        <f t="shared" si="3"/>
        <v>1988</v>
      </c>
      <c r="C99" s="2" t="s">
        <v>124</v>
      </c>
      <c r="D99" s="2"/>
      <c r="E99" s="121" t="s">
        <v>23</v>
      </c>
      <c r="F99" s="2" t="s">
        <v>1</v>
      </c>
      <c r="G99" s="2"/>
      <c r="H99" s="2"/>
      <c r="I99" s="2"/>
      <c r="J99" s="127"/>
      <c r="K99" s="121"/>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14"/>
      <c r="AN99" s="12"/>
    </row>
    <row r="100" spans="2:40">
      <c r="B100" s="86">
        <f t="shared" si="3"/>
        <v>1989</v>
      </c>
      <c r="C100" s="2" t="s">
        <v>124</v>
      </c>
      <c r="D100" s="2"/>
      <c r="E100" s="121" t="s">
        <v>23</v>
      </c>
      <c r="F100" s="2" t="s">
        <v>1</v>
      </c>
      <c r="G100" s="2"/>
      <c r="H100" s="2"/>
      <c r="I100" s="2"/>
      <c r="J100" s="127"/>
      <c r="K100" s="121"/>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c r="AL100" s="14"/>
      <c r="AM100" s="14"/>
      <c r="AN100" s="12"/>
    </row>
    <row r="101" spans="2:40">
      <c r="B101" s="86">
        <f t="shared" si="3"/>
        <v>1990</v>
      </c>
      <c r="C101" s="2" t="s">
        <v>124</v>
      </c>
      <c r="D101" s="2"/>
      <c r="E101" s="121" t="s">
        <v>23</v>
      </c>
      <c r="F101" s="2" t="s">
        <v>1</v>
      </c>
      <c r="G101" s="2"/>
      <c r="H101" s="2"/>
      <c r="I101" s="2"/>
      <c r="J101" s="127"/>
      <c r="K101" s="121"/>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14"/>
      <c r="AL101" s="14"/>
      <c r="AM101" s="14"/>
      <c r="AN101" s="12"/>
    </row>
    <row r="102" spans="2:40">
      <c r="B102" s="86">
        <f t="shared" si="3"/>
        <v>1991</v>
      </c>
      <c r="C102" s="2" t="s">
        <v>124</v>
      </c>
      <c r="D102" s="2"/>
      <c r="E102" s="121" t="s">
        <v>23</v>
      </c>
      <c r="F102" s="2" t="s">
        <v>1</v>
      </c>
      <c r="G102" s="2"/>
      <c r="H102" s="2"/>
      <c r="I102" s="2"/>
      <c r="J102" s="127"/>
      <c r="K102" s="121"/>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14"/>
      <c r="AK102" s="14"/>
      <c r="AL102" s="14"/>
      <c r="AM102" s="14"/>
      <c r="AN102" s="12"/>
    </row>
    <row r="103" spans="2:40">
      <c r="B103" s="86">
        <f t="shared" si="3"/>
        <v>1992</v>
      </c>
      <c r="C103" s="2" t="s">
        <v>124</v>
      </c>
      <c r="D103" s="2"/>
      <c r="E103" s="121" t="s">
        <v>23</v>
      </c>
      <c r="F103" s="2" t="s">
        <v>1</v>
      </c>
      <c r="G103" s="2"/>
      <c r="H103" s="2"/>
      <c r="I103" s="2"/>
      <c r="J103" s="127"/>
      <c r="K103" s="121"/>
      <c r="L103" s="2"/>
      <c r="M103" s="2"/>
      <c r="N103" s="2"/>
      <c r="O103" s="2"/>
      <c r="P103" s="2"/>
      <c r="Q103" s="2"/>
      <c r="R103" s="2"/>
      <c r="S103" s="2"/>
      <c r="T103" s="2"/>
      <c r="U103" s="2"/>
      <c r="V103" s="2"/>
      <c r="W103" s="2"/>
      <c r="X103" s="2"/>
      <c r="Y103" s="2"/>
      <c r="Z103" s="2"/>
      <c r="AA103" s="2"/>
      <c r="AB103" s="2"/>
      <c r="AC103" s="2"/>
      <c r="AD103" s="2"/>
      <c r="AE103" s="2"/>
      <c r="AF103" s="2"/>
      <c r="AG103" s="2"/>
      <c r="AH103" s="2"/>
      <c r="AI103" s="14"/>
      <c r="AJ103" s="14"/>
      <c r="AK103" s="14"/>
      <c r="AL103" s="14"/>
      <c r="AM103" s="14"/>
      <c r="AN103" s="12"/>
    </row>
    <row r="104" spans="2:40">
      <c r="B104" s="86">
        <f t="shared" si="3"/>
        <v>1993</v>
      </c>
      <c r="C104" s="2" t="s">
        <v>124</v>
      </c>
      <c r="D104" s="2"/>
      <c r="E104" s="121" t="s">
        <v>23</v>
      </c>
      <c r="F104" s="2" t="s">
        <v>1</v>
      </c>
      <c r="G104" s="2"/>
      <c r="H104" s="2"/>
      <c r="I104" s="2"/>
      <c r="J104" s="127"/>
      <c r="K104" s="121"/>
      <c r="L104" s="2"/>
      <c r="M104" s="2"/>
      <c r="N104" s="2"/>
      <c r="O104" s="2"/>
      <c r="P104" s="2"/>
      <c r="Q104" s="2"/>
      <c r="R104" s="2"/>
      <c r="S104" s="2"/>
      <c r="T104" s="2"/>
      <c r="U104" s="2"/>
      <c r="V104" s="2"/>
      <c r="W104" s="2"/>
      <c r="X104" s="2"/>
      <c r="Y104" s="2"/>
      <c r="Z104" s="2"/>
      <c r="AA104" s="2"/>
      <c r="AB104" s="2"/>
      <c r="AC104" s="2"/>
      <c r="AD104" s="2"/>
      <c r="AE104" s="2"/>
      <c r="AF104" s="2"/>
      <c r="AG104" s="2"/>
      <c r="AH104" s="14"/>
      <c r="AI104" s="14"/>
      <c r="AJ104" s="14"/>
      <c r="AK104" s="14"/>
      <c r="AL104" s="14"/>
      <c r="AM104" s="14"/>
      <c r="AN104" s="12"/>
    </row>
    <row r="105" spans="2:40">
      <c r="B105" s="86">
        <f t="shared" si="3"/>
        <v>1994</v>
      </c>
      <c r="C105" s="2" t="s">
        <v>124</v>
      </c>
      <c r="D105" s="2"/>
      <c r="E105" s="121" t="s">
        <v>23</v>
      </c>
      <c r="F105" s="2" t="s">
        <v>1</v>
      </c>
      <c r="G105" s="2"/>
      <c r="H105" s="2"/>
      <c r="I105" s="2"/>
      <c r="J105" s="127"/>
      <c r="K105" s="121"/>
      <c r="L105" s="2"/>
      <c r="M105" s="2"/>
      <c r="N105" s="2"/>
      <c r="O105" s="2"/>
      <c r="P105" s="2"/>
      <c r="Q105" s="2"/>
      <c r="R105" s="2"/>
      <c r="S105" s="2"/>
      <c r="T105" s="2"/>
      <c r="U105" s="2"/>
      <c r="V105" s="2"/>
      <c r="W105" s="2"/>
      <c r="X105" s="2"/>
      <c r="Y105" s="2"/>
      <c r="Z105" s="2"/>
      <c r="AA105" s="2"/>
      <c r="AB105" s="2"/>
      <c r="AC105" s="2"/>
      <c r="AD105" s="2"/>
      <c r="AE105" s="2"/>
      <c r="AF105" s="2"/>
      <c r="AG105" s="14"/>
      <c r="AH105" s="14"/>
      <c r="AI105" s="14"/>
      <c r="AJ105" s="14"/>
      <c r="AK105" s="14"/>
      <c r="AL105" s="14"/>
      <c r="AM105" s="14"/>
      <c r="AN105" s="12"/>
    </row>
    <row r="106" spans="2:40">
      <c r="B106" s="150">
        <f t="shared" si="3"/>
        <v>1995</v>
      </c>
      <c r="C106" s="151" t="s">
        <v>124</v>
      </c>
      <c r="D106" s="151"/>
      <c r="E106" s="152" t="s">
        <v>23</v>
      </c>
      <c r="F106" s="151" t="s">
        <v>1</v>
      </c>
      <c r="G106" s="151"/>
      <c r="H106" s="151"/>
      <c r="I106" s="151"/>
      <c r="J106" s="153"/>
      <c r="K106" s="152"/>
      <c r="L106" s="151"/>
      <c r="M106" s="151"/>
      <c r="N106" s="151"/>
      <c r="O106" s="151"/>
      <c r="P106" s="151"/>
      <c r="Q106" s="151"/>
      <c r="R106" s="151"/>
      <c r="S106" s="151"/>
      <c r="T106" s="151"/>
      <c r="U106" s="151"/>
      <c r="V106" s="151"/>
      <c r="W106" s="151"/>
      <c r="X106" s="151"/>
      <c r="Y106" s="151"/>
      <c r="Z106" s="151"/>
      <c r="AA106" s="151"/>
      <c r="AB106" s="151"/>
      <c r="AC106" s="151"/>
      <c r="AD106" s="151"/>
      <c r="AE106" s="151"/>
      <c r="AF106" s="154"/>
      <c r="AG106" s="154"/>
      <c r="AH106" s="154"/>
      <c r="AI106" s="154"/>
      <c r="AJ106" s="154"/>
      <c r="AK106" s="154"/>
      <c r="AL106" s="154"/>
      <c r="AM106" s="154"/>
      <c r="AN106" s="155"/>
    </row>
    <row r="107" spans="2:40">
      <c r="B107" s="148">
        <f t="shared" si="3"/>
        <v>1996</v>
      </c>
      <c r="C107" s="142" t="s">
        <v>124</v>
      </c>
      <c r="D107" s="142"/>
      <c r="E107" s="145" t="s">
        <v>23</v>
      </c>
      <c r="F107" s="142" t="s">
        <v>1</v>
      </c>
      <c r="G107" s="142"/>
      <c r="H107" s="142"/>
      <c r="I107" s="142"/>
      <c r="J107" s="149"/>
      <c r="K107" s="145"/>
      <c r="L107" s="142"/>
      <c r="M107" s="142"/>
      <c r="N107" s="142"/>
      <c r="O107" s="142"/>
      <c r="P107" s="142"/>
      <c r="Q107" s="142"/>
      <c r="R107" s="142"/>
      <c r="S107" s="142"/>
      <c r="T107" s="142"/>
      <c r="U107" s="142"/>
      <c r="V107" s="142"/>
      <c r="W107" s="142"/>
      <c r="X107" s="142"/>
      <c r="Y107" s="142"/>
      <c r="Z107" s="142"/>
      <c r="AA107" s="142"/>
      <c r="AB107" s="142"/>
      <c r="AC107" s="142"/>
      <c r="AD107" s="142"/>
      <c r="AE107" s="143"/>
      <c r="AF107" s="143"/>
      <c r="AG107" s="143"/>
      <c r="AH107" s="143"/>
      <c r="AI107" s="143"/>
      <c r="AJ107" s="143"/>
      <c r="AK107" s="143"/>
      <c r="AL107" s="143"/>
      <c r="AM107" s="143"/>
      <c r="AN107" s="144"/>
    </row>
    <row r="108" spans="2:40">
      <c r="B108" s="86">
        <f t="shared" si="3"/>
        <v>1997</v>
      </c>
      <c r="C108" s="2" t="s">
        <v>124</v>
      </c>
      <c r="D108" s="2"/>
      <c r="E108" s="121" t="s">
        <v>23</v>
      </c>
      <c r="F108" s="2" t="s">
        <v>1</v>
      </c>
      <c r="G108" s="2"/>
      <c r="H108" s="2"/>
      <c r="I108" s="2"/>
      <c r="J108" s="127"/>
      <c r="K108" s="121"/>
      <c r="L108" s="2"/>
      <c r="M108" s="2"/>
      <c r="N108" s="2"/>
      <c r="O108" s="2"/>
      <c r="P108" s="2"/>
      <c r="Q108" s="2"/>
      <c r="R108" s="2"/>
      <c r="S108" s="2"/>
      <c r="T108" s="2"/>
      <c r="U108" s="2"/>
      <c r="V108" s="2"/>
      <c r="W108" s="2"/>
      <c r="X108" s="2"/>
      <c r="Y108" s="2"/>
      <c r="Z108" s="2"/>
      <c r="AA108" s="2"/>
      <c r="AB108" s="2"/>
      <c r="AC108" s="2"/>
      <c r="AD108" s="14"/>
      <c r="AE108" s="14"/>
      <c r="AF108" s="14"/>
      <c r="AG108" s="14"/>
      <c r="AH108" s="14"/>
      <c r="AI108" s="14"/>
      <c r="AJ108" s="14"/>
      <c r="AK108" s="14"/>
      <c r="AL108" s="14"/>
      <c r="AM108" s="14"/>
      <c r="AN108" s="12"/>
    </row>
    <row r="109" spans="2:40">
      <c r="B109" s="86">
        <f t="shared" si="3"/>
        <v>1998</v>
      </c>
      <c r="C109" s="2" t="s">
        <v>124</v>
      </c>
      <c r="D109" s="2"/>
      <c r="E109" s="121" t="s">
        <v>23</v>
      </c>
      <c r="F109" s="2" t="s">
        <v>1</v>
      </c>
      <c r="G109" s="2"/>
      <c r="H109" s="2"/>
      <c r="I109" s="2"/>
      <c r="J109" s="127"/>
      <c r="K109" s="121"/>
      <c r="L109" s="2"/>
      <c r="M109" s="2"/>
      <c r="N109" s="2"/>
      <c r="O109" s="2"/>
      <c r="P109" s="2"/>
      <c r="Q109" s="2"/>
      <c r="R109" s="2"/>
      <c r="S109" s="2"/>
      <c r="T109" s="2"/>
      <c r="U109" s="2"/>
      <c r="V109" s="2"/>
      <c r="W109" s="2"/>
      <c r="X109" s="2"/>
      <c r="Y109" s="2"/>
      <c r="Z109" s="2"/>
      <c r="AA109" s="2"/>
      <c r="AB109" s="2"/>
      <c r="AC109" s="14"/>
      <c r="AD109" s="14"/>
      <c r="AE109" s="14"/>
      <c r="AF109" s="14"/>
      <c r="AG109" s="14"/>
      <c r="AH109" s="14"/>
      <c r="AI109" s="14"/>
      <c r="AJ109" s="14"/>
      <c r="AK109" s="14"/>
      <c r="AL109" s="14"/>
      <c r="AM109" s="14"/>
      <c r="AN109" s="12"/>
    </row>
    <row r="110" spans="2:40">
      <c r="B110" s="86">
        <f t="shared" si="3"/>
        <v>1999</v>
      </c>
      <c r="C110" s="2" t="s">
        <v>124</v>
      </c>
      <c r="D110" s="2"/>
      <c r="E110" s="121" t="s">
        <v>23</v>
      </c>
      <c r="F110" s="2" t="s">
        <v>1</v>
      </c>
      <c r="G110" s="2"/>
      <c r="H110" s="2"/>
      <c r="I110" s="2"/>
      <c r="J110" s="127"/>
      <c r="K110" s="121"/>
      <c r="L110" s="2"/>
      <c r="M110" s="2"/>
      <c r="N110" s="2"/>
      <c r="O110" s="2"/>
      <c r="P110" s="2"/>
      <c r="Q110" s="2"/>
      <c r="R110" s="2"/>
      <c r="S110" s="2"/>
      <c r="T110" s="2"/>
      <c r="U110" s="2"/>
      <c r="V110" s="2"/>
      <c r="W110" s="2"/>
      <c r="X110" s="2"/>
      <c r="Y110" s="2"/>
      <c r="Z110" s="2"/>
      <c r="AA110" s="2"/>
      <c r="AB110" s="14"/>
      <c r="AC110" s="14"/>
      <c r="AD110" s="14"/>
      <c r="AE110" s="14"/>
      <c r="AF110" s="14"/>
      <c r="AG110" s="14"/>
      <c r="AH110" s="14"/>
      <c r="AI110" s="14"/>
      <c r="AJ110" s="14"/>
      <c r="AK110" s="14"/>
      <c r="AL110" s="14"/>
      <c r="AM110" s="14"/>
      <c r="AN110" s="12"/>
    </row>
    <row r="111" spans="2:40">
      <c r="B111" s="86">
        <f t="shared" si="3"/>
        <v>2000</v>
      </c>
      <c r="C111" s="2" t="s">
        <v>124</v>
      </c>
      <c r="D111" s="2"/>
      <c r="E111" s="121" t="s">
        <v>23</v>
      </c>
      <c r="F111" s="2" t="s">
        <v>1</v>
      </c>
      <c r="G111" s="2"/>
      <c r="H111" s="2"/>
      <c r="I111" s="2"/>
      <c r="J111" s="127"/>
      <c r="K111" s="121"/>
      <c r="L111" s="2"/>
      <c r="M111" s="2"/>
      <c r="N111" s="2"/>
      <c r="O111" s="2"/>
      <c r="P111" s="2"/>
      <c r="Q111" s="2"/>
      <c r="R111" s="2"/>
      <c r="S111" s="2"/>
      <c r="T111" s="2"/>
      <c r="U111" s="2"/>
      <c r="V111" s="2"/>
      <c r="W111" s="2"/>
      <c r="X111" s="2"/>
      <c r="Y111" s="2"/>
      <c r="Z111" s="2"/>
      <c r="AA111" s="14"/>
      <c r="AB111" s="14"/>
      <c r="AC111" s="14"/>
      <c r="AD111" s="14"/>
      <c r="AE111" s="14"/>
      <c r="AF111" s="14"/>
      <c r="AG111" s="14"/>
      <c r="AH111" s="14"/>
      <c r="AI111" s="14"/>
      <c r="AJ111" s="14"/>
      <c r="AK111" s="14"/>
      <c r="AL111" s="14"/>
      <c r="AM111" s="14"/>
      <c r="AN111" s="12"/>
    </row>
    <row r="112" spans="2:40">
      <c r="B112" s="86">
        <f t="shared" si="3"/>
        <v>2001</v>
      </c>
      <c r="C112" s="2" t="s">
        <v>124</v>
      </c>
      <c r="D112" s="2"/>
      <c r="E112" s="121" t="s">
        <v>23</v>
      </c>
      <c r="F112" s="2" t="s">
        <v>1</v>
      </c>
      <c r="G112" s="2"/>
      <c r="H112" s="2"/>
      <c r="I112" s="2"/>
      <c r="J112" s="127"/>
      <c r="K112" s="121"/>
      <c r="L112" s="2"/>
      <c r="M112" s="2"/>
      <c r="N112" s="2"/>
      <c r="O112" s="2"/>
      <c r="P112" s="2"/>
      <c r="Q112" s="2"/>
      <c r="R112" s="2"/>
      <c r="S112" s="2"/>
      <c r="T112" s="2"/>
      <c r="U112" s="2"/>
      <c r="V112" s="2"/>
      <c r="W112" s="2"/>
      <c r="X112" s="2"/>
      <c r="Y112" s="2"/>
      <c r="Z112" s="14"/>
      <c r="AA112" s="14"/>
      <c r="AB112" s="14"/>
      <c r="AC112" s="14"/>
      <c r="AD112" s="14"/>
      <c r="AE112" s="14"/>
      <c r="AF112" s="14"/>
      <c r="AG112" s="14"/>
      <c r="AH112" s="14"/>
      <c r="AI112" s="14"/>
      <c r="AJ112" s="14"/>
      <c r="AK112" s="14"/>
      <c r="AL112" s="14"/>
      <c r="AM112" s="14"/>
      <c r="AN112" s="12"/>
    </row>
    <row r="113" spans="2:40">
      <c r="B113" s="86">
        <f t="shared" si="3"/>
        <v>2002</v>
      </c>
      <c r="C113" s="2" t="s">
        <v>124</v>
      </c>
      <c r="D113" s="2"/>
      <c r="E113" s="121" t="s">
        <v>23</v>
      </c>
      <c r="F113" s="2" t="s">
        <v>1</v>
      </c>
      <c r="G113" s="2"/>
      <c r="H113" s="2"/>
      <c r="I113" s="2"/>
      <c r="J113" s="127"/>
      <c r="K113" s="121"/>
      <c r="L113" s="2"/>
      <c r="M113" s="2"/>
      <c r="N113" s="2"/>
      <c r="O113" s="2"/>
      <c r="P113" s="2"/>
      <c r="Q113" s="2"/>
      <c r="R113" s="2"/>
      <c r="S113" s="2"/>
      <c r="T113" s="2"/>
      <c r="U113" s="2"/>
      <c r="V113" s="2"/>
      <c r="W113" s="2"/>
      <c r="X113" s="2"/>
      <c r="Y113" s="14"/>
      <c r="Z113" s="14"/>
      <c r="AA113" s="14"/>
      <c r="AB113" s="14"/>
      <c r="AC113" s="14"/>
      <c r="AD113" s="14"/>
      <c r="AE113" s="14"/>
      <c r="AF113" s="14"/>
      <c r="AG113" s="14"/>
      <c r="AH113" s="14"/>
      <c r="AI113" s="14"/>
      <c r="AJ113" s="14"/>
      <c r="AK113" s="14"/>
      <c r="AL113" s="14"/>
      <c r="AM113" s="14"/>
      <c r="AN113" s="12"/>
    </row>
    <row r="114" spans="2:40">
      <c r="B114" s="86">
        <f t="shared" si="3"/>
        <v>2003</v>
      </c>
      <c r="C114" s="2" t="s">
        <v>124</v>
      </c>
      <c r="D114" s="2"/>
      <c r="E114" s="121" t="s">
        <v>23</v>
      </c>
      <c r="F114" s="2" t="s">
        <v>1</v>
      </c>
      <c r="G114" s="2"/>
      <c r="H114" s="2"/>
      <c r="I114" s="2"/>
      <c r="J114" s="127"/>
      <c r="K114" s="121"/>
      <c r="L114" s="2"/>
      <c r="M114" s="2"/>
      <c r="N114" s="2"/>
      <c r="O114" s="2"/>
      <c r="P114" s="2"/>
      <c r="Q114" s="2"/>
      <c r="R114" s="2"/>
      <c r="S114" s="2"/>
      <c r="T114" s="2"/>
      <c r="U114" s="2"/>
      <c r="V114" s="2"/>
      <c r="W114" s="2"/>
      <c r="X114" s="14"/>
      <c r="Y114" s="14"/>
      <c r="Z114" s="14"/>
      <c r="AA114" s="14"/>
      <c r="AB114" s="14"/>
      <c r="AC114" s="14"/>
      <c r="AD114" s="14"/>
      <c r="AE114" s="14"/>
      <c r="AF114" s="14"/>
      <c r="AG114" s="14"/>
      <c r="AH114" s="14"/>
      <c r="AI114" s="14"/>
      <c r="AJ114" s="14"/>
      <c r="AK114" s="14"/>
      <c r="AL114" s="14"/>
      <c r="AM114" s="14"/>
      <c r="AN114" s="12"/>
    </row>
    <row r="115" spans="2:40">
      <c r="B115" s="86">
        <f t="shared" si="3"/>
        <v>2004</v>
      </c>
      <c r="C115" s="2" t="s">
        <v>124</v>
      </c>
      <c r="D115" s="2"/>
      <c r="E115" s="121" t="s">
        <v>23</v>
      </c>
      <c r="F115" s="2" t="s">
        <v>1</v>
      </c>
      <c r="G115" s="2"/>
      <c r="H115" s="2"/>
      <c r="I115" s="2"/>
      <c r="J115" s="127"/>
      <c r="K115" s="121"/>
      <c r="L115" s="2"/>
      <c r="M115" s="2"/>
      <c r="N115" s="2"/>
      <c r="O115" s="2"/>
      <c r="P115" s="2"/>
      <c r="Q115" s="2"/>
      <c r="R115" s="2"/>
      <c r="S115" s="2"/>
      <c r="T115" s="2"/>
      <c r="U115" s="2"/>
      <c r="V115" s="2"/>
      <c r="W115" s="14"/>
      <c r="X115" s="14"/>
      <c r="Y115" s="14"/>
      <c r="Z115" s="14"/>
      <c r="AA115" s="14"/>
      <c r="AB115" s="14"/>
      <c r="AC115" s="14"/>
      <c r="AD115" s="14"/>
      <c r="AE115" s="14"/>
      <c r="AF115" s="14"/>
      <c r="AG115" s="14"/>
      <c r="AH115" s="14"/>
      <c r="AI115" s="14"/>
      <c r="AJ115" s="14"/>
      <c r="AK115" s="14"/>
      <c r="AL115" s="14"/>
      <c r="AM115" s="14"/>
      <c r="AN115" s="12"/>
    </row>
    <row r="116" spans="2:40">
      <c r="B116" s="150">
        <f t="shared" si="3"/>
        <v>2005</v>
      </c>
      <c r="C116" s="151" t="s">
        <v>124</v>
      </c>
      <c r="D116" s="151"/>
      <c r="E116" s="152" t="s">
        <v>23</v>
      </c>
      <c r="F116" s="151" t="s">
        <v>1</v>
      </c>
      <c r="G116" s="151"/>
      <c r="H116" s="151"/>
      <c r="I116" s="151"/>
      <c r="J116" s="153"/>
      <c r="K116" s="152"/>
      <c r="L116" s="151"/>
      <c r="M116" s="151"/>
      <c r="N116" s="151"/>
      <c r="O116" s="151"/>
      <c r="P116" s="151"/>
      <c r="Q116" s="151"/>
      <c r="R116" s="151"/>
      <c r="S116" s="151"/>
      <c r="T116" s="151"/>
      <c r="U116" s="151"/>
      <c r="V116" s="154"/>
      <c r="W116" s="154"/>
      <c r="X116" s="154"/>
      <c r="Y116" s="154"/>
      <c r="Z116" s="154"/>
      <c r="AA116" s="154"/>
      <c r="AB116" s="154"/>
      <c r="AC116" s="154"/>
      <c r="AD116" s="154"/>
      <c r="AE116" s="154"/>
      <c r="AF116" s="154"/>
      <c r="AG116" s="154"/>
      <c r="AH116" s="154"/>
      <c r="AI116" s="154"/>
      <c r="AJ116" s="154"/>
      <c r="AK116" s="154"/>
      <c r="AL116" s="154"/>
      <c r="AM116" s="154"/>
      <c r="AN116" s="155"/>
    </row>
    <row r="117" spans="2:40">
      <c r="B117" s="148">
        <f t="shared" si="3"/>
        <v>2006</v>
      </c>
      <c r="C117" s="142" t="s">
        <v>124</v>
      </c>
      <c r="D117" s="142"/>
      <c r="E117" s="145" t="s">
        <v>23</v>
      </c>
      <c r="F117" s="142" t="s">
        <v>1</v>
      </c>
      <c r="G117" s="142"/>
      <c r="H117" s="142"/>
      <c r="I117" s="142"/>
      <c r="J117" s="149"/>
      <c r="K117" s="145"/>
      <c r="L117" s="142"/>
      <c r="M117" s="142"/>
      <c r="N117" s="142"/>
      <c r="O117" s="142"/>
      <c r="P117" s="142"/>
      <c r="Q117" s="142"/>
      <c r="R117" s="142"/>
      <c r="S117" s="142"/>
      <c r="T117" s="142"/>
      <c r="U117" s="146"/>
      <c r="V117" s="146"/>
      <c r="W117" s="146"/>
      <c r="X117" s="146"/>
      <c r="Y117" s="146"/>
      <c r="Z117" s="146"/>
      <c r="AA117" s="146"/>
      <c r="AB117" s="146"/>
      <c r="AC117" s="146"/>
      <c r="AD117" s="146"/>
      <c r="AE117" s="146"/>
      <c r="AF117" s="146"/>
      <c r="AG117" s="146"/>
      <c r="AH117" s="146"/>
      <c r="AI117" s="146"/>
      <c r="AJ117" s="146"/>
      <c r="AK117" s="146"/>
      <c r="AL117" s="146"/>
      <c r="AM117" s="146"/>
      <c r="AN117" s="147"/>
    </row>
    <row r="118" spans="2:40">
      <c r="B118" s="86">
        <f t="shared" si="3"/>
        <v>2007</v>
      </c>
      <c r="C118" s="2" t="s">
        <v>124</v>
      </c>
      <c r="D118" s="2"/>
      <c r="E118" s="121" t="s">
        <v>23</v>
      </c>
      <c r="F118" s="2" t="s">
        <v>1</v>
      </c>
      <c r="G118" s="2"/>
      <c r="H118" s="2"/>
      <c r="I118" s="2"/>
      <c r="J118" s="127"/>
      <c r="K118" s="121"/>
      <c r="L118" s="2"/>
      <c r="M118" s="2"/>
      <c r="N118" s="2"/>
      <c r="O118" s="2"/>
      <c r="P118" s="2"/>
      <c r="Q118" s="2"/>
      <c r="R118" s="2"/>
      <c r="S118" s="2"/>
      <c r="T118" s="14"/>
      <c r="U118" s="14"/>
      <c r="V118" s="14"/>
      <c r="W118" s="14"/>
      <c r="X118" s="14"/>
      <c r="Y118" s="14"/>
      <c r="Z118" s="14"/>
      <c r="AA118" s="14"/>
      <c r="AB118" s="14"/>
      <c r="AC118" s="14"/>
      <c r="AD118" s="14"/>
      <c r="AE118" s="14"/>
      <c r="AF118" s="14"/>
      <c r="AG118" s="14"/>
      <c r="AH118" s="14"/>
      <c r="AI118" s="14"/>
      <c r="AJ118" s="14"/>
      <c r="AK118" s="14"/>
      <c r="AL118" s="14"/>
      <c r="AM118" s="14"/>
      <c r="AN118" s="12"/>
    </row>
    <row r="119" spans="2:40">
      <c r="B119" s="86">
        <f t="shared" si="3"/>
        <v>2008</v>
      </c>
      <c r="C119" s="2" t="s">
        <v>124</v>
      </c>
      <c r="D119" s="2"/>
      <c r="E119" s="121" t="s">
        <v>23</v>
      </c>
      <c r="F119" s="2" t="s">
        <v>1</v>
      </c>
      <c r="G119" s="2"/>
      <c r="H119" s="2"/>
      <c r="I119" s="2"/>
      <c r="J119" s="127"/>
      <c r="K119" s="121"/>
      <c r="L119" s="2"/>
      <c r="M119" s="2"/>
      <c r="N119" s="2"/>
      <c r="O119" s="2"/>
      <c r="P119" s="2"/>
      <c r="Q119" s="2"/>
      <c r="R119" s="2"/>
      <c r="S119" s="14"/>
      <c r="T119" s="14"/>
      <c r="U119" s="14"/>
      <c r="V119" s="14"/>
      <c r="W119" s="14"/>
      <c r="X119" s="14"/>
      <c r="Y119" s="14"/>
      <c r="Z119" s="14"/>
      <c r="AA119" s="14"/>
      <c r="AB119" s="14"/>
      <c r="AC119" s="14"/>
      <c r="AD119" s="14"/>
      <c r="AE119" s="14"/>
      <c r="AF119" s="14"/>
      <c r="AG119" s="14"/>
      <c r="AH119" s="14"/>
      <c r="AI119" s="14"/>
      <c r="AJ119" s="14"/>
      <c r="AK119" s="14"/>
      <c r="AL119" s="14"/>
      <c r="AM119" s="14"/>
      <c r="AN119" s="12"/>
    </row>
    <row r="120" spans="2:40">
      <c r="B120" s="86">
        <f t="shared" si="3"/>
        <v>2009</v>
      </c>
      <c r="C120" s="2" t="s">
        <v>124</v>
      </c>
      <c r="D120" s="2"/>
      <c r="E120" s="121" t="s">
        <v>23</v>
      </c>
      <c r="F120" s="2" t="s">
        <v>1</v>
      </c>
      <c r="G120" s="2"/>
      <c r="H120" s="2"/>
      <c r="I120" s="2"/>
      <c r="J120" s="127"/>
      <c r="K120" s="121"/>
      <c r="L120" s="2"/>
      <c r="M120" s="2"/>
      <c r="N120" s="2"/>
      <c r="O120" s="2"/>
      <c r="P120" s="2"/>
      <c r="Q120" s="2"/>
      <c r="R120" s="14"/>
      <c r="S120" s="14"/>
      <c r="T120" s="14"/>
      <c r="U120" s="14"/>
      <c r="V120" s="14"/>
      <c r="W120" s="14"/>
      <c r="X120" s="14"/>
      <c r="Y120" s="14"/>
      <c r="Z120" s="14"/>
      <c r="AA120" s="14"/>
      <c r="AB120" s="14"/>
      <c r="AC120" s="14"/>
      <c r="AD120" s="14"/>
      <c r="AE120" s="14"/>
      <c r="AF120" s="14"/>
      <c r="AG120" s="14"/>
      <c r="AH120" s="14"/>
      <c r="AI120" s="14"/>
      <c r="AJ120" s="14"/>
      <c r="AK120" s="14"/>
      <c r="AL120" s="14"/>
      <c r="AM120" s="14"/>
      <c r="AN120" s="12"/>
    </row>
    <row r="121" spans="2:40">
      <c r="B121" s="86">
        <f t="shared" si="3"/>
        <v>2010</v>
      </c>
      <c r="C121" s="2" t="s">
        <v>124</v>
      </c>
      <c r="D121" s="2"/>
      <c r="E121" s="121" t="s">
        <v>23</v>
      </c>
      <c r="F121" s="2" t="s">
        <v>1</v>
      </c>
      <c r="G121" s="2"/>
      <c r="H121" s="2"/>
      <c r="I121" s="2"/>
      <c r="J121" s="127"/>
      <c r="K121" s="121"/>
      <c r="L121" s="2"/>
      <c r="M121" s="2"/>
      <c r="N121" s="2"/>
      <c r="O121" s="2"/>
      <c r="P121" s="2"/>
      <c r="Q121" s="14"/>
      <c r="R121" s="14"/>
      <c r="S121" s="14"/>
      <c r="T121" s="14"/>
      <c r="U121" s="14"/>
      <c r="V121" s="14"/>
      <c r="W121" s="14"/>
      <c r="X121" s="14"/>
      <c r="Y121" s="14"/>
      <c r="Z121" s="14"/>
      <c r="AA121" s="14"/>
      <c r="AB121" s="14"/>
      <c r="AC121" s="14"/>
      <c r="AD121" s="14"/>
      <c r="AE121" s="14"/>
      <c r="AF121" s="14"/>
      <c r="AG121" s="14"/>
      <c r="AH121" s="14"/>
      <c r="AI121" s="14"/>
      <c r="AJ121" s="14"/>
      <c r="AK121" s="14"/>
      <c r="AL121" s="14"/>
      <c r="AM121" s="14"/>
      <c r="AN121" s="12"/>
    </row>
    <row r="122" spans="2:40">
      <c r="B122" s="86">
        <f t="shared" si="3"/>
        <v>2011</v>
      </c>
      <c r="C122" s="2" t="s">
        <v>124</v>
      </c>
      <c r="D122" s="2"/>
      <c r="E122" s="121" t="s">
        <v>23</v>
      </c>
      <c r="F122" s="2" t="s">
        <v>1</v>
      </c>
      <c r="G122" s="2"/>
      <c r="H122" s="2"/>
      <c r="I122" s="2"/>
      <c r="J122" s="127"/>
      <c r="K122" s="121"/>
      <c r="L122" s="2"/>
      <c r="M122" s="2"/>
      <c r="N122" s="2"/>
      <c r="O122" s="2"/>
      <c r="P122" s="14"/>
      <c r="Q122" s="14"/>
      <c r="R122" s="14"/>
      <c r="S122" s="14"/>
      <c r="T122" s="14"/>
      <c r="U122" s="14"/>
      <c r="V122" s="14"/>
      <c r="W122" s="14"/>
      <c r="X122" s="14"/>
      <c r="Y122" s="14"/>
      <c r="Z122" s="14"/>
      <c r="AA122" s="14"/>
      <c r="AB122" s="14"/>
      <c r="AC122" s="14"/>
      <c r="AD122" s="14"/>
      <c r="AE122" s="14"/>
      <c r="AF122" s="14"/>
      <c r="AG122" s="14"/>
      <c r="AH122" s="14"/>
      <c r="AI122" s="14"/>
      <c r="AJ122" s="14"/>
      <c r="AK122" s="14"/>
      <c r="AL122" s="14"/>
      <c r="AM122" s="14"/>
      <c r="AN122" s="12"/>
    </row>
    <row r="123" spans="2:40">
      <c r="B123" s="86">
        <f t="shared" si="3"/>
        <v>2012</v>
      </c>
      <c r="C123" s="2" t="s">
        <v>124</v>
      </c>
      <c r="D123" s="2"/>
      <c r="E123" s="121" t="s">
        <v>23</v>
      </c>
      <c r="F123" s="2" t="s">
        <v>1</v>
      </c>
      <c r="G123" s="2"/>
      <c r="H123" s="2"/>
      <c r="I123" s="2"/>
      <c r="J123" s="127"/>
      <c r="K123" s="121"/>
      <c r="L123" s="2"/>
      <c r="M123" s="2"/>
      <c r="N123" s="2"/>
      <c r="O123" s="14"/>
      <c r="P123" s="14"/>
      <c r="Q123" s="14"/>
      <c r="R123" s="14"/>
      <c r="S123" s="14"/>
      <c r="T123" s="14"/>
      <c r="U123" s="14"/>
      <c r="V123" s="14"/>
      <c r="W123" s="14"/>
      <c r="X123" s="14"/>
      <c r="Y123" s="14"/>
      <c r="Z123" s="14"/>
      <c r="AA123" s="14"/>
      <c r="AB123" s="14"/>
      <c r="AC123" s="14"/>
      <c r="AD123" s="14"/>
      <c r="AE123" s="14"/>
      <c r="AF123" s="14"/>
      <c r="AG123" s="14"/>
      <c r="AH123" s="14"/>
      <c r="AI123" s="14"/>
      <c r="AJ123" s="14"/>
      <c r="AK123" s="14"/>
      <c r="AL123" s="14"/>
      <c r="AM123" s="14"/>
      <c r="AN123" s="12"/>
    </row>
    <row r="124" spans="2:40">
      <c r="B124" s="86">
        <f t="shared" si="3"/>
        <v>2013</v>
      </c>
      <c r="C124" s="2" t="s">
        <v>124</v>
      </c>
      <c r="D124" s="2"/>
      <c r="E124" s="121" t="s">
        <v>23</v>
      </c>
      <c r="F124" s="2" t="s">
        <v>1</v>
      </c>
      <c r="G124" s="2"/>
      <c r="H124" s="2"/>
      <c r="I124" s="2"/>
      <c r="J124" s="127"/>
      <c r="K124" s="121"/>
      <c r="L124" s="2"/>
      <c r="M124" s="2"/>
      <c r="N124" s="14"/>
      <c r="O124" s="14"/>
      <c r="P124" s="14"/>
      <c r="Q124" s="14"/>
      <c r="R124" s="14"/>
      <c r="S124" s="14"/>
      <c r="T124" s="14"/>
      <c r="U124" s="14"/>
      <c r="V124" s="14"/>
      <c r="W124" s="14"/>
      <c r="X124" s="14"/>
      <c r="Y124" s="14"/>
      <c r="Z124" s="14"/>
      <c r="AA124" s="14"/>
      <c r="AB124" s="14"/>
      <c r="AC124" s="14"/>
      <c r="AD124" s="14"/>
      <c r="AE124" s="14"/>
      <c r="AF124" s="14"/>
      <c r="AG124" s="14"/>
      <c r="AH124" s="14"/>
      <c r="AI124" s="14"/>
      <c r="AJ124" s="14"/>
      <c r="AK124" s="14"/>
      <c r="AL124" s="14"/>
      <c r="AM124" s="14"/>
      <c r="AN124" s="12"/>
    </row>
    <row r="125" spans="2:40">
      <c r="B125" s="86">
        <f>B126-1</f>
        <v>2014</v>
      </c>
      <c r="C125" s="2" t="s">
        <v>124</v>
      </c>
      <c r="D125" s="2"/>
      <c r="E125" s="121" t="s">
        <v>23</v>
      </c>
      <c r="F125" s="2" t="s">
        <v>1</v>
      </c>
      <c r="G125" s="2"/>
      <c r="H125" s="2"/>
      <c r="I125" s="2"/>
      <c r="J125" s="127"/>
      <c r="K125" s="121"/>
      <c r="L125" s="2"/>
      <c r="M125" s="14"/>
      <c r="N125" s="14"/>
      <c r="O125" s="14"/>
      <c r="P125" s="14"/>
      <c r="Q125" s="14"/>
      <c r="R125" s="14"/>
      <c r="S125" s="14"/>
      <c r="T125" s="14"/>
      <c r="U125" s="14"/>
      <c r="V125" s="14"/>
      <c r="W125" s="14"/>
      <c r="X125" s="14"/>
      <c r="Y125" s="14"/>
      <c r="Z125" s="14"/>
      <c r="AA125" s="14"/>
      <c r="AB125" s="14"/>
      <c r="AC125" s="14"/>
      <c r="AD125" s="14"/>
      <c r="AE125" s="14"/>
      <c r="AF125" s="14"/>
      <c r="AG125" s="14"/>
      <c r="AH125" s="14"/>
      <c r="AI125" s="14"/>
      <c r="AJ125" s="14"/>
      <c r="AK125" s="14"/>
      <c r="AL125" s="14"/>
      <c r="AM125" s="14"/>
      <c r="AN125" s="12"/>
    </row>
    <row r="126" spans="2:40">
      <c r="B126" s="87">
        <v>2015</v>
      </c>
      <c r="C126" s="2" t="s">
        <v>124</v>
      </c>
      <c r="D126" s="2"/>
      <c r="E126" s="121" t="s">
        <v>23</v>
      </c>
      <c r="F126" s="2" t="s">
        <v>1</v>
      </c>
      <c r="G126" s="2"/>
      <c r="H126" s="2"/>
      <c r="I126" s="2"/>
      <c r="J126" s="127"/>
      <c r="K126" s="123"/>
      <c r="L126" s="15"/>
      <c r="M126" s="15"/>
      <c r="N126" s="15"/>
      <c r="O126" s="15"/>
      <c r="P126" s="15"/>
      <c r="Q126" s="15"/>
      <c r="R126" s="15"/>
      <c r="S126" s="15"/>
      <c r="T126" s="15"/>
      <c r="U126" s="15"/>
      <c r="V126" s="15"/>
      <c r="W126" s="15"/>
      <c r="X126" s="15"/>
      <c r="Y126" s="15"/>
      <c r="Z126" s="15"/>
      <c r="AA126" s="15"/>
      <c r="AB126" s="15"/>
      <c r="AC126" s="15"/>
      <c r="AD126" s="15"/>
      <c r="AE126" s="15"/>
      <c r="AF126" s="15"/>
      <c r="AG126" s="15"/>
      <c r="AH126" s="15"/>
      <c r="AI126" s="15"/>
      <c r="AJ126" s="15"/>
      <c r="AK126" s="15"/>
      <c r="AL126" s="15"/>
      <c r="AM126" s="15"/>
      <c r="AN126" s="13"/>
    </row>
    <row r="127" spans="2:40">
      <c r="B127" s="85">
        <f t="shared" ref="B127:B154" si="4">B128-1</f>
        <v>1986</v>
      </c>
      <c r="C127" s="23" t="s">
        <v>124</v>
      </c>
      <c r="D127" s="23"/>
      <c r="E127" s="119" t="s">
        <v>23</v>
      </c>
      <c r="F127" s="23" t="s">
        <v>1</v>
      </c>
      <c r="G127" s="23"/>
      <c r="H127" s="23"/>
      <c r="I127" s="23"/>
      <c r="J127" s="68"/>
      <c r="K127" s="119"/>
      <c r="L127" s="23"/>
      <c r="M127" s="23"/>
      <c r="N127" s="23"/>
      <c r="O127" s="23"/>
      <c r="P127" s="23"/>
      <c r="Q127" s="23"/>
      <c r="R127" s="23"/>
      <c r="S127" s="23"/>
      <c r="T127" s="23"/>
      <c r="U127" s="23"/>
      <c r="V127" s="23"/>
      <c r="W127" s="23"/>
      <c r="X127" s="23"/>
      <c r="Y127" s="23"/>
      <c r="Z127" s="23"/>
      <c r="AA127" s="23"/>
      <c r="AB127" s="23"/>
      <c r="AC127" s="23"/>
      <c r="AD127" s="23"/>
      <c r="AE127" s="23"/>
      <c r="AF127" s="23"/>
      <c r="AG127" s="23"/>
      <c r="AH127" s="23"/>
      <c r="AI127" s="23"/>
      <c r="AJ127" s="23"/>
      <c r="AK127" s="23"/>
      <c r="AL127" s="23"/>
      <c r="AM127" s="23"/>
      <c r="AN127" s="68"/>
    </row>
    <row r="128" spans="2:40">
      <c r="B128" s="86">
        <f t="shared" si="4"/>
        <v>1987</v>
      </c>
      <c r="C128" s="2" t="s">
        <v>124</v>
      </c>
      <c r="D128" s="2"/>
      <c r="E128" s="121" t="s">
        <v>23</v>
      </c>
      <c r="F128" s="2" t="s">
        <v>1</v>
      </c>
      <c r="G128" s="2"/>
      <c r="H128" s="2"/>
      <c r="I128" s="2"/>
      <c r="J128" s="127"/>
      <c r="K128" s="121"/>
      <c r="L128" s="2"/>
      <c r="M128" s="2"/>
      <c r="N128" s="2"/>
      <c r="O128" s="2"/>
      <c r="P128" s="2"/>
      <c r="Q128" s="2"/>
      <c r="R128" s="2"/>
      <c r="S128" s="2"/>
      <c r="T128" s="2"/>
      <c r="U128" s="2"/>
      <c r="V128" s="2"/>
      <c r="W128" s="2"/>
      <c r="X128" s="2"/>
      <c r="Y128" s="2"/>
      <c r="Z128" s="2"/>
      <c r="AA128" s="2"/>
      <c r="AB128" s="2"/>
      <c r="AC128" s="2"/>
      <c r="AD128" s="2"/>
      <c r="AE128" s="2"/>
      <c r="AF128" s="2"/>
      <c r="AG128" s="2"/>
      <c r="AH128" s="2"/>
      <c r="AI128" s="2"/>
      <c r="AJ128" s="2"/>
      <c r="AK128" s="2"/>
      <c r="AL128" s="2"/>
      <c r="AM128" s="2"/>
      <c r="AN128" s="12"/>
    </row>
    <row r="129" spans="2:40">
      <c r="B129" s="86">
        <f t="shared" si="4"/>
        <v>1988</v>
      </c>
      <c r="C129" s="2" t="s">
        <v>124</v>
      </c>
      <c r="D129" s="2"/>
      <c r="E129" s="121" t="s">
        <v>23</v>
      </c>
      <c r="F129" s="2" t="s">
        <v>1</v>
      </c>
      <c r="G129" s="2"/>
      <c r="H129" s="2"/>
      <c r="I129" s="2"/>
      <c r="J129" s="127"/>
      <c r="K129" s="121"/>
      <c r="L129" s="2"/>
      <c r="M129" s="2"/>
      <c r="N129" s="2"/>
      <c r="O129" s="2"/>
      <c r="P129" s="2"/>
      <c r="Q129" s="2"/>
      <c r="R129" s="2"/>
      <c r="S129" s="2"/>
      <c r="T129" s="2"/>
      <c r="U129" s="2"/>
      <c r="V129" s="2"/>
      <c r="W129" s="2"/>
      <c r="X129" s="2"/>
      <c r="Y129" s="2"/>
      <c r="Z129" s="2"/>
      <c r="AA129" s="2"/>
      <c r="AB129" s="2"/>
      <c r="AC129" s="2"/>
      <c r="AD129" s="2"/>
      <c r="AE129" s="2"/>
      <c r="AF129" s="2"/>
      <c r="AG129" s="2"/>
      <c r="AH129" s="2"/>
      <c r="AI129" s="2"/>
      <c r="AJ129" s="2"/>
      <c r="AK129" s="2"/>
      <c r="AL129" s="2"/>
      <c r="AM129" s="14"/>
      <c r="AN129" s="12"/>
    </row>
    <row r="130" spans="2:40">
      <c r="B130" s="86">
        <f t="shared" si="4"/>
        <v>1989</v>
      </c>
      <c r="C130" s="2" t="s">
        <v>124</v>
      </c>
      <c r="D130" s="2"/>
      <c r="E130" s="121" t="s">
        <v>23</v>
      </c>
      <c r="F130" s="2" t="s">
        <v>1</v>
      </c>
      <c r="G130" s="2"/>
      <c r="H130" s="2"/>
      <c r="I130" s="2"/>
      <c r="J130" s="127"/>
      <c r="K130" s="121"/>
      <c r="L130" s="2"/>
      <c r="M130" s="2"/>
      <c r="N130" s="2"/>
      <c r="O130" s="2"/>
      <c r="P130" s="2"/>
      <c r="Q130" s="2"/>
      <c r="R130" s="2"/>
      <c r="S130" s="2"/>
      <c r="T130" s="2"/>
      <c r="U130" s="2"/>
      <c r="V130" s="2"/>
      <c r="W130" s="2"/>
      <c r="X130" s="2"/>
      <c r="Y130" s="2"/>
      <c r="Z130" s="2"/>
      <c r="AA130" s="2"/>
      <c r="AB130" s="2"/>
      <c r="AC130" s="2"/>
      <c r="AD130" s="2"/>
      <c r="AE130" s="2"/>
      <c r="AF130" s="2"/>
      <c r="AG130" s="2"/>
      <c r="AH130" s="2"/>
      <c r="AI130" s="2"/>
      <c r="AJ130" s="2"/>
      <c r="AK130" s="2"/>
      <c r="AL130" s="14"/>
      <c r="AM130" s="14"/>
      <c r="AN130" s="12"/>
    </row>
    <row r="131" spans="2:40">
      <c r="B131" s="86">
        <f t="shared" si="4"/>
        <v>1990</v>
      </c>
      <c r="C131" s="2" t="s">
        <v>124</v>
      </c>
      <c r="D131" s="2"/>
      <c r="E131" s="121" t="s">
        <v>23</v>
      </c>
      <c r="F131" s="2" t="s">
        <v>1</v>
      </c>
      <c r="G131" s="2"/>
      <c r="H131" s="2"/>
      <c r="I131" s="2"/>
      <c r="J131" s="127"/>
      <c r="K131" s="121"/>
      <c r="L131" s="2"/>
      <c r="M131" s="2"/>
      <c r="N131" s="2"/>
      <c r="O131" s="2"/>
      <c r="P131" s="2"/>
      <c r="Q131" s="2"/>
      <c r="R131" s="2"/>
      <c r="S131" s="2"/>
      <c r="T131" s="2"/>
      <c r="U131" s="2"/>
      <c r="V131" s="2"/>
      <c r="W131" s="2"/>
      <c r="X131" s="2"/>
      <c r="Y131" s="2"/>
      <c r="Z131" s="2"/>
      <c r="AA131" s="2"/>
      <c r="AB131" s="2"/>
      <c r="AC131" s="2"/>
      <c r="AD131" s="2"/>
      <c r="AE131" s="2"/>
      <c r="AF131" s="2"/>
      <c r="AG131" s="2"/>
      <c r="AH131" s="2"/>
      <c r="AI131" s="2"/>
      <c r="AJ131" s="2"/>
      <c r="AK131" s="14"/>
      <c r="AL131" s="14"/>
      <c r="AM131" s="14"/>
      <c r="AN131" s="12"/>
    </row>
    <row r="132" spans="2:40">
      <c r="B132" s="86">
        <f t="shared" si="4"/>
        <v>1991</v>
      </c>
      <c r="C132" s="2" t="s">
        <v>124</v>
      </c>
      <c r="D132" s="2"/>
      <c r="E132" s="121" t="s">
        <v>23</v>
      </c>
      <c r="F132" s="2" t="s">
        <v>1</v>
      </c>
      <c r="G132" s="2"/>
      <c r="H132" s="2"/>
      <c r="I132" s="2"/>
      <c r="J132" s="127"/>
      <c r="K132" s="121"/>
      <c r="L132" s="2"/>
      <c r="M132" s="2"/>
      <c r="N132" s="2"/>
      <c r="O132" s="2"/>
      <c r="P132" s="2"/>
      <c r="Q132" s="2"/>
      <c r="R132" s="2"/>
      <c r="S132" s="2"/>
      <c r="T132" s="2"/>
      <c r="U132" s="2"/>
      <c r="V132" s="2"/>
      <c r="W132" s="2"/>
      <c r="X132" s="2"/>
      <c r="Y132" s="2"/>
      <c r="Z132" s="2"/>
      <c r="AA132" s="2"/>
      <c r="AB132" s="2"/>
      <c r="AC132" s="2"/>
      <c r="AD132" s="2"/>
      <c r="AE132" s="2"/>
      <c r="AF132" s="2"/>
      <c r="AG132" s="2"/>
      <c r="AH132" s="2"/>
      <c r="AI132" s="2"/>
      <c r="AJ132" s="14"/>
      <c r="AK132" s="14"/>
      <c r="AL132" s="14"/>
      <c r="AM132" s="14"/>
      <c r="AN132" s="12"/>
    </row>
    <row r="133" spans="2:40">
      <c r="B133" s="86">
        <f t="shared" si="4"/>
        <v>1992</v>
      </c>
      <c r="C133" s="2" t="s">
        <v>124</v>
      </c>
      <c r="D133" s="2"/>
      <c r="E133" s="121" t="s">
        <v>23</v>
      </c>
      <c r="F133" s="2" t="s">
        <v>1</v>
      </c>
      <c r="G133" s="2"/>
      <c r="H133" s="2"/>
      <c r="I133" s="2"/>
      <c r="J133" s="127"/>
      <c r="K133" s="121"/>
      <c r="L133" s="2"/>
      <c r="M133" s="2"/>
      <c r="N133" s="2"/>
      <c r="O133" s="2"/>
      <c r="P133" s="2"/>
      <c r="Q133" s="2"/>
      <c r="R133" s="2"/>
      <c r="S133" s="2"/>
      <c r="T133" s="2"/>
      <c r="U133" s="2"/>
      <c r="V133" s="2"/>
      <c r="W133" s="2"/>
      <c r="X133" s="2"/>
      <c r="Y133" s="2"/>
      <c r="Z133" s="2"/>
      <c r="AA133" s="2"/>
      <c r="AB133" s="2"/>
      <c r="AC133" s="2"/>
      <c r="AD133" s="2"/>
      <c r="AE133" s="2"/>
      <c r="AF133" s="2"/>
      <c r="AG133" s="2"/>
      <c r="AH133" s="2"/>
      <c r="AI133" s="14"/>
      <c r="AJ133" s="14"/>
      <c r="AK133" s="14"/>
      <c r="AL133" s="14"/>
      <c r="AM133" s="14"/>
      <c r="AN133" s="12"/>
    </row>
    <row r="134" spans="2:40">
      <c r="B134" s="86">
        <f t="shared" si="4"/>
        <v>1993</v>
      </c>
      <c r="C134" s="2" t="s">
        <v>124</v>
      </c>
      <c r="D134" s="2"/>
      <c r="E134" s="121" t="s">
        <v>23</v>
      </c>
      <c r="F134" s="2" t="s">
        <v>1</v>
      </c>
      <c r="G134" s="2"/>
      <c r="H134" s="2"/>
      <c r="I134" s="2"/>
      <c r="J134" s="127"/>
      <c r="K134" s="121"/>
      <c r="L134" s="2"/>
      <c r="M134" s="2"/>
      <c r="N134" s="2"/>
      <c r="O134" s="2"/>
      <c r="P134" s="2"/>
      <c r="Q134" s="2"/>
      <c r="R134" s="2"/>
      <c r="S134" s="2"/>
      <c r="T134" s="2"/>
      <c r="U134" s="2"/>
      <c r="V134" s="2"/>
      <c r="W134" s="2"/>
      <c r="X134" s="2"/>
      <c r="Y134" s="2"/>
      <c r="Z134" s="2"/>
      <c r="AA134" s="2"/>
      <c r="AB134" s="2"/>
      <c r="AC134" s="2"/>
      <c r="AD134" s="2"/>
      <c r="AE134" s="2"/>
      <c r="AF134" s="2"/>
      <c r="AG134" s="2"/>
      <c r="AH134" s="14"/>
      <c r="AI134" s="14"/>
      <c r="AJ134" s="14"/>
      <c r="AK134" s="14"/>
      <c r="AL134" s="14"/>
      <c r="AM134" s="14"/>
      <c r="AN134" s="12"/>
    </row>
    <row r="135" spans="2:40">
      <c r="B135" s="86">
        <f t="shared" si="4"/>
        <v>1994</v>
      </c>
      <c r="C135" s="2" t="s">
        <v>124</v>
      </c>
      <c r="D135" s="2"/>
      <c r="E135" s="121" t="s">
        <v>23</v>
      </c>
      <c r="F135" s="2" t="s">
        <v>1</v>
      </c>
      <c r="G135" s="2"/>
      <c r="H135" s="2"/>
      <c r="I135" s="2"/>
      <c r="J135" s="127"/>
      <c r="K135" s="121"/>
      <c r="L135" s="2"/>
      <c r="M135" s="2"/>
      <c r="N135" s="2"/>
      <c r="O135" s="2"/>
      <c r="P135" s="2"/>
      <c r="Q135" s="2"/>
      <c r="R135" s="2"/>
      <c r="S135" s="2"/>
      <c r="T135" s="2"/>
      <c r="U135" s="2"/>
      <c r="V135" s="2"/>
      <c r="W135" s="2"/>
      <c r="X135" s="2"/>
      <c r="Y135" s="2"/>
      <c r="Z135" s="2"/>
      <c r="AA135" s="2"/>
      <c r="AB135" s="2"/>
      <c r="AC135" s="2"/>
      <c r="AD135" s="2"/>
      <c r="AE135" s="2"/>
      <c r="AF135" s="2"/>
      <c r="AG135" s="14"/>
      <c r="AH135" s="14"/>
      <c r="AI135" s="14"/>
      <c r="AJ135" s="14"/>
      <c r="AK135" s="14"/>
      <c r="AL135" s="14"/>
      <c r="AM135" s="14"/>
      <c r="AN135" s="12"/>
    </row>
    <row r="136" spans="2:40">
      <c r="B136" s="150">
        <f t="shared" si="4"/>
        <v>1995</v>
      </c>
      <c r="C136" s="151" t="s">
        <v>124</v>
      </c>
      <c r="D136" s="151"/>
      <c r="E136" s="152" t="s">
        <v>23</v>
      </c>
      <c r="F136" s="151" t="s">
        <v>1</v>
      </c>
      <c r="G136" s="151"/>
      <c r="H136" s="151"/>
      <c r="I136" s="151"/>
      <c r="J136" s="153"/>
      <c r="K136" s="152"/>
      <c r="L136" s="151"/>
      <c r="M136" s="151"/>
      <c r="N136" s="151"/>
      <c r="O136" s="151"/>
      <c r="P136" s="151"/>
      <c r="Q136" s="151"/>
      <c r="R136" s="151"/>
      <c r="S136" s="151"/>
      <c r="T136" s="151"/>
      <c r="U136" s="151"/>
      <c r="V136" s="151"/>
      <c r="W136" s="151"/>
      <c r="X136" s="151"/>
      <c r="Y136" s="151"/>
      <c r="Z136" s="151"/>
      <c r="AA136" s="151"/>
      <c r="AB136" s="151"/>
      <c r="AC136" s="151"/>
      <c r="AD136" s="151"/>
      <c r="AE136" s="151"/>
      <c r="AF136" s="154"/>
      <c r="AG136" s="154"/>
      <c r="AH136" s="154"/>
      <c r="AI136" s="154"/>
      <c r="AJ136" s="154"/>
      <c r="AK136" s="154"/>
      <c r="AL136" s="154"/>
      <c r="AM136" s="154"/>
      <c r="AN136" s="155"/>
    </row>
    <row r="137" spans="2:40">
      <c r="B137" s="148">
        <f t="shared" si="4"/>
        <v>1996</v>
      </c>
      <c r="C137" s="142" t="s">
        <v>124</v>
      </c>
      <c r="D137" s="142"/>
      <c r="E137" s="145" t="s">
        <v>23</v>
      </c>
      <c r="F137" s="142" t="s">
        <v>1</v>
      </c>
      <c r="G137" s="142"/>
      <c r="H137" s="142"/>
      <c r="I137" s="142"/>
      <c r="J137" s="149"/>
      <c r="K137" s="145"/>
      <c r="L137" s="142"/>
      <c r="M137" s="142"/>
      <c r="N137" s="142"/>
      <c r="O137" s="142"/>
      <c r="P137" s="142"/>
      <c r="Q137" s="142"/>
      <c r="R137" s="142"/>
      <c r="S137" s="142"/>
      <c r="T137" s="142"/>
      <c r="U137" s="142"/>
      <c r="V137" s="142"/>
      <c r="W137" s="142"/>
      <c r="X137" s="142"/>
      <c r="Y137" s="142"/>
      <c r="Z137" s="142"/>
      <c r="AA137" s="142"/>
      <c r="AB137" s="142"/>
      <c r="AC137" s="142"/>
      <c r="AD137" s="142"/>
      <c r="AE137" s="143"/>
      <c r="AF137" s="143"/>
      <c r="AG137" s="143"/>
      <c r="AH137" s="143"/>
      <c r="AI137" s="143"/>
      <c r="AJ137" s="143"/>
      <c r="AK137" s="143"/>
      <c r="AL137" s="143"/>
      <c r="AM137" s="143"/>
      <c r="AN137" s="144"/>
    </row>
    <row r="138" spans="2:40">
      <c r="B138" s="86">
        <f t="shared" si="4"/>
        <v>1997</v>
      </c>
      <c r="C138" s="2" t="s">
        <v>124</v>
      </c>
      <c r="D138" s="2"/>
      <c r="E138" s="121" t="s">
        <v>23</v>
      </c>
      <c r="F138" s="2" t="s">
        <v>1</v>
      </c>
      <c r="G138" s="2"/>
      <c r="H138" s="2"/>
      <c r="I138" s="2"/>
      <c r="J138" s="127"/>
      <c r="K138" s="121"/>
      <c r="L138" s="2"/>
      <c r="M138" s="2"/>
      <c r="N138" s="2"/>
      <c r="O138" s="2"/>
      <c r="P138" s="2"/>
      <c r="Q138" s="2"/>
      <c r="R138" s="2"/>
      <c r="S138" s="2"/>
      <c r="T138" s="2"/>
      <c r="U138" s="2"/>
      <c r="V138" s="2"/>
      <c r="W138" s="2"/>
      <c r="X138" s="2"/>
      <c r="Y138" s="2"/>
      <c r="Z138" s="2"/>
      <c r="AA138" s="2"/>
      <c r="AB138" s="2"/>
      <c r="AC138" s="2"/>
      <c r="AD138" s="14"/>
      <c r="AE138" s="14"/>
      <c r="AF138" s="14"/>
      <c r="AG138" s="14"/>
      <c r="AH138" s="14"/>
      <c r="AI138" s="14"/>
      <c r="AJ138" s="14"/>
      <c r="AK138" s="14"/>
      <c r="AL138" s="14"/>
      <c r="AM138" s="14"/>
      <c r="AN138" s="12"/>
    </row>
    <row r="139" spans="2:40">
      <c r="B139" s="86">
        <f t="shared" si="4"/>
        <v>1998</v>
      </c>
      <c r="C139" s="2" t="s">
        <v>124</v>
      </c>
      <c r="D139" s="2"/>
      <c r="E139" s="121" t="s">
        <v>23</v>
      </c>
      <c r="F139" s="2" t="s">
        <v>1</v>
      </c>
      <c r="G139" s="2"/>
      <c r="H139" s="2"/>
      <c r="I139" s="2"/>
      <c r="J139" s="127"/>
      <c r="K139" s="121"/>
      <c r="L139" s="2"/>
      <c r="M139" s="2"/>
      <c r="N139" s="2"/>
      <c r="O139" s="2"/>
      <c r="P139" s="2"/>
      <c r="Q139" s="2"/>
      <c r="R139" s="2"/>
      <c r="S139" s="2"/>
      <c r="T139" s="2"/>
      <c r="U139" s="2"/>
      <c r="V139" s="2"/>
      <c r="W139" s="2"/>
      <c r="X139" s="2"/>
      <c r="Y139" s="2"/>
      <c r="Z139" s="2"/>
      <c r="AA139" s="2"/>
      <c r="AB139" s="2"/>
      <c r="AC139" s="14"/>
      <c r="AD139" s="14"/>
      <c r="AE139" s="14"/>
      <c r="AF139" s="14"/>
      <c r="AG139" s="14"/>
      <c r="AH139" s="14"/>
      <c r="AI139" s="14"/>
      <c r="AJ139" s="14"/>
      <c r="AK139" s="14"/>
      <c r="AL139" s="14"/>
      <c r="AM139" s="14"/>
      <c r="AN139" s="12"/>
    </row>
    <row r="140" spans="2:40">
      <c r="B140" s="86">
        <f t="shared" si="4"/>
        <v>1999</v>
      </c>
      <c r="C140" s="2" t="s">
        <v>124</v>
      </c>
      <c r="D140" s="2"/>
      <c r="E140" s="121" t="s">
        <v>23</v>
      </c>
      <c r="F140" s="2" t="s">
        <v>1</v>
      </c>
      <c r="G140" s="2"/>
      <c r="H140" s="2"/>
      <c r="I140" s="2"/>
      <c r="J140" s="127"/>
      <c r="K140" s="121"/>
      <c r="L140" s="2"/>
      <c r="M140" s="2"/>
      <c r="N140" s="2"/>
      <c r="O140" s="2"/>
      <c r="P140" s="2"/>
      <c r="Q140" s="2"/>
      <c r="R140" s="2"/>
      <c r="S140" s="2"/>
      <c r="T140" s="2"/>
      <c r="U140" s="2"/>
      <c r="V140" s="2"/>
      <c r="W140" s="2"/>
      <c r="X140" s="2"/>
      <c r="Y140" s="2"/>
      <c r="Z140" s="2"/>
      <c r="AA140" s="2"/>
      <c r="AB140" s="14"/>
      <c r="AC140" s="14"/>
      <c r="AD140" s="14"/>
      <c r="AE140" s="14"/>
      <c r="AF140" s="14"/>
      <c r="AG140" s="14"/>
      <c r="AH140" s="14"/>
      <c r="AI140" s="14"/>
      <c r="AJ140" s="14"/>
      <c r="AK140" s="14"/>
      <c r="AL140" s="14"/>
      <c r="AM140" s="14"/>
      <c r="AN140" s="12"/>
    </row>
    <row r="141" spans="2:40">
      <c r="B141" s="86">
        <f t="shared" si="4"/>
        <v>2000</v>
      </c>
      <c r="C141" s="2" t="s">
        <v>124</v>
      </c>
      <c r="D141" s="2"/>
      <c r="E141" s="121" t="s">
        <v>23</v>
      </c>
      <c r="F141" s="2" t="s">
        <v>1</v>
      </c>
      <c r="G141" s="2"/>
      <c r="H141" s="2"/>
      <c r="I141" s="2"/>
      <c r="J141" s="127"/>
      <c r="K141" s="121"/>
      <c r="L141" s="2"/>
      <c r="M141" s="2"/>
      <c r="N141" s="2"/>
      <c r="O141" s="2"/>
      <c r="P141" s="2"/>
      <c r="Q141" s="2"/>
      <c r="R141" s="2"/>
      <c r="S141" s="2"/>
      <c r="T141" s="2"/>
      <c r="U141" s="2"/>
      <c r="V141" s="2"/>
      <c r="W141" s="2"/>
      <c r="X141" s="2"/>
      <c r="Y141" s="2"/>
      <c r="Z141" s="2"/>
      <c r="AA141" s="14"/>
      <c r="AB141" s="14"/>
      <c r="AC141" s="14"/>
      <c r="AD141" s="14"/>
      <c r="AE141" s="14"/>
      <c r="AF141" s="14"/>
      <c r="AG141" s="14"/>
      <c r="AH141" s="14"/>
      <c r="AI141" s="14"/>
      <c r="AJ141" s="14"/>
      <c r="AK141" s="14"/>
      <c r="AL141" s="14"/>
      <c r="AM141" s="14"/>
      <c r="AN141" s="12"/>
    </row>
    <row r="142" spans="2:40">
      <c r="B142" s="86">
        <f t="shared" si="4"/>
        <v>2001</v>
      </c>
      <c r="C142" s="2" t="s">
        <v>124</v>
      </c>
      <c r="D142" s="2"/>
      <c r="E142" s="121" t="s">
        <v>23</v>
      </c>
      <c r="F142" s="2" t="s">
        <v>1</v>
      </c>
      <c r="G142" s="2"/>
      <c r="H142" s="2"/>
      <c r="I142" s="2"/>
      <c r="J142" s="127"/>
      <c r="K142" s="121"/>
      <c r="L142" s="2"/>
      <c r="M142" s="2"/>
      <c r="N142" s="2"/>
      <c r="O142" s="2"/>
      <c r="P142" s="2"/>
      <c r="Q142" s="2"/>
      <c r="R142" s="2"/>
      <c r="S142" s="2"/>
      <c r="T142" s="2"/>
      <c r="U142" s="2"/>
      <c r="V142" s="2"/>
      <c r="W142" s="2"/>
      <c r="X142" s="2"/>
      <c r="Y142" s="2"/>
      <c r="Z142" s="14"/>
      <c r="AA142" s="14"/>
      <c r="AB142" s="14"/>
      <c r="AC142" s="14"/>
      <c r="AD142" s="14"/>
      <c r="AE142" s="14"/>
      <c r="AF142" s="14"/>
      <c r="AG142" s="14"/>
      <c r="AH142" s="14"/>
      <c r="AI142" s="14"/>
      <c r="AJ142" s="14"/>
      <c r="AK142" s="14"/>
      <c r="AL142" s="14"/>
      <c r="AM142" s="14"/>
      <c r="AN142" s="12"/>
    </row>
    <row r="143" spans="2:40">
      <c r="B143" s="86">
        <f t="shared" si="4"/>
        <v>2002</v>
      </c>
      <c r="C143" s="2" t="s">
        <v>124</v>
      </c>
      <c r="D143" s="2"/>
      <c r="E143" s="121" t="s">
        <v>23</v>
      </c>
      <c r="F143" s="2" t="s">
        <v>1</v>
      </c>
      <c r="G143" s="2"/>
      <c r="H143" s="2"/>
      <c r="I143" s="2"/>
      <c r="J143" s="127"/>
      <c r="K143" s="121"/>
      <c r="L143" s="2"/>
      <c r="M143" s="2"/>
      <c r="N143" s="2"/>
      <c r="O143" s="2"/>
      <c r="P143" s="2"/>
      <c r="Q143" s="2"/>
      <c r="R143" s="2"/>
      <c r="S143" s="2"/>
      <c r="T143" s="2"/>
      <c r="U143" s="2"/>
      <c r="V143" s="2"/>
      <c r="W143" s="2"/>
      <c r="X143" s="2"/>
      <c r="Y143" s="14"/>
      <c r="Z143" s="14"/>
      <c r="AA143" s="14"/>
      <c r="AB143" s="14"/>
      <c r="AC143" s="14"/>
      <c r="AD143" s="14"/>
      <c r="AE143" s="14"/>
      <c r="AF143" s="14"/>
      <c r="AG143" s="14"/>
      <c r="AH143" s="14"/>
      <c r="AI143" s="14"/>
      <c r="AJ143" s="14"/>
      <c r="AK143" s="14"/>
      <c r="AL143" s="14"/>
      <c r="AM143" s="14"/>
      <c r="AN143" s="12"/>
    </row>
    <row r="144" spans="2:40">
      <c r="B144" s="86">
        <f t="shared" si="4"/>
        <v>2003</v>
      </c>
      <c r="C144" s="2" t="s">
        <v>124</v>
      </c>
      <c r="D144" s="2"/>
      <c r="E144" s="121" t="s">
        <v>23</v>
      </c>
      <c r="F144" s="2" t="s">
        <v>1</v>
      </c>
      <c r="G144" s="2"/>
      <c r="H144" s="2"/>
      <c r="I144" s="2"/>
      <c r="J144" s="127"/>
      <c r="K144" s="121"/>
      <c r="L144" s="2"/>
      <c r="M144" s="2"/>
      <c r="N144" s="2"/>
      <c r="O144" s="2"/>
      <c r="P144" s="2"/>
      <c r="Q144" s="2"/>
      <c r="R144" s="2"/>
      <c r="S144" s="2"/>
      <c r="T144" s="2"/>
      <c r="U144" s="2"/>
      <c r="V144" s="2"/>
      <c r="W144" s="2"/>
      <c r="X144" s="14"/>
      <c r="Y144" s="14"/>
      <c r="Z144" s="14"/>
      <c r="AA144" s="14"/>
      <c r="AB144" s="14"/>
      <c r="AC144" s="14"/>
      <c r="AD144" s="14"/>
      <c r="AE144" s="14"/>
      <c r="AF144" s="14"/>
      <c r="AG144" s="14"/>
      <c r="AH144" s="14"/>
      <c r="AI144" s="14"/>
      <c r="AJ144" s="14"/>
      <c r="AK144" s="14"/>
      <c r="AL144" s="14"/>
      <c r="AM144" s="14"/>
      <c r="AN144" s="12"/>
    </row>
    <row r="145" spans="2:40">
      <c r="B145" s="86">
        <f t="shared" si="4"/>
        <v>2004</v>
      </c>
      <c r="C145" s="2" t="s">
        <v>124</v>
      </c>
      <c r="D145" s="2"/>
      <c r="E145" s="121" t="s">
        <v>23</v>
      </c>
      <c r="F145" s="2" t="s">
        <v>1</v>
      </c>
      <c r="G145" s="2"/>
      <c r="H145" s="2"/>
      <c r="I145" s="2"/>
      <c r="J145" s="127"/>
      <c r="K145" s="121"/>
      <c r="L145" s="2"/>
      <c r="M145" s="2"/>
      <c r="N145" s="2"/>
      <c r="O145" s="2"/>
      <c r="P145" s="2"/>
      <c r="Q145" s="2"/>
      <c r="R145" s="2"/>
      <c r="S145" s="2"/>
      <c r="T145" s="2"/>
      <c r="U145" s="2"/>
      <c r="V145" s="2"/>
      <c r="W145" s="14"/>
      <c r="X145" s="14"/>
      <c r="Y145" s="14"/>
      <c r="Z145" s="14"/>
      <c r="AA145" s="14"/>
      <c r="AB145" s="14"/>
      <c r="AC145" s="14"/>
      <c r="AD145" s="14"/>
      <c r="AE145" s="14"/>
      <c r="AF145" s="14"/>
      <c r="AG145" s="14"/>
      <c r="AH145" s="14"/>
      <c r="AI145" s="14"/>
      <c r="AJ145" s="14"/>
      <c r="AK145" s="14"/>
      <c r="AL145" s="14"/>
      <c r="AM145" s="14"/>
      <c r="AN145" s="12"/>
    </row>
    <row r="146" spans="2:40">
      <c r="B146" s="150">
        <f t="shared" si="4"/>
        <v>2005</v>
      </c>
      <c r="C146" s="151" t="s">
        <v>124</v>
      </c>
      <c r="D146" s="151"/>
      <c r="E146" s="152" t="s">
        <v>23</v>
      </c>
      <c r="F146" s="151" t="s">
        <v>1</v>
      </c>
      <c r="G146" s="151"/>
      <c r="H146" s="151"/>
      <c r="I146" s="151"/>
      <c r="J146" s="153"/>
      <c r="K146" s="152"/>
      <c r="L146" s="151"/>
      <c r="M146" s="151"/>
      <c r="N146" s="151"/>
      <c r="O146" s="151"/>
      <c r="P146" s="151"/>
      <c r="Q146" s="151"/>
      <c r="R146" s="151"/>
      <c r="S146" s="151"/>
      <c r="T146" s="151"/>
      <c r="U146" s="151"/>
      <c r="V146" s="154"/>
      <c r="W146" s="154"/>
      <c r="X146" s="154"/>
      <c r="Y146" s="154"/>
      <c r="Z146" s="154"/>
      <c r="AA146" s="154"/>
      <c r="AB146" s="154"/>
      <c r="AC146" s="154"/>
      <c r="AD146" s="154"/>
      <c r="AE146" s="154"/>
      <c r="AF146" s="154"/>
      <c r="AG146" s="154"/>
      <c r="AH146" s="154"/>
      <c r="AI146" s="154"/>
      <c r="AJ146" s="154"/>
      <c r="AK146" s="154"/>
      <c r="AL146" s="154"/>
      <c r="AM146" s="154"/>
      <c r="AN146" s="155"/>
    </row>
    <row r="147" spans="2:40">
      <c r="B147" s="148">
        <f t="shared" si="4"/>
        <v>2006</v>
      </c>
      <c r="C147" s="142" t="s">
        <v>124</v>
      </c>
      <c r="D147" s="142"/>
      <c r="E147" s="145" t="s">
        <v>23</v>
      </c>
      <c r="F147" s="142" t="s">
        <v>1</v>
      </c>
      <c r="G147" s="142"/>
      <c r="H147" s="142"/>
      <c r="I147" s="142"/>
      <c r="J147" s="149"/>
      <c r="K147" s="145"/>
      <c r="L147" s="142"/>
      <c r="M147" s="142"/>
      <c r="N147" s="142"/>
      <c r="O147" s="142"/>
      <c r="P147" s="142"/>
      <c r="Q147" s="142"/>
      <c r="R147" s="142"/>
      <c r="S147" s="142"/>
      <c r="T147" s="142"/>
      <c r="U147" s="146"/>
      <c r="V147" s="146"/>
      <c r="W147" s="146"/>
      <c r="X147" s="146"/>
      <c r="Y147" s="146"/>
      <c r="Z147" s="146"/>
      <c r="AA147" s="146"/>
      <c r="AB147" s="146"/>
      <c r="AC147" s="146"/>
      <c r="AD147" s="146"/>
      <c r="AE147" s="146"/>
      <c r="AF147" s="146"/>
      <c r="AG147" s="146"/>
      <c r="AH147" s="146"/>
      <c r="AI147" s="146"/>
      <c r="AJ147" s="146"/>
      <c r="AK147" s="146"/>
      <c r="AL147" s="146"/>
      <c r="AM147" s="146"/>
      <c r="AN147" s="147"/>
    </row>
    <row r="148" spans="2:40">
      <c r="B148" s="86">
        <f t="shared" si="4"/>
        <v>2007</v>
      </c>
      <c r="C148" s="2" t="s">
        <v>124</v>
      </c>
      <c r="D148" s="2"/>
      <c r="E148" s="121" t="s">
        <v>23</v>
      </c>
      <c r="F148" s="2" t="s">
        <v>1</v>
      </c>
      <c r="G148" s="2"/>
      <c r="H148" s="2"/>
      <c r="I148" s="2"/>
      <c r="J148" s="127"/>
      <c r="K148" s="121"/>
      <c r="L148" s="2"/>
      <c r="M148" s="2"/>
      <c r="N148" s="2"/>
      <c r="O148" s="2"/>
      <c r="P148" s="2"/>
      <c r="Q148" s="2"/>
      <c r="R148" s="2"/>
      <c r="S148" s="2"/>
      <c r="T148" s="14"/>
      <c r="U148" s="14"/>
      <c r="V148" s="14"/>
      <c r="W148" s="14"/>
      <c r="X148" s="14"/>
      <c r="Y148" s="14"/>
      <c r="Z148" s="14"/>
      <c r="AA148" s="14"/>
      <c r="AB148" s="14"/>
      <c r="AC148" s="14"/>
      <c r="AD148" s="14"/>
      <c r="AE148" s="14"/>
      <c r="AF148" s="14"/>
      <c r="AG148" s="14"/>
      <c r="AH148" s="14"/>
      <c r="AI148" s="14"/>
      <c r="AJ148" s="14"/>
      <c r="AK148" s="14"/>
      <c r="AL148" s="14"/>
      <c r="AM148" s="14"/>
      <c r="AN148" s="12"/>
    </row>
    <row r="149" spans="2:40">
      <c r="B149" s="86">
        <f t="shared" si="4"/>
        <v>2008</v>
      </c>
      <c r="C149" s="2" t="s">
        <v>124</v>
      </c>
      <c r="D149" s="2"/>
      <c r="E149" s="121" t="s">
        <v>23</v>
      </c>
      <c r="F149" s="2" t="s">
        <v>1</v>
      </c>
      <c r="G149" s="2"/>
      <c r="H149" s="2"/>
      <c r="I149" s="2"/>
      <c r="J149" s="127"/>
      <c r="K149" s="121"/>
      <c r="L149" s="2"/>
      <c r="M149" s="2"/>
      <c r="N149" s="2"/>
      <c r="O149" s="2"/>
      <c r="P149" s="2"/>
      <c r="Q149" s="2"/>
      <c r="R149" s="2"/>
      <c r="S149" s="14"/>
      <c r="T149" s="14"/>
      <c r="U149" s="14"/>
      <c r="V149" s="14"/>
      <c r="W149" s="14"/>
      <c r="X149" s="14"/>
      <c r="Y149" s="14"/>
      <c r="Z149" s="14"/>
      <c r="AA149" s="14"/>
      <c r="AB149" s="14"/>
      <c r="AC149" s="14"/>
      <c r="AD149" s="14"/>
      <c r="AE149" s="14"/>
      <c r="AF149" s="14"/>
      <c r="AG149" s="14"/>
      <c r="AH149" s="14"/>
      <c r="AI149" s="14"/>
      <c r="AJ149" s="14"/>
      <c r="AK149" s="14"/>
      <c r="AL149" s="14"/>
      <c r="AM149" s="14"/>
      <c r="AN149" s="12"/>
    </row>
    <row r="150" spans="2:40">
      <c r="B150" s="86">
        <f t="shared" si="4"/>
        <v>2009</v>
      </c>
      <c r="C150" s="2" t="s">
        <v>124</v>
      </c>
      <c r="D150" s="2"/>
      <c r="E150" s="121" t="s">
        <v>23</v>
      </c>
      <c r="F150" s="2" t="s">
        <v>1</v>
      </c>
      <c r="G150" s="2"/>
      <c r="H150" s="2"/>
      <c r="I150" s="2"/>
      <c r="J150" s="127"/>
      <c r="K150" s="121"/>
      <c r="L150" s="2"/>
      <c r="M150" s="2"/>
      <c r="N150" s="2"/>
      <c r="O150" s="2"/>
      <c r="P150" s="2"/>
      <c r="Q150" s="2"/>
      <c r="R150" s="14"/>
      <c r="S150" s="14"/>
      <c r="T150" s="14"/>
      <c r="U150" s="14"/>
      <c r="V150" s="14"/>
      <c r="W150" s="14"/>
      <c r="X150" s="14"/>
      <c r="Y150" s="14"/>
      <c r="Z150" s="14"/>
      <c r="AA150" s="14"/>
      <c r="AB150" s="14"/>
      <c r="AC150" s="14"/>
      <c r="AD150" s="14"/>
      <c r="AE150" s="14"/>
      <c r="AF150" s="14"/>
      <c r="AG150" s="14"/>
      <c r="AH150" s="14"/>
      <c r="AI150" s="14"/>
      <c r="AJ150" s="14"/>
      <c r="AK150" s="14"/>
      <c r="AL150" s="14"/>
      <c r="AM150" s="14"/>
      <c r="AN150" s="12"/>
    </row>
    <row r="151" spans="2:40">
      <c r="B151" s="86">
        <f t="shared" si="4"/>
        <v>2010</v>
      </c>
      <c r="C151" s="2" t="s">
        <v>124</v>
      </c>
      <c r="D151" s="2"/>
      <c r="E151" s="121" t="s">
        <v>23</v>
      </c>
      <c r="F151" s="2" t="s">
        <v>1</v>
      </c>
      <c r="G151" s="2"/>
      <c r="H151" s="2"/>
      <c r="I151" s="2"/>
      <c r="J151" s="127"/>
      <c r="K151" s="121"/>
      <c r="L151" s="2"/>
      <c r="M151" s="2"/>
      <c r="N151" s="2"/>
      <c r="O151" s="2"/>
      <c r="P151" s="2"/>
      <c r="Q151" s="14"/>
      <c r="R151" s="14"/>
      <c r="S151" s="14"/>
      <c r="T151" s="14"/>
      <c r="U151" s="14"/>
      <c r="V151" s="14"/>
      <c r="W151" s="14"/>
      <c r="X151" s="14"/>
      <c r="Y151" s="14"/>
      <c r="Z151" s="14"/>
      <c r="AA151" s="14"/>
      <c r="AB151" s="14"/>
      <c r="AC151" s="14"/>
      <c r="AD151" s="14"/>
      <c r="AE151" s="14"/>
      <c r="AF151" s="14"/>
      <c r="AG151" s="14"/>
      <c r="AH151" s="14"/>
      <c r="AI151" s="14"/>
      <c r="AJ151" s="14"/>
      <c r="AK151" s="14"/>
      <c r="AL151" s="14"/>
      <c r="AM151" s="14"/>
      <c r="AN151" s="12"/>
    </row>
    <row r="152" spans="2:40">
      <c r="B152" s="86">
        <f t="shared" si="4"/>
        <v>2011</v>
      </c>
      <c r="C152" s="2" t="s">
        <v>124</v>
      </c>
      <c r="D152" s="2"/>
      <c r="E152" s="121" t="s">
        <v>23</v>
      </c>
      <c r="F152" s="2" t="s">
        <v>1</v>
      </c>
      <c r="G152" s="2"/>
      <c r="H152" s="2"/>
      <c r="I152" s="2"/>
      <c r="J152" s="127"/>
      <c r="K152" s="121"/>
      <c r="L152" s="2"/>
      <c r="M152" s="2"/>
      <c r="N152" s="2"/>
      <c r="O152" s="2"/>
      <c r="P152" s="14"/>
      <c r="Q152" s="14"/>
      <c r="R152" s="14"/>
      <c r="S152" s="14"/>
      <c r="T152" s="14"/>
      <c r="U152" s="14"/>
      <c r="V152" s="14"/>
      <c r="W152" s="14"/>
      <c r="X152" s="14"/>
      <c r="Y152" s="14"/>
      <c r="Z152" s="14"/>
      <c r="AA152" s="14"/>
      <c r="AB152" s="14"/>
      <c r="AC152" s="14"/>
      <c r="AD152" s="14"/>
      <c r="AE152" s="14"/>
      <c r="AF152" s="14"/>
      <c r="AG152" s="14"/>
      <c r="AH152" s="14"/>
      <c r="AI152" s="14"/>
      <c r="AJ152" s="14"/>
      <c r="AK152" s="14"/>
      <c r="AL152" s="14"/>
      <c r="AM152" s="14"/>
      <c r="AN152" s="12"/>
    </row>
    <row r="153" spans="2:40">
      <c r="B153" s="86">
        <f t="shared" si="4"/>
        <v>2012</v>
      </c>
      <c r="C153" s="2" t="s">
        <v>124</v>
      </c>
      <c r="D153" s="2"/>
      <c r="E153" s="121" t="s">
        <v>23</v>
      </c>
      <c r="F153" s="2" t="s">
        <v>1</v>
      </c>
      <c r="G153" s="2"/>
      <c r="H153" s="2"/>
      <c r="I153" s="2"/>
      <c r="J153" s="127"/>
      <c r="K153" s="121"/>
      <c r="L153" s="2"/>
      <c r="M153" s="2"/>
      <c r="N153" s="2"/>
      <c r="O153" s="14"/>
      <c r="P153" s="14"/>
      <c r="Q153" s="14"/>
      <c r="R153" s="14"/>
      <c r="S153" s="14"/>
      <c r="T153" s="14"/>
      <c r="U153" s="14"/>
      <c r="V153" s="14"/>
      <c r="W153" s="14"/>
      <c r="X153" s="14"/>
      <c r="Y153" s="14"/>
      <c r="Z153" s="14"/>
      <c r="AA153" s="14"/>
      <c r="AB153" s="14"/>
      <c r="AC153" s="14"/>
      <c r="AD153" s="14"/>
      <c r="AE153" s="14"/>
      <c r="AF153" s="14"/>
      <c r="AG153" s="14"/>
      <c r="AH153" s="14"/>
      <c r="AI153" s="14"/>
      <c r="AJ153" s="14"/>
      <c r="AK153" s="14"/>
      <c r="AL153" s="14"/>
      <c r="AM153" s="14"/>
      <c r="AN153" s="12"/>
    </row>
    <row r="154" spans="2:40">
      <c r="B154" s="86">
        <f t="shared" si="4"/>
        <v>2013</v>
      </c>
      <c r="C154" s="2" t="s">
        <v>124</v>
      </c>
      <c r="D154" s="2"/>
      <c r="E154" s="121" t="s">
        <v>23</v>
      </c>
      <c r="F154" s="2" t="s">
        <v>1</v>
      </c>
      <c r="G154" s="2"/>
      <c r="H154" s="2"/>
      <c r="I154" s="2"/>
      <c r="J154" s="127"/>
      <c r="K154" s="121"/>
      <c r="L154" s="2"/>
      <c r="M154" s="2"/>
      <c r="N154" s="14"/>
      <c r="O154" s="14"/>
      <c r="P154" s="14"/>
      <c r="Q154" s="14"/>
      <c r="R154" s="14"/>
      <c r="S154" s="14"/>
      <c r="T154" s="14"/>
      <c r="U154" s="14"/>
      <c r="V154" s="14"/>
      <c r="W154" s="14"/>
      <c r="X154" s="14"/>
      <c r="Y154" s="14"/>
      <c r="Z154" s="14"/>
      <c r="AA154" s="14"/>
      <c r="AB154" s="14"/>
      <c r="AC154" s="14"/>
      <c r="AD154" s="14"/>
      <c r="AE154" s="14"/>
      <c r="AF154" s="14"/>
      <c r="AG154" s="14"/>
      <c r="AH154" s="14"/>
      <c r="AI154" s="14"/>
      <c r="AJ154" s="14"/>
      <c r="AK154" s="14"/>
      <c r="AL154" s="14"/>
      <c r="AM154" s="14"/>
      <c r="AN154" s="12"/>
    </row>
    <row r="155" spans="2:40">
      <c r="B155" s="86">
        <f>B156-1</f>
        <v>2014</v>
      </c>
      <c r="C155" s="2" t="s">
        <v>124</v>
      </c>
      <c r="D155" s="2"/>
      <c r="E155" s="121" t="s">
        <v>23</v>
      </c>
      <c r="F155" s="2" t="s">
        <v>1</v>
      </c>
      <c r="G155" s="2"/>
      <c r="H155" s="2"/>
      <c r="I155" s="2"/>
      <c r="J155" s="127"/>
      <c r="K155" s="121"/>
      <c r="L155" s="2"/>
      <c r="M155" s="14"/>
      <c r="N155" s="14"/>
      <c r="O155" s="14"/>
      <c r="P155" s="14"/>
      <c r="Q155" s="14"/>
      <c r="R155" s="14"/>
      <c r="S155" s="14"/>
      <c r="T155" s="14"/>
      <c r="U155" s="14"/>
      <c r="V155" s="14"/>
      <c r="W155" s="14"/>
      <c r="X155" s="14"/>
      <c r="Y155" s="14"/>
      <c r="Z155" s="14"/>
      <c r="AA155" s="14"/>
      <c r="AB155" s="14"/>
      <c r="AC155" s="14"/>
      <c r="AD155" s="14"/>
      <c r="AE155" s="14"/>
      <c r="AF155" s="14"/>
      <c r="AG155" s="14"/>
      <c r="AH155" s="14"/>
      <c r="AI155" s="14"/>
      <c r="AJ155" s="14"/>
      <c r="AK155" s="14"/>
      <c r="AL155" s="14"/>
      <c r="AM155" s="14"/>
      <c r="AN155" s="12"/>
    </row>
    <row r="156" spans="2:40">
      <c r="B156" s="87">
        <v>2015</v>
      </c>
      <c r="C156" s="2" t="s">
        <v>124</v>
      </c>
      <c r="D156" s="2"/>
      <c r="E156" s="121" t="s">
        <v>23</v>
      </c>
      <c r="F156" s="2" t="s">
        <v>1</v>
      </c>
      <c r="G156" s="2"/>
      <c r="H156" s="2"/>
      <c r="I156" s="2"/>
      <c r="J156" s="127"/>
      <c r="K156" s="123"/>
      <c r="L156" s="15"/>
      <c r="M156" s="15"/>
      <c r="N156" s="15"/>
      <c r="O156" s="15"/>
      <c r="P156" s="15"/>
      <c r="Q156" s="15"/>
      <c r="R156" s="15"/>
      <c r="S156" s="15"/>
      <c r="T156" s="15"/>
      <c r="U156" s="15"/>
      <c r="V156" s="15"/>
      <c r="W156" s="15"/>
      <c r="X156" s="15"/>
      <c r="Y156" s="15"/>
      <c r="Z156" s="15"/>
      <c r="AA156" s="15"/>
      <c r="AB156" s="15"/>
      <c r="AC156" s="15"/>
      <c r="AD156" s="15"/>
      <c r="AE156" s="15"/>
      <c r="AF156" s="15"/>
      <c r="AG156" s="15"/>
      <c r="AH156" s="15"/>
      <c r="AI156" s="15"/>
      <c r="AJ156" s="15"/>
      <c r="AK156" s="15"/>
      <c r="AL156" s="15"/>
      <c r="AM156" s="15"/>
      <c r="AN156" s="13"/>
    </row>
    <row r="157" spans="2:40">
      <c r="B157" s="85">
        <f t="shared" ref="B157:B184" si="5">B158-1</f>
        <v>1986</v>
      </c>
      <c r="C157" s="23" t="s">
        <v>124</v>
      </c>
      <c r="D157" s="23"/>
      <c r="E157" s="119" t="s">
        <v>23</v>
      </c>
      <c r="F157" s="23" t="s">
        <v>1</v>
      </c>
      <c r="G157" s="23"/>
      <c r="H157" s="23"/>
      <c r="I157" s="23"/>
      <c r="J157" s="68"/>
      <c r="K157" s="119"/>
      <c r="L157" s="23"/>
      <c r="M157" s="23"/>
      <c r="N157" s="23"/>
      <c r="O157" s="23"/>
      <c r="P157" s="23"/>
      <c r="Q157" s="23"/>
      <c r="R157" s="23"/>
      <c r="S157" s="23"/>
      <c r="T157" s="23"/>
      <c r="U157" s="23"/>
      <c r="V157" s="23"/>
      <c r="W157" s="23"/>
      <c r="X157" s="23"/>
      <c r="Y157" s="23"/>
      <c r="Z157" s="23"/>
      <c r="AA157" s="23"/>
      <c r="AB157" s="23"/>
      <c r="AC157" s="23"/>
      <c r="AD157" s="23"/>
      <c r="AE157" s="23"/>
      <c r="AF157" s="23"/>
      <c r="AG157" s="23"/>
      <c r="AH157" s="23"/>
      <c r="AI157" s="23"/>
      <c r="AJ157" s="23"/>
      <c r="AK157" s="23"/>
      <c r="AL157" s="23"/>
      <c r="AM157" s="23"/>
      <c r="AN157" s="68"/>
    </row>
    <row r="158" spans="2:40">
      <c r="B158" s="86">
        <f t="shared" si="5"/>
        <v>1987</v>
      </c>
      <c r="C158" s="2" t="s">
        <v>124</v>
      </c>
      <c r="D158" s="2"/>
      <c r="E158" s="121" t="s">
        <v>23</v>
      </c>
      <c r="F158" s="2" t="s">
        <v>1</v>
      </c>
      <c r="G158" s="2"/>
      <c r="H158" s="2"/>
      <c r="I158" s="2"/>
      <c r="J158" s="127"/>
      <c r="K158" s="121"/>
      <c r="L158" s="2"/>
      <c r="M158" s="2"/>
      <c r="N158" s="2"/>
      <c r="O158" s="2"/>
      <c r="P158" s="2"/>
      <c r="Q158" s="2"/>
      <c r="R158" s="2"/>
      <c r="S158" s="2"/>
      <c r="T158" s="2"/>
      <c r="U158" s="2"/>
      <c r="V158" s="2"/>
      <c r="W158" s="2"/>
      <c r="X158" s="2"/>
      <c r="Y158" s="2"/>
      <c r="Z158" s="2"/>
      <c r="AA158" s="2"/>
      <c r="AB158" s="2"/>
      <c r="AC158" s="2"/>
      <c r="AD158" s="2"/>
      <c r="AE158" s="2"/>
      <c r="AF158" s="2"/>
      <c r="AG158" s="2"/>
      <c r="AH158" s="2"/>
      <c r="AI158" s="2"/>
      <c r="AJ158" s="2"/>
      <c r="AK158" s="2"/>
      <c r="AL158" s="2"/>
      <c r="AM158" s="2"/>
      <c r="AN158" s="12"/>
    </row>
    <row r="159" spans="2:40">
      <c r="B159" s="86">
        <f t="shared" si="5"/>
        <v>1988</v>
      </c>
      <c r="C159" s="2" t="s">
        <v>124</v>
      </c>
      <c r="D159" s="2"/>
      <c r="E159" s="121" t="s">
        <v>23</v>
      </c>
      <c r="F159" s="2" t="s">
        <v>1</v>
      </c>
      <c r="G159" s="2"/>
      <c r="H159" s="2"/>
      <c r="I159" s="2"/>
      <c r="J159" s="127"/>
      <c r="K159" s="121"/>
      <c r="L159" s="2"/>
      <c r="M159" s="2"/>
      <c r="N159" s="2"/>
      <c r="O159" s="2"/>
      <c r="P159" s="2"/>
      <c r="Q159" s="2"/>
      <c r="R159" s="2"/>
      <c r="S159" s="2"/>
      <c r="T159" s="2"/>
      <c r="U159" s="2"/>
      <c r="V159" s="2"/>
      <c r="W159" s="2"/>
      <c r="X159" s="2"/>
      <c r="Y159" s="2"/>
      <c r="Z159" s="2"/>
      <c r="AA159" s="2"/>
      <c r="AB159" s="2"/>
      <c r="AC159" s="2"/>
      <c r="AD159" s="2"/>
      <c r="AE159" s="2"/>
      <c r="AF159" s="2"/>
      <c r="AG159" s="2"/>
      <c r="AH159" s="2"/>
      <c r="AI159" s="2"/>
      <c r="AJ159" s="2"/>
      <c r="AK159" s="2"/>
      <c r="AL159" s="2"/>
      <c r="AM159" s="14"/>
      <c r="AN159" s="12"/>
    </row>
    <row r="160" spans="2:40">
      <c r="B160" s="86">
        <f t="shared" si="5"/>
        <v>1989</v>
      </c>
      <c r="C160" s="2" t="s">
        <v>124</v>
      </c>
      <c r="D160" s="2"/>
      <c r="E160" s="121" t="s">
        <v>23</v>
      </c>
      <c r="F160" s="2" t="s">
        <v>1</v>
      </c>
      <c r="G160" s="2"/>
      <c r="H160" s="2"/>
      <c r="I160" s="2"/>
      <c r="J160" s="127"/>
      <c r="K160" s="121"/>
      <c r="L160" s="2"/>
      <c r="M160" s="2"/>
      <c r="N160" s="2"/>
      <c r="O160" s="2"/>
      <c r="P160" s="2"/>
      <c r="Q160" s="2"/>
      <c r="R160" s="2"/>
      <c r="S160" s="2"/>
      <c r="T160" s="2"/>
      <c r="U160" s="2"/>
      <c r="V160" s="2"/>
      <c r="W160" s="2"/>
      <c r="X160" s="2"/>
      <c r="Y160" s="2"/>
      <c r="Z160" s="2"/>
      <c r="AA160" s="2"/>
      <c r="AB160" s="2"/>
      <c r="AC160" s="2"/>
      <c r="AD160" s="2"/>
      <c r="AE160" s="2"/>
      <c r="AF160" s="2"/>
      <c r="AG160" s="2"/>
      <c r="AH160" s="2"/>
      <c r="AI160" s="2"/>
      <c r="AJ160" s="2"/>
      <c r="AK160" s="2"/>
      <c r="AL160" s="14"/>
      <c r="AM160" s="14"/>
      <c r="AN160" s="12"/>
    </row>
    <row r="161" spans="2:40">
      <c r="B161" s="86">
        <f t="shared" si="5"/>
        <v>1990</v>
      </c>
      <c r="C161" s="2" t="s">
        <v>124</v>
      </c>
      <c r="D161" s="2"/>
      <c r="E161" s="121" t="s">
        <v>23</v>
      </c>
      <c r="F161" s="2" t="s">
        <v>1</v>
      </c>
      <c r="G161" s="2"/>
      <c r="H161" s="2"/>
      <c r="I161" s="2"/>
      <c r="J161" s="127"/>
      <c r="K161" s="121"/>
      <c r="L161" s="2"/>
      <c r="M161" s="2"/>
      <c r="N161" s="2"/>
      <c r="O161" s="2"/>
      <c r="P161" s="2"/>
      <c r="Q161" s="2"/>
      <c r="R161" s="2"/>
      <c r="S161" s="2"/>
      <c r="T161" s="2"/>
      <c r="U161" s="2"/>
      <c r="V161" s="2"/>
      <c r="W161" s="2"/>
      <c r="X161" s="2"/>
      <c r="Y161" s="2"/>
      <c r="Z161" s="2"/>
      <c r="AA161" s="2"/>
      <c r="AB161" s="2"/>
      <c r="AC161" s="2"/>
      <c r="AD161" s="2"/>
      <c r="AE161" s="2"/>
      <c r="AF161" s="2"/>
      <c r="AG161" s="2"/>
      <c r="AH161" s="2"/>
      <c r="AI161" s="2"/>
      <c r="AJ161" s="2"/>
      <c r="AK161" s="14"/>
      <c r="AL161" s="14"/>
      <c r="AM161" s="14"/>
      <c r="AN161" s="12"/>
    </row>
    <row r="162" spans="2:40">
      <c r="B162" s="86">
        <f t="shared" si="5"/>
        <v>1991</v>
      </c>
      <c r="C162" s="2" t="s">
        <v>124</v>
      </c>
      <c r="D162" s="2"/>
      <c r="E162" s="121" t="s">
        <v>23</v>
      </c>
      <c r="F162" s="2" t="s">
        <v>1</v>
      </c>
      <c r="G162" s="2"/>
      <c r="H162" s="2"/>
      <c r="I162" s="2"/>
      <c r="J162" s="127"/>
      <c r="K162" s="121"/>
      <c r="L162" s="2"/>
      <c r="M162" s="2"/>
      <c r="N162" s="2"/>
      <c r="O162" s="2"/>
      <c r="P162" s="2"/>
      <c r="Q162" s="2"/>
      <c r="R162" s="2"/>
      <c r="S162" s="2"/>
      <c r="T162" s="2"/>
      <c r="U162" s="2"/>
      <c r="V162" s="2"/>
      <c r="W162" s="2"/>
      <c r="X162" s="2"/>
      <c r="Y162" s="2"/>
      <c r="Z162" s="2"/>
      <c r="AA162" s="2"/>
      <c r="AB162" s="2"/>
      <c r="AC162" s="2"/>
      <c r="AD162" s="2"/>
      <c r="AE162" s="2"/>
      <c r="AF162" s="2"/>
      <c r="AG162" s="2"/>
      <c r="AH162" s="2"/>
      <c r="AI162" s="2"/>
      <c r="AJ162" s="14"/>
      <c r="AK162" s="14"/>
      <c r="AL162" s="14"/>
      <c r="AM162" s="14"/>
      <c r="AN162" s="12"/>
    </row>
    <row r="163" spans="2:40">
      <c r="B163" s="86">
        <f t="shared" si="5"/>
        <v>1992</v>
      </c>
      <c r="C163" s="2" t="s">
        <v>124</v>
      </c>
      <c r="D163" s="2"/>
      <c r="E163" s="121" t="s">
        <v>23</v>
      </c>
      <c r="F163" s="2" t="s">
        <v>1</v>
      </c>
      <c r="G163" s="2"/>
      <c r="H163" s="2"/>
      <c r="I163" s="2"/>
      <c r="J163" s="127"/>
      <c r="K163" s="121"/>
      <c r="L163" s="2"/>
      <c r="M163" s="2"/>
      <c r="N163" s="2"/>
      <c r="O163" s="2"/>
      <c r="P163" s="2"/>
      <c r="Q163" s="2"/>
      <c r="R163" s="2"/>
      <c r="S163" s="2"/>
      <c r="T163" s="2"/>
      <c r="U163" s="2"/>
      <c r="V163" s="2"/>
      <c r="W163" s="2"/>
      <c r="X163" s="2"/>
      <c r="Y163" s="2"/>
      <c r="Z163" s="2"/>
      <c r="AA163" s="2"/>
      <c r="AB163" s="2"/>
      <c r="AC163" s="2"/>
      <c r="AD163" s="2"/>
      <c r="AE163" s="2"/>
      <c r="AF163" s="2"/>
      <c r="AG163" s="2"/>
      <c r="AH163" s="2"/>
      <c r="AI163" s="14"/>
      <c r="AJ163" s="14"/>
      <c r="AK163" s="14"/>
      <c r="AL163" s="14"/>
      <c r="AM163" s="14"/>
      <c r="AN163" s="12"/>
    </row>
    <row r="164" spans="2:40">
      <c r="B164" s="86">
        <f t="shared" si="5"/>
        <v>1993</v>
      </c>
      <c r="C164" s="2" t="s">
        <v>124</v>
      </c>
      <c r="D164" s="2"/>
      <c r="E164" s="121" t="s">
        <v>23</v>
      </c>
      <c r="F164" s="2" t="s">
        <v>1</v>
      </c>
      <c r="G164" s="2"/>
      <c r="H164" s="2"/>
      <c r="I164" s="2"/>
      <c r="J164" s="127"/>
      <c r="K164" s="121"/>
      <c r="L164" s="2"/>
      <c r="M164" s="2"/>
      <c r="N164" s="2"/>
      <c r="O164" s="2"/>
      <c r="P164" s="2"/>
      <c r="Q164" s="2"/>
      <c r="R164" s="2"/>
      <c r="S164" s="2"/>
      <c r="T164" s="2"/>
      <c r="U164" s="2"/>
      <c r="V164" s="2"/>
      <c r="W164" s="2"/>
      <c r="X164" s="2"/>
      <c r="Y164" s="2"/>
      <c r="Z164" s="2"/>
      <c r="AA164" s="2"/>
      <c r="AB164" s="2"/>
      <c r="AC164" s="2"/>
      <c r="AD164" s="2"/>
      <c r="AE164" s="2"/>
      <c r="AF164" s="2"/>
      <c r="AG164" s="2"/>
      <c r="AH164" s="14"/>
      <c r="AI164" s="14"/>
      <c r="AJ164" s="14"/>
      <c r="AK164" s="14"/>
      <c r="AL164" s="14"/>
      <c r="AM164" s="14"/>
      <c r="AN164" s="12"/>
    </row>
    <row r="165" spans="2:40">
      <c r="B165" s="86">
        <f t="shared" si="5"/>
        <v>1994</v>
      </c>
      <c r="C165" s="2" t="s">
        <v>124</v>
      </c>
      <c r="D165" s="2"/>
      <c r="E165" s="121" t="s">
        <v>23</v>
      </c>
      <c r="F165" s="2" t="s">
        <v>1</v>
      </c>
      <c r="G165" s="2"/>
      <c r="H165" s="2"/>
      <c r="I165" s="2"/>
      <c r="J165" s="127"/>
      <c r="K165" s="121"/>
      <c r="L165" s="2"/>
      <c r="M165" s="2"/>
      <c r="N165" s="2"/>
      <c r="O165" s="2"/>
      <c r="P165" s="2"/>
      <c r="Q165" s="2"/>
      <c r="R165" s="2"/>
      <c r="S165" s="2"/>
      <c r="T165" s="2"/>
      <c r="U165" s="2"/>
      <c r="V165" s="2"/>
      <c r="W165" s="2"/>
      <c r="X165" s="2"/>
      <c r="Y165" s="2"/>
      <c r="Z165" s="2"/>
      <c r="AA165" s="2"/>
      <c r="AB165" s="2"/>
      <c r="AC165" s="2"/>
      <c r="AD165" s="2"/>
      <c r="AE165" s="2"/>
      <c r="AF165" s="2"/>
      <c r="AG165" s="14"/>
      <c r="AH165" s="14"/>
      <c r="AI165" s="14"/>
      <c r="AJ165" s="14"/>
      <c r="AK165" s="14"/>
      <c r="AL165" s="14"/>
      <c r="AM165" s="14"/>
      <c r="AN165" s="12"/>
    </row>
    <row r="166" spans="2:40">
      <c r="B166" s="150">
        <f t="shared" si="5"/>
        <v>1995</v>
      </c>
      <c r="C166" s="151" t="s">
        <v>124</v>
      </c>
      <c r="D166" s="151"/>
      <c r="E166" s="152" t="s">
        <v>23</v>
      </c>
      <c r="F166" s="151" t="s">
        <v>1</v>
      </c>
      <c r="G166" s="151"/>
      <c r="H166" s="151"/>
      <c r="I166" s="151"/>
      <c r="J166" s="153"/>
      <c r="K166" s="152"/>
      <c r="L166" s="151"/>
      <c r="M166" s="151"/>
      <c r="N166" s="151"/>
      <c r="O166" s="151"/>
      <c r="P166" s="151"/>
      <c r="Q166" s="151"/>
      <c r="R166" s="151"/>
      <c r="S166" s="151"/>
      <c r="T166" s="151"/>
      <c r="U166" s="151"/>
      <c r="V166" s="151"/>
      <c r="W166" s="151"/>
      <c r="X166" s="151"/>
      <c r="Y166" s="151"/>
      <c r="Z166" s="151"/>
      <c r="AA166" s="151"/>
      <c r="AB166" s="151"/>
      <c r="AC166" s="151"/>
      <c r="AD166" s="151"/>
      <c r="AE166" s="151"/>
      <c r="AF166" s="154"/>
      <c r="AG166" s="154"/>
      <c r="AH166" s="154"/>
      <c r="AI166" s="154"/>
      <c r="AJ166" s="154"/>
      <c r="AK166" s="154"/>
      <c r="AL166" s="154"/>
      <c r="AM166" s="154"/>
      <c r="AN166" s="155"/>
    </row>
    <row r="167" spans="2:40">
      <c r="B167" s="148">
        <f t="shared" si="5"/>
        <v>1996</v>
      </c>
      <c r="C167" s="142" t="s">
        <v>124</v>
      </c>
      <c r="D167" s="142"/>
      <c r="E167" s="145" t="s">
        <v>23</v>
      </c>
      <c r="F167" s="142" t="s">
        <v>1</v>
      </c>
      <c r="G167" s="142"/>
      <c r="H167" s="142"/>
      <c r="I167" s="142"/>
      <c r="J167" s="149"/>
      <c r="K167" s="145"/>
      <c r="L167" s="142"/>
      <c r="M167" s="142"/>
      <c r="N167" s="142"/>
      <c r="O167" s="142"/>
      <c r="P167" s="142"/>
      <c r="Q167" s="142"/>
      <c r="R167" s="142"/>
      <c r="S167" s="142"/>
      <c r="T167" s="142"/>
      <c r="U167" s="142"/>
      <c r="V167" s="142"/>
      <c r="W167" s="142"/>
      <c r="X167" s="142"/>
      <c r="Y167" s="142"/>
      <c r="Z167" s="142"/>
      <c r="AA167" s="142"/>
      <c r="AB167" s="142"/>
      <c r="AC167" s="142"/>
      <c r="AD167" s="142"/>
      <c r="AE167" s="143"/>
      <c r="AF167" s="143"/>
      <c r="AG167" s="143"/>
      <c r="AH167" s="143"/>
      <c r="AI167" s="143"/>
      <c r="AJ167" s="143"/>
      <c r="AK167" s="143"/>
      <c r="AL167" s="143"/>
      <c r="AM167" s="143"/>
      <c r="AN167" s="144"/>
    </row>
    <row r="168" spans="2:40">
      <c r="B168" s="86">
        <f t="shared" si="5"/>
        <v>1997</v>
      </c>
      <c r="C168" s="2" t="s">
        <v>124</v>
      </c>
      <c r="D168" s="2"/>
      <c r="E168" s="121" t="s">
        <v>23</v>
      </c>
      <c r="F168" s="2" t="s">
        <v>1</v>
      </c>
      <c r="G168" s="2"/>
      <c r="H168" s="2"/>
      <c r="I168" s="2"/>
      <c r="J168" s="127"/>
      <c r="K168" s="121"/>
      <c r="L168" s="2"/>
      <c r="M168" s="2"/>
      <c r="N168" s="2"/>
      <c r="O168" s="2"/>
      <c r="P168" s="2"/>
      <c r="Q168" s="2"/>
      <c r="R168" s="2"/>
      <c r="S168" s="2"/>
      <c r="T168" s="2"/>
      <c r="U168" s="2"/>
      <c r="V168" s="2"/>
      <c r="W168" s="2"/>
      <c r="X168" s="2"/>
      <c r="Y168" s="2"/>
      <c r="Z168" s="2"/>
      <c r="AA168" s="2"/>
      <c r="AB168" s="2"/>
      <c r="AC168" s="2"/>
      <c r="AD168" s="14"/>
      <c r="AE168" s="14"/>
      <c r="AF168" s="14"/>
      <c r="AG168" s="14"/>
      <c r="AH168" s="14"/>
      <c r="AI168" s="14"/>
      <c r="AJ168" s="14"/>
      <c r="AK168" s="14"/>
      <c r="AL168" s="14"/>
      <c r="AM168" s="14"/>
      <c r="AN168" s="12"/>
    </row>
    <row r="169" spans="2:40">
      <c r="B169" s="86">
        <f t="shared" si="5"/>
        <v>1998</v>
      </c>
      <c r="C169" s="2" t="s">
        <v>124</v>
      </c>
      <c r="D169" s="2"/>
      <c r="E169" s="121" t="s">
        <v>23</v>
      </c>
      <c r="F169" s="2" t="s">
        <v>1</v>
      </c>
      <c r="G169" s="2"/>
      <c r="H169" s="2"/>
      <c r="I169" s="2"/>
      <c r="J169" s="127"/>
      <c r="K169" s="121"/>
      <c r="L169" s="2"/>
      <c r="M169" s="2"/>
      <c r="N169" s="2"/>
      <c r="O169" s="2"/>
      <c r="P169" s="2"/>
      <c r="Q169" s="2"/>
      <c r="R169" s="2"/>
      <c r="S169" s="2"/>
      <c r="T169" s="2"/>
      <c r="U169" s="2"/>
      <c r="V169" s="2"/>
      <c r="W169" s="2"/>
      <c r="X169" s="2"/>
      <c r="Y169" s="2"/>
      <c r="Z169" s="2"/>
      <c r="AA169" s="2"/>
      <c r="AB169" s="2"/>
      <c r="AC169" s="14"/>
      <c r="AD169" s="14"/>
      <c r="AE169" s="14"/>
      <c r="AF169" s="14"/>
      <c r="AG169" s="14"/>
      <c r="AH169" s="14"/>
      <c r="AI169" s="14"/>
      <c r="AJ169" s="14"/>
      <c r="AK169" s="14"/>
      <c r="AL169" s="14"/>
      <c r="AM169" s="14"/>
      <c r="AN169" s="12"/>
    </row>
    <row r="170" spans="2:40">
      <c r="B170" s="86">
        <f t="shared" si="5"/>
        <v>1999</v>
      </c>
      <c r="C170" s="2" t="s">
        <v>124</v>
      </c>
      <c r="D170" s="2"/>
      <c r="E170" s="121" t="s">
        <v>23</v>
      </c>
      <c r="F170" s="2" t="s">
        <v>1</v>
      </c>
      <c r="G170" s="2"/>
      <c r="H170" s="2"/>
      <c r="I170" s="2"/>
      <c r="J170" s="127"/>
      <c r="K170" s="121"/>
      <c r="L170" s="2"/>
      <c r="M170" s="2"/>
      <c r="N170" s="2"/>
      <c r="O170" s="2"/>
      <c r="P170" s="2"/>
      <c r="Q170" s="2"/>
      <c r="R170" s="2"/>
      <c r="S170" s="2"/>
      <c r="T170" s="2"/>
      <c r="U170" s="2"/>
      <c r="V170" s="2"/>
      <c r="W170" s="2"/>
      <c r="X170" s="2"/>
      <c r="Y170" s="2"/>
      <c r="Z170" s="2"/>
      <c r="AA170" s="2"/>
      <c r="AB170" s="14"/>
      <c r="AC170" s="14"/>
      <c r="AD170" s="14"/>
      <c r="AE170" s="14"/>
      <c r="AF170" s="14"/>
      <c r="AG170" s="14"/>
      <c r="AH170" s="14"/>
      <c r="AI170" s="14"/>
      <c r="AJ170" s="14"/>
      <c r="AK170" s="14"/>
      <c r="AL170" s="14"/>
      <c r="AM170" s="14"/>
      <c r="AN170" s="12"/>
    </row>
    <row r="171" spans="2:40">
      <c r="B171" s="86">
        <f t="shared" si="5"/>
        <v>2000</v>
      </c>
      <c r="C171" s="2" t="s">
        <v>124</v>
      </c>
      <c r="D171" s="2"/>
      <c r="E171" s="121" t="s">
        <v>23</v>
      </c>
      <c r="F171" s="2" t="s">
        <v>1</v>
      </c>
      <c r="G171" s="2"/>
      <c r="H171" s="2"/>
      <c r="I171" s="2"/>
      <c r="J171" s="127"/>
      <c r="K171" s="121"/>
      <c r="L171" s="2"/>
      <c r="M171" s="2"/>
      <c r="N171" s="2"/>
      <c r="O171" s="2"/>
      <c r="P171" s="2"/>
      <c r="Q171" s="2"/>
      <c r="R171" s="2"/>
      <c r="S171" s="2"/>
      <c r="T171" s="2"/>
      <c r="U171" s="2"/>
      <c r="V171" s="2"/>
      <c r="W171" s="2"/>
      <c r="X171" s="2"/>
      <c r="Y171" s="2"/>
      <c r="Z171" s="2"/>
      <c r="AA171" s="14"/>
      <c r="AB171" s="14"/>
      <c r="AC171" s="14"/>
      <c r="AD171" s="14"/>
      <c r="AE171" s="14"/>
      <c r="AF171" s="14"/>
      <c r="AG171" s="14"/>
      <c r="AH171" s="14"/>
      <c r="AI171" s="14"/>
      <c r="AJ171" s="14"/>
      <c r="AK171" s="14"/>
      <c r="AL171" s="14"/>
      <c r="AM171" s="14"/>
      <c r="AN171" s="12"/>
    </row>
    <row r="172" spans="2:40">
      <c r="B172" s="86">
        <f t="shared" si="5"/>
        <v>2001</v>
      </c>
      <c r="C172" s="2" t="s">
        <v>124</v>
      </c>
      <c r="D172" s="2"/>
      <c r="E172" s="121" t="s">
        <v>23</v>
      </c>
      <c r="F172" s="2" t="s">
        <v>1</v>
      </c>
      <c r="G172" s="2"/>
      <c r="H172" s="2"/>
      <c r="I172" s="2"/>
      <c r="J172" s="127"/>
      <c r="K172" s="121"/>
      <c r="L172" s="2"/>
      <c r="M172" s="2"/>
      <c r="N172" s="2"/>
      <c r="O172" s="2"/>
      <c r="P172" s="2"/>
      <c r="Q172" s="2"/>
      <c r="R172" s="2"/>
      <c r="S172" s="2"/>
      <c r="T172" s="2"/>
      <c r="U172" s="2"/>
      <c r="V172" s="2"/>
      <c r="W172" s="2"/>
      <c r="X172" s="2"/>
      <c r="Y172" s="2"/>
      <c r="Z172" s="14"/>
      <c r="AA172" s="14"/>
      <c r="AB172" s="14"/>
      <c r="AC172" s="14"/>
      <c r="AD172" s="14"/>
      <c r="AE172" s="14"/>
      <c r="AF172" s="14"/>
      <c r="AG172" s="14"/>
      <c r="AH172" s="14"/>
      <c r="AI172" s="14"/>
      <c r="AJ172" s="14"/>
      <c r="AK172" s="14"/>
      <c r="AL172" s="14"/>
      <c r="AM172" s="14"/>
      <c r="AN172" s="12"/>
    </row>
    <row r="173" spans="2:40">
      <c r="B173" s="86">
        <f t="shared" si="5"/>
        <v>2002</v>
      </c>
      <c r="C173" s="2" t="s">
        <v>124</v>
      </c>
      <c r="D173" s="2"/>
      <c r="E173" s="121" t="s">
        <v>23</v>
      </c>
      <c r="F173" s="2" t="s">
        <v>1</v>
      </c>
      <c r="G173" s="2"/>
      <c r="H173" s="2"/>
      <c r="I173" s="2"/>
      <c r="J173" s="127"/>
      <c r="K173" s="121"/>
      <c r="L173" s="2"/>
      <c r="M173" s="2"/>
      <c r="N173" s="2"/>
      <c r="O173" s="2"/>
      <c r="P173" s="2"/>
      <c r="Q173" s="2"/>
      <c r="R173" s="2"/>
      <c r="S173" s="2"/>
      <c r="T173" s="2"/>
      <c r="U173" s="2"/>
      <c r="V173" s="2"/>
      <c r="W173" s="2"/>
      <c r="X173" s="2"/>
      <c r="Y173" s="14"/>
      <c r="Z173" s="14"/>
      <c r="AA173" s="14"/>
      <c r="AB173" s="14"/>
      <c r="AC173" s="14"/>
      <c r="AD173" s="14"/>
      <c r="AE173" s="14"/>
      <c r="AF173" s="14"/>
      <c r="AG173" s="14"/>
      <c r="AH173" s="14"/>
      <c r="AI173" s="14"/>
      <c r="AJ173" s="14"/>
      <c r="AK173" s="14"/>
      <c r="AL173" s="14"/>
      <c r="AM173" s="14"/>
      <c r="AN173" s="12"/>
    </row>
    <row r="174" spans="2:40">
      <c r="B174" s="86">
        <f t="shared" si="5"/>
        <v>2003</v>
      </c>
      <c r="C174" s="2" t="s">
        <v>124</v>
      </c>
      <c r="D174" s="2"/>
      <c r="E174" s="121" t="s">
        <v>23</v>
      </c>
      <c r="F174" s="2" t="s">
        <v>1</v>
      </c>
      <c r="G174" s="2"/>
      <c r="H174" s="2"/>
      <c r="I174" s="2"/>
      <c r="J174" s="127"/>
      <c r="K174" s="121"/>
      <c r="L174" s="2"/>
      <c r="M174" s="2"/>
      <c r="N174" s="2"/>
      <c r="O174" s="2"/>
      <c r="P174" s="2"/>
      <c r="Q174" s="2"/>
      <c r="R174" s="2"/>
      <c r="S174" s="2"/>
      <c r="T174" s="2"/>
      <c r="U174" s="2"/>
      <c r="V174" s="2"/>
      <c r="W174" s="2"/>
      <c r="X174" s="14"/>
      <c r="Y174" s="14"/>
      <c r="Z174" s="14"/>
      <c r="AA174" s="14"/>
      <c r="AB174" s="14"/>
      <c r="AC174" s="14"/>
      <c r="AD174" s="14"/>
      <c r="AE174" s="14"/>
      <c r="AF174" s="14"/>
      <c r="AG174" s="14"/>
      <c r="AH174" s="14"/>
      <c r="AI174" s="14"/>
      <c r="AJ174" s="14"/>
      <c r="AK174" s="14"/>
      <c r="AL174" s="14"/>
      <c r="AM174" s="14"/>
      <c r="AN174" s="12"/>
    </row>
    <row r="175" spans="2:40">
      <c r="B175" s="86">
        <f t="shared" si="5"/>
        <v>2004</v>
      </c>
      <c r="C175" s="2" t="s">
        <v>124</v>
      </c>
      <c r="D175" s="2"/>
      <c r="E175" s="121" t="s">
        <v>23</v>
      </c>
      <c r="F175" s="2" t="s">
        <v>1</v>
      </c>
      <c r="G175" s="2"/>
      <c r="H175" s="2"/>
      <c r="I175" s="2"/>
      <c r="J175" s="127"/>
      <c r="K175" s="121"/>
      <c r="L175" s="2"/>
      <c r="M175" s="2"/>
      <c r="N175" s="2"/>
      <c r="O175" s="2"/>
      <c r="P175" s="2"/>
      <c r="Q175" s="2"/>
      <c r="R175" s="2"/>
      <c r="S175" s="2"/>
      <c r="T175" s="2"/>
      <c r="U175" s="2"/>
      <c r="V175" s="2"/>
      <c r="W175" s="14"/>
      <c r="X175" s="14"/>
      <c r="Y175" s="14"/>
      <c r="Z175" s="14"/>
      <c r="AA175" s="14"/>
      <c r="AB175" s="14"/>
      <c r="AC175" s="14"/>
      <c r="AD175" s="14"/>
      <c r="AE175" s="14"/>
      <c r="AF175" s="14"/>
      <c r="AG175" s="14"/>
      <c r="AH175" s="14"/>
      <c r="AI175" s="14"/>
      <c r="AJ175" s="14"/>
      <c r="AK175" s="14"/>
      <c r="AL175" s="14"/>
      <c r="AM175" s="14"/>
      <c r="AN175" s="12"/>
    </row>
    <row r="176" spans="2:40">
      <c r="B176" s="150">
        <f t="shared" si="5"/>
        <v>2005</v>
      </c>
      <c r="C176" s="151" t="s">
        <v>124</v>
      </c>
      <c r="D176" s="151"/>
      <c r="E176" s="152" t="s">
        <v>23</v>
      </c>
      <c r="F176" s="151" t="s">
        <v>1</v>
      </c>
      <c r="G176" s="151"/>
      <c r="H176" s="151"/>
      <c r="I176" s="151"/>
      <c r="J176" s="153"/>
      <c r="K176" s="152"/>
      <c r="L176" s="151"/>
      <c r="M176" s="151"/>
      <c r="N176" s="151"/>
      <c r="O176" s="151"/>
      <c r="P176" s="151"/>
      <c r="Q176" s="151"/>
      <c r="R176" s="151"/>
      <c r="S176" s="151"/>
      <c r="T176" s="151"/>
      <c r="U176" s="151"/>
      <c r="V176" s="154"/>
      <c r="W176" s="154"/>
      <c r="X176" s="154"/>
      <c r="Y176" s="154"/>
      <c r="Z176" s="154"/>
      <c r="AA176" s="154"/>
      <c r="AB176" s="154"/>
      <c r="AC176" s="154"/>
      <c r="AD176" s="154"/>
      <c r="AE176" s="154"/>
      <c r="AF176" s="154"/>
      <c r="AG176" s="154"/>
      <c r="AH176" s="154"/>
      <c r="AI176" s="154"/>
      <c r="AJ176" s="154"/>
      <c r="AK176" s="154"/>
      <c r="AL176" s="154"/>
      <c r="AM176" s="154"/>
      <c r="AN176" s="155"/>
    </row>
    <row r="177" spans="2:40">
      <c r="B177" s="148">
        <f t="shared" si="5"/>
        <v>2006</v>
      </c>
      <c r="C177" s="142" t="s">
        <v>124</v>
      </c>
      <c r="D177" s="142"/>
      <c r="E177" s="145" t="s">
        <v>23</v>
      </c>
      <c r="F177" s="142" t="s">
        <v>1</v>
      </c>
      <c r="G177" s="142"/>
      <c r="H177" s="142"/>
      <c r="I177" s="142"/>
      <c r="J177" s="149"/>
      <c r="K177" s="145"/>
      <c r="L177" s="142"/>
      <c r="M177" s="142"/>
      <c r="N177" s="142"/>
      <c r="O177" s="142"/>
      <c r="P177" s="142"/>
      <c r="Q177" s="142"/>
      <c r="R177" s="142"/>
      <c r="S177" s="142"/>
      <c r="T177" s="142"/>
      <c r="U177" s="146"/>
      <c r="V177" s="146"/>
      <c r="W177" s="146"/>
      <c r="X177" s="146"/>
      <c r="Y177" s="146"/>
      <c r="Z177" s="146"/>
      <c r="AA177" s="146"/>
      <c r="AB177" s="146"/>
      <c r="AC177" s="146"/>
      <c r="AD177" s="146"/>
      <c r="AE177" s="146"/>
      <c r="AF177" s="146"/>
      <c r="AG177" s="146"/>
      <c r="AH177" s="146"/>
      <c r="AI177" s="146"/>
      <c r="AJ177" s="146"/>
      <c r="AK177" s="146"/>
      <c r="AL177" s="146"/>
      <c r="AM177" s="146"/>
      <c r="AN177" s="147"/>
    </row>
    <row r="178" spans="2:40">
      <c r="B178" s="86">
        <f t="shared" si="5"/>
        <v>2007</v>
      </c>
      <c r="C178" s="2" t="s">
        <v>124</v>
      </c>
      <c r="D178" s="2"/>
      <c r="E178" s="121" t="s">
        <v>23</v>
      </c>
      <c r="F178" s="2" t="s">
        <v>1</v>
      </c>
      <c r="G178" s="2"/>
      <c r="H178" s="2"/>
      <c r="I178" s="2"/>
      <c r="J178" s="127"/>
      <c r="K178" s="121"/>
      <c r="L178" s="2"/>
      <c r="M178" s="2"/>
      <c r="N178" s="2"/>
      <c r="O178" s="2"/>
      <c r="P178" s="2"/>
      <c r="Q178" s="2"/>
      <c r="R178" s="2"/>
      <c r="S178" s="2"/>
      <c r="T178" s="14"/>
      <c r="U178" s="14"/>
      <c r="V178" s="14"/>
      <c r="W178" s="14"/>
      <c r="X178" s="14"/>
      <c r="Y178" s="14"/>
      <c r="Z178" s="14"/>
      <c r="AA178" s="14"/>
      <c r="AB178" s="14"/>
      <c r="AC178" s="14"/>
      <c r="AD178" s="14"/>
      <c r="AE178" s="14"/>
      <c r="AF178" s="14"/>
      <c r="AG178" s="14"/>
      <c r="AH178" s="14"/>
      <c r="AI178" s="14"/>
      <c r="AJ178" s="14"/>
      <c r="AK178" s="14"/>
      <c r="AL178" s="14"/>
      <c r="AM178" s="14"/>
      <c r="AN178" s="12"/>
    </row>
    <row r="179" spans="2:40">
      <c r="B179" s="86">
        <f t="shared" si="5"/>
        <v>2008</v>
      </c>
      <c r="C179" s="2" t="s">
        <v>124</v>
      </c>
      <c r="D179" s="2"/>
      <c r="E179" s="121" t="s">
        <v>23</v>
      </c>
      <c r="F179" s="2" t="s">
        <v>1</v>
      </c>
      <c r="G179" s="2"/>
      <c r="H179" s="2"/>
      <c r="I179" s="2"/>
      <c r="J179" s="127"/>
      <c r="K179" s="121"/>
      <c r="L179" s="2"/>
      <c r="M179" s="2"/>
      <c r="N179" s="2"/>
      <c r="O179" s="2"/>
      <c r="P179" s="2"/>
      <c r="Q179" s="2"/>
      <c r="R179" s="2"/>
      <c r="S179" s="14"/>
      <c r="T179" s="14"/>
      <c r="U179" s="14"/>
      <c r="V179" s="14"/>
      <c r="W179" s="14"/>
      <c r="X179" s="14"/>
      <c r="Y179" s="14"/>
      <c r="Z179" s="14"/>
      <c r="AA179" s="14"/>
      <c r="AB179" s="14"/>
      <c r="AC179" s="14"/>
      <c r="AD179" s="14"/>
      <c r="AE179" s="14"/>
      <c r="AF179" s="14"/>
      <c r="AG179" s="14"/>
      <c r="AH179" s="14"/>
      <c r="AI179" s="14"/>
      <c r="AJ179" s="14"/>
      <c r="AK179" s="14"/>
      <c r="AL179" s="14"/>
      <c r="AM179" s="14"/>
      <c r="AN179" s="12"/>
    </row>
    <row r="180" spans="2:40">
      <c r="B180" s="86">
        <f t="shared" si="5"/>
        <v>2009</v>
      </c>
      <c r="C180" s="2" t="s">
        <v>124</v>
      </c>
      <c r="D180" s="2"/>
      <c r="E180" s="121" t="s">
        <v>23</v>
      </c>
      <c r="F180" s="2" t="s">
        <v>1</v>
      </c>
      <c r="G180" s="2"/>
      <c r="H180" s="2"/>
      <c r="I180" s="2"/>
      <c r="J180" s="127"/>
      <c r="K180" s="121"/>
      <c r="L180" s="2"/>
      <c r="M180" s="2"/>
      <c r="N180" s="2"/>
      <c r="O180" s="2"/>
      <c r="P180" s="2"/>
      <c r="Q180" s="2"/>
      <c r="R180" s="14"/>
      <c r="S180" s="14"/>
      <c r="T180" s="14"/>
      <c r="U180" s="14"/>
      <c r="V180" s="14"/>
      <c r="W180" s="14"/>
      <c r="X180" s="14"/>
      <c r="Y180" s="14"/>
      <c r="Z180" s="14"/>
      <c r="AA180" s="14"/>
      <c r="AB180" s="14"/>
      <c r="AC180" s="14"/>
      <c r="AD180" s="14"/>
      <c r="AE180" s="14"/>
      <c r="AF180" s="14"/>
      <c r="AG180" s="14"/>
      <c r="AH180" s="14"/>
      <c r="AI180" s="14"/>
      <c r="AJ180" s="14"/>
      <c r="AK180" s="14"/>
      <c r="AL180" s="14"/>
      <c r="AM180" s="14"/>
      <c r="AN180" s="12"/>
    </row>
    <row r="181" spans="2:40">
      <c r="B181" s="86">
        <f t="shared" si="5"/>
        <v>2010</v>
      </c>
      <c r="C181" s="2" t="s">
        <v>124</v>
      </c>
      <c r="D181" s="2"/>
      <c r="E181" s="121" t="s">
        <v>23</v>
      </c>
      <c r="F181" s="2" t="s">
        <v>1</v>
      </c>
      <c r="G181" s="2"/>
      <c r="H181" s="2"/>
      <c r="I181" s="2"/>
      <c r="J181" s="127"/>
      <c r="K181" s="121"/>
      <c r="L181" s="2"/>
      <c r="M181" s="2"/>
      <c r="N181" s="2"/>
      <c r="O181" s="2"/>
      <c r="P181" s="2"/>
      <c r="Q181" s="14"/>
      <c r="R181" s="14"/>
      <c r="S181" s="14"/>
      <c r="T181" s="14"/>
      <c r="U181" s="14"/>
      <c r="V181" s="14"/>
      <c r="W181" s="14"/>
      <c r="X181" s="14"/>
      <c r="Y181" s="14"/>
      <c r="Z181" s="14"/>
      <c r="AA181" s="14"/>
      <c r="AB181" s="14"/>
      <c r="AC181" s="14"/>
      <c r="AD181" s="14"/>
      <c r="AE181" s="14"/>
      <c r="AF181" s="14"/>
      <c r="AG181" s="14"/>
      <c r="AH181" s="14"/>
      <c r="AI181" s="14"/>
      <c r="AJ181" s="14"/>
      <c r="AK181" s="14"/>
      <c r="AL181" s="14"/>
      <c r="AM181" s="14"/>
      <c r="AN181" s="12"/>
    </row>
    <row r="182" spans="2:40">
      <c r="B182" s="86">
        <f t="shared" si="5"/>
        <v>2011</v>
      </c>
      <c r="C182" s="2" t="s">
        <v>124</v>
      </c>
      <c r="D182" s="2"/>
      <c r="E182" s="121" t="s">
        <v>23</v>
      </c>
      <c r="F182" s="2" t="s">
        <v>1</v>
      </c>
      <c r="G182" s="2"/>
      <c r="H182" s="2"/>
      <c r="I182" s="2"/>
      <c r="J182" s="127"/>
      <c r="K182" s="121"/>
      <c r="L182" s="2"/>
      <c r="M182" s="2"/>
      <c r="N182" s="2"/>
      <c r="O182" s="2"/>
      <c r="P182" s="14"/>
      <c r="Q182" s="14"/>
      <c r="R182" s="14"/>
      <c r="S182" s="14"/>
      <c r="T182" s="14"/>
      <c r="U182" s="14"/>
      <c r="V182" s="14"/>
      <c r="W182" s="14"/>
      <c r="X182" s="14"/>
      <c r="Y182" s="14"/>
      <c r="Z182" s="14"/>
      <c r="AA182" s="14"/>
      <c r="AB182" s="14"/>
      <c r="AC182" s="14"/>
      <c r="AD182" s="14"/>
      <c r="AE182" s="14"/>
      <c r="AF182" s="14"/>
      <c r="AG182" s="14"/>
      <c r="AH182" s="14"/>
      <c r="AI182" s="14"/>
      <c r="AJ182" s="14"/>
      <c r="AK182" s="14"/>
      <c r="AL182" s="14"/>
      <c r="AM182" s="14"/>
      <c r="AN182" s="12"/>
    </row>
    <row r="183" spans="2:40">
      <c r="B183" s="86">
        <f t="shared" si="5"/>
        <v>2012</v>
      </c>
      <c r="C183" s="2" t="s">
        <v>124</v>
      </c>
      <c r="D183" s="2"/>
      <c r="E183" s="121" t="s">
        <v>23</v>
      </c>
      <c r="F183" s="2" t="s">
        <v>1</v>
      </c>
      <c r="G183" s="2"/>
      <c r="H183" s="2"/>
      <c r="I183" s="2"/>
      <c r="J183" s="127"/>
      <c r="K183" s="121"/>
      <c r="L183" s="2"/>
      <c r="M183" s="2"/>
      <c r="N183" s="2"/>
      <c r="O183" s="14"/>
      <c r="P183" s="14"/>
      <c r="Q183" s="14"/>
      <c r="R183" s="14"/>
      <c r="S183" s="14"/>
      <c r="T183" s="14"/>
      <c r="U183" s="14"/>
      <c r="V183" s="14"/>
      <c r="W183" s="14"/>
      <c r="X183" s="14"/>
      <c r="Y183" s="14"/>
      <c r="Z183" s="14"/>
      <c r="AA183" s="14"/>
      <c r="AB183" s="14"/>
      <c r="AC183" s="14"/>
      <c r="AD183" s="14"/>
      <c r="AE183" s="14"/>
      <c r="AF183" s="14"/>
      <c r="AG183" s="14"/>
      <c r="AH183" s="14"/>
      <c r="AI183" s="14"/>
      <c r="AJ183" s="14"/>
      <c r="AK183" s="14"/>
      <c r="AL183" s="14"/>
      <c r="AM183" s="14"/>
      <c r="AN183" s="12"/>
    </row>
    <row r="184" spans="2:40">
      <c r="B184" s="86">
        <f t="shared" si="5"/>
        <v>2013</v>
      </c>
      <c r="C184" s="2" t="s">
        <v>124</v>
      </c>
      <c r="D184" s="2"/>
      <c r="E184" s="121" t="s">
        <v>23</v>
      </c>
      <c r="F184" s="2" t="s">
        <v>1</v>
      </c>
      <c r="G184" s="2"/>
      <c r="H184" s="2"/>
      <c r="I184" s="2"/>
      <c r="J184" s="127"/>
      <c r="K184" s="121"/>
      <c r="L184" s="2"/>
      <c r="M184" s="2"/>
      <c r="N184" s="14"/>
      <c r="O184" s="14"/>
      <c r="P184" s="14"/>
      <c r="Q184" s="14"/>
      <c r="R184" s="14"/>
      <c r="S184" s="14"/>
      <c r="T184" s="14"/>
      <c r="U184" s="14"/>
      <c r="V184" s="14"/>
      <c r="W184" s="14"/>
      <c r="X184" s="14"/>
      <c r="Y184" s="14"/>
      <c r="Z184" s="14"/>
      <c r="AA184" s="14"/>
      <c r="AB184" s="14"/>
      <c r="AC184" s="14"/>
      <c r="AD184" s="14"/>
      <c r="AE184" s="14"/>
      <c r="AF184" s="14"/>
      <c r="AG184" s="14"/>
      <c r="AH184" s="14"/>
      <c r="AI184" s="14"/>
      <c r="AJ184" s="14"/>
      <c r="AK184" s="14"/>
      <c r="AL184" s="14"/>
      <c r="AM184" s="14"/>
      <c r="AN184" s="12"/>
    </row>
    <row r="185" spans="2:40">
      <c r="B185" s="86">
        <f>B186-1</f>
        <v>2014</v>
      </c>
      <c r="C185" s="2" t="s">
        <v>124</v>
      </c>
      <c r="D185" s="2"/>
      <c r="E185" s="121" t="s">
        <v>23</v>
      </c>
      <c r="F185" s="2" t="s">
        <v>1</v>
      </c>
      <c r="G185" s="2"/>
      <c r="H185" s="2"/>
      <c r="I185" s="2"/>
      <c r="J185" s="127"/>
      <c r="K185" s="121"/>
      <c r="L185" s="2"/>
      <c r="M185" s="14"/>
      <c r="N185" s="14"/>
      <c r="O185" s="14"/>
      <c r="P185" s="14"/>
      <c r="Q185" s="14"/>
      <c r="R185" s="14"/>
      <c r="S185" s="14"/>
      <c r="T185" s="14"/>
      <c r="U185" s="14"/>
      <c r="V185" s="14"/>
      <c r="W185" s="14"/>
      <c r="X185" s="14"/>
      <c r="Y185" s="14"/>
      <c r="Z185" s="14"/>
      <c r="AA185" s="14"/>
      <c r="AB185" s="14"/>
      <c r="AC185" s="14"/>
      <c r="AD185" s="14"/>
      <c r="AE185" s="14"/>
      <c r="AF185" s="14"/>
      <c r="AG185" s="14"/>
      <c r="AH185" s="14"/>
      <c r="AI185" s="14"/>
      <c r="AJ185" s="14"/>
      <c r="AK185" s="14"/>
      <c r="AL185" s="14"/>
      <c r="AM185" s="14"/>
      <c r="AN185" s="12"/>
    </row>
    <row r="186" spans="2:40">
      <c r="B186" s="87">
        <v>2015</v>
      </c>
      <c r="C186" s="2" t="s">
        <v>124</v>
      </c>
      <c r="D186" s="2"/>
      <c r="E186" s="121" t="s">
        <v>23</v>
      </c>
      <c r="F186" s="2" t="s">
        <v>1</v>
      </c>
      <c r="G186" s="2"/>
      <c r="H186" s="2"/>
      <c r="I186" s="2"/>
      <c r="J186" s="127"/>
      <c r="K186" s="123"/>
      <c r="L186" s="15"/>
      <c r="M186" s="15"/>
      <c r="N186" s="15"/>
      <c r="O186" s="15"/>
      <c r="P186" s="15"/>
      <c r="Q186" s="15"/>
      <c r="R186" s="15"/>
      <c r="S186" s="15"/>
      <c r="T186" s="15"/>
      <c r="U186" s="15"/>
      <c r="V186" s="15"/>
      <c r="W186" s="15"/>
      <c r="X186" s="15"/>
      <c r="Y186" s="15"/>
      <c r="Z186" s="15"/>
      <c r="AA186" s="15"/>
      <c r="AB186" s="15"/>
      <c r="AC186" s="15"/>
      <c r="AD186" s="15"/>
      <c r="AE186" s="15"/>
      <c r="AF186" s="15"/>
      <c r="AG186" s="15"/>
      <c r="AH186" s="15"/>
      <c r="AI186" s="15"/>
      <c r="AJ186" s="15"/>
      <c r="AK186" s="15"/>
      <c r="AL186" s="15"/>
      <c r="AM186" s="15"/>
      <c r="AN186" s="13"/>
    </row>
    <row r="187" spans="2:40">
      <c r="B187" s="85">
        <f t="shared" ref="B187:B214" si="6">B188-1</f>
        <v>1986</v>
      </c>
      <c r="C187" s="23" t="s">
        <v>124</v>
      </c>
      <c r="D187" s="23"/>
      <c r="E187" s="119" t="s">
        <v>23</v>
      </c>
      <c r="F187" s="23" t="s">
        <v>1</v>
      </c>
      <c r="G187" s="23"/>
      <c r="H187" s="23"/>
      <c r="I187" s="23"/>
      <c r="J187" s="68"/>
      <c r="K187" s="119"/>
      <c r="L187" s="23"/>
      <c r="M187" s="23"/>
      <c r="N187" s="23"/>
      <c r="O187" s="23"/>
      <c r="P187" s="23"/>
      <c r="Q187" s="23"/>
      <c r="R187" s="23"/>
      <c r="S187" s="23"/>
      <c r="T187" s="23"/>
      <c r="U187" s="23"/>
      <c r="V187" s="23"/>
      <c r="W187" s="23"/>
      <c r="X187" s="23"/>
      <c r="Y187" s="23"/>
      <c r="Z187" s="23"/>
      <c r="AA187" s="23"/>
      <c r="AB187" s="23"/>
      <c r="AC187" s="23"/>
      <c r="AD187" s="23"/>
      <c r="AE187" s="23"/>
      <c r="AF187" s="23"/>
      <c r="AG187" s="23"/>
      <c r="AH187" s="23"/>
      <c r="AI187" s="23"/>
      <c r="AJ187" s="23"/>
      <c r="AK187" s="23"/>
      <c r="AL187" s="23"/>
      <c r="AM187" s="23"/>
      <c r="AN187" s="68"/>
    </row>
    <row r="188" spans="2:40">
      <c r="B188" s="86">
        <f t="shared" si="6"/>
        <v>1987</v>
      </c>
      <c r="C188" s="2" t="s">
        <v>124</v>
      </c>
      <c r="D188" s="2"/>
      <c r="E188" s="121" t="s">
        <v>23</v>
      </c>
      <c r="F188" s="2" t="s">
        <v>1</v>
      </c>
      <c r="G188" s="2"/>
      <c r="H188" s="2"/>
      <c r="I188" s="2"/>
      <c r="J188" s="127"/>
      <c r="K188" s="121"/>
      <c r="L188" s="2"/>
      <c r="M188" s="2"/>
      <c r="N188" s="2"/>
      <c r="O188" s="2"/>
      <c r="P188" s="2"/>
      <c r="Q188" s="2"/>
      <c r="R188" s="2"/>
      <c r="S188" s="2"/>
      <c r="T188" s="2"/>
      <c r="U188" s="2"/>
      <c r="V188" s="2"/>
      <c r="W188" s="2"/>
      <c r="X188" s="2"/>
      <c r="Y188" s="2"/>
      <c r="Z188" s="2"/>
      <c r="AA188" s="2"/>
      <c r="AB188" s="2"/>
      <c r="AC188" s="2"/>
      <c r="AD188" s="2"/>
      <c r="AE188" s="2"/>
      <c r="AF188" s="2"/>
      <c r="AG188" s="2"/>
      <c r="AH188" s="2"/>
      <c r="AI188" s="2"/>
      <c r="AJ188" s="2"/>
      <c r="AK188" s="2"/>
      <c r="AL188" s="2"/>
      <c r="AM188" s="2"/>
      <c r="AN188" s="12"/>
    </row>
    <row r="189" spans="2:40">
      <c r="B189" s="86">
        <f t="shared" si="6"/>
        <v>1988</v>
      </c>
      <c r="C189" s="2" t="s">
        <v>124</v>
      </c>
      <c r="D189" s="2"/>
      <c r="E189" s="121" t="s">
        <v>23</v>
      </c>
      <c r="F189" s="2" t="s">
        <v>1</v>
      </c>
      <c r="G189" s="2"/>
      <c r="H189" s="2"/>
      <c r="I189" s="2"/>
      <c r="J189" s="127"/>
      <c r="K189" s="121"/>
      <c r="L189" s="2"/>
      <c r="M189" s="2"/>
      <c r="N189" s="2"/>
      <c r="O189" s="2"/>
      <c r="P189" s="2"/>
      <c r="Q189" s="2"/>
      <c r="R189" s="2"/>
      <c r="S189" s="2"/>
      <c r="T189" s="2"/>
      <c r="U189" s="2"/>
      <c r="V189" s="2"/>
      <c r="W189" s="2"/>
      <c r="X189" s="2"/>
      <c r="Y189" s="2"/>
      <c r="Z189" s="2"/>
      <c r="AA189" s="2"/>
      <c r="AB189" s="2"/>
      <c r="AC189" s="2"/>
      <c r="AD189" s="2"/>
      <c r="AE189" s="2"/>
      <c r="AF189" s="2"/>
      <c r="AG189" s="2"/>
      <c r="AH189" s="2"/>
      <c r="AI189" s="2"/>
      <c r="AJ189" s="2"/>
      <c r="AK189" s="2"/>
      <c r="AL189" s="2"/>
      <c r="AM189" s="14"/>
      <c r="AN189" s="12"/>
    </row>
    <row r="190" spans="2:40">
      <c r="B190" s="86">
        <f t="shared" si="6"/>
        <v>1989</v>
      </c>
      <c r="C190" s="2" t="s">
        <v>124</v>
      </c>
      <c r="D190" s="2"/>
      <c r="E190" s="121" t="s">
        <v>23</v>
      </c>
      <c r="F190" s="2" t="s">
        <v>1</v>
      </c>
      <c r="G190" s="2"/>
      <c r="H190" s="2"/>
      <c r="I190" s="2"/>
      <c r="J190" s="127"/>
      <c r="K190" s="121"/>
      <c r="L190" s="2"/>
      <c r="M190" s="2"/>
      <c r="N190" s="2"/>
      <c r="O190" s="2"/>
      <c r="P190" s="2"/>
      <c r="Q190" s="2"/>
      <c r="R190" s="2"/>
      <c r="S190" s="2"/>
      <c r="T190" s="2"/>
      <c r="U190" s="2"/>
      <c r="V190" s="2"/>
      <c r="W190" s="2"/>
      <c r="X190" s="2"/>
      <c r="Y190" s="2"/>
      <c r="Z190" s="2"/>
      <c r="AA190" s="2"/>
      <c r="AB190" s="2"/>
      <c r="AC190" s="2"/>
      <c r="AD190" s="2"/>
      <c r="AE190" s="2"/>
      <c r="AF190" s="2"/>
      <c r="AG190" s="2"/>
      <c r="AH190" s="2"/>
      <c r="AI190" s="2"/>
      <c r="AJ190" s="2"/>
      <c r="AK190" s="2"/>
      <c r="AL190" s="14"/>
      <c r="AM190" s="14"/>
      <c r="AN190" s="12"/>
    </row>
    <row r="191" spans="2:40">
      <c r="B191" s="86">
        <f t="shared" si="6"/>
        <v>1990</v>
      </c>
      <c r="C191" s="2" t="s">
        <v>124</v>
      </c>
      <c r="D191" s="2"/>
      <c r="E191" s="121" t="s">
        <v>23</v>
      </c>
      <c r="F191" s="2" t="s">
        <v>1</v>
      </c>
      <c r="G191" s="2"/>
      <c r="H191" s="2"/>
      <c r="I191" s="2"/>
      <c r="J191" s="127"/>
      <c r="K191" s="121"/>
      <c r="L191" s="2"/>
      <c r="M191" s="2"/>
      <c r="N191" s="2"/>
      <c r="O191" s="2"/>
      <c r="P191" s="2"/>
      <c r="Q191" s="2"/>
      <c r="R191" s="2"/>
      <c r="S191" s="2"/>
      <c r="T191" s="2"/>
      <c r="U191" s="2"/>
      <c r="V191" s="2"/>
      <c r="W191" s="2"/>
      <c r="X191" s="2"/>
      <c r="Y191" s="2"/>
      <c r="Z191" s="2"/>
      <c r="AA191" s="2"/>
      <c r="AB191" s="2"/>
      <c r="AC191" s="2"/>
      <c r="AD191" s="2"/>
      <c r="AE191" s="2"/>
      <c r="AF191" s="2"/>
      <c r="AG191" s="2"/>
      <c r="AH191" s="2"/>
      <c r="AI191" s="2"/>
      <c r="AJ191" s="2"/>
      <c r="AK191" s="14"/>
      <c r="AL191" s="14"/>
      <c r="AM191" s="14"/>
      <c r="AN191" s="12"/>
    </row>
    <row r="192" spans="2:40">
      <c r="B192" s="86">
        <f t="shared" si="6"/>
        <v>1991</v>
      </c>
      <c r="C192" s="2" t="s">
        <v>124</v>
      </c>
      <c r="D192" s="2"/>
      <c r="E192" s="121" t="s">
        <v>23</v>
      </c>
      <c r="F192" s="2" t="s">
        <v>1</v>
      </c>
      <c r="G192" s="2"/>
      <c r="H192" s="2"/>
      <c r="I192" s="2"/>
      <c r="J192" s="127"/>
      <c r="K192" s="121"/>
      <c r="L192" s="2"/>
      <c r="M192" s="2"/>
      <c r="N192" s="2"/>
      <c r="O192" s="2"/>
      <c r="P192" s="2"/>
      <c r="Q192" s="2"/>
      <c r="R192" s="2"/>
      <c r="S192" s="2"/>
      <c r="T192" s="2"/>
      <c r="U192" s="2"/>
      <c r="V192" s="2"/>
      <c r="W192" s="2"/>
      <c r="X192" s="2"/>
      <c r="Y192" s="2"/>
      <c r="Z192" s="2"/>
      <c r="AA192" s="2"/>
      <c r="AB192" s="2"/>
      <c r="AC192" s="2"/>
      <c r="AD192" s="2"/>
      <c r="AE192" s="2"/>
      <c r="AF192" s="2"/>
      <c r="AG192" s="2"/>
      <c r="AH192" s="2"/>
      <c r="AI192" s="2"/>
      <c r="AJ192" s="14"/>
      <c r="AK192" s="14"/>
      <c r="AL192" s="14"/>
      <c r="AM192" s="14"/>
      <c r="AN192" s="12"/>
    </row>
    <row r="193" spans="2:40">
      <c r="B193" s="86">
        <f t="shared" si="6"/>
        <v>1992</v>
      </c>
      <c r="C193" s="2" t="s">
        <v>124</v>
      </c>
      <c r="D193" s="2"/>
      <c r="E193" s="121" t="s">
        <v>23</v>
      </c>
      <c r="F193" s="2" t="s">
        <v>1</v>
      </c>
      <c r="G193" s="2"/>
      <c r="H193" s="2"/>
      <c r="I193" s="2"/>
      <c r="J193" s="127"/>
      <c r="K193" s="121"/>
      <c r="L193" s="2"/>
      <c r="M193" s="2"/>
      <c r="N193" s="2"/>
      <c r="O193" s="2"/>
      <c r="P193" s="2"/>
      <c r="Q193" s="2"/>
      <c r="R193" s="2"/>
      <c r="S193" s="2"/>
      <c r="T193" s="2"/>
      <c r="U193" s="2"/>
      <c r="V193" s="2"/>
      <c r="W193" s="2"/>
      <c r="X193" s="2"/>
      <c r="Y193" s="2"/>
      <c r="Z193" s="2"/>
      <c r="AA193" s="2"/>
      <c r="AB193" s="2"/>
      <c r="AC193" s="2"/>
      <c r="AD193" s="2"/>
      <c r="AE193" s="2"/>
      <c r="AF193" s="2"/>
      <c r="AG193" s="2"/>
      <c r="AH193" s="2"/>
      <c r="AI193" s="14"/>
      <c r="AJ193" s="14"/>
      <c r="AK193" s="14"/>
      <c r="AL193" s="14"/>
      <c r="AM193" s="14"/>
      <c r="AN193" s="12"/>
    </row>
    <row r="194" spans="2:40">
      <c r="B194" s="86">
        <f t="shared" si="6"/>
        <v>1993</v>
      </c>
      <c r="C194" s="2" t="s">
        <v>124</v>
      </c>
      <c r="D194" s="2"/>
      <c r="E194" s="121" t="s">
        <v>23</v>
      </c>
      <c r="F194" s="2" t="s">
        <v>1</v>
      </c>
      <c r="G194" s="2"/>
      <c r="H194" s="2"/>
      <c r="I194" s="2"/>
      <c r="J194" s="127"/>
      <c r="K194" s="121"/>
      <c r="L194" s="2"/>
      <c r="M194" s="2"/>
      <c r="N194" s="2"/>
      <c r="O194" s="2"/>
      <c r="P194" s="2"/>
      <c r="Q194" s="2"/>
      <c r="R194" s="2"/>
      <c r="S194" s="2"/>
      <c r="T194" s="2"/>
      <c r="U194" s="2"/>
      <c r="V194" s="2"/>
      <c r="W194" s="2"/>
      <c r="X194" s="2"/>
      <c r="Y194" s="2"/>
      <c r="Z194" s="2"/>
      <c r="AA194" s="2"/>
      <c r="AB194" s="2"/>
      <c r="AC194" s="2"/>
      <c r="AD194" s="2"/>
      <c r="AE194" s="2"/>
      <c r="AF194" s="2"/>
      <c r="AG194" s="2"/>
      <c r="AH194" s="14"/>
      <c r="AI194" s="14"/>
      <c r="AJ194" s="14"/>
      <c r="AK194" s="14"/>
      <c r="AL194" s="14"/>
      <c r="AM194" s="14"/>
      <c r="AN194" s="12"/>
    </row>
    <row r="195" spans="2:40">
      <c r="B195" s="86">
        <f t="shared" si="6"/>
        <v>1994</v>
      </c>
      <c r="C195" s="2" t="s">
        <v>124</v>
      </c>
      <c r="D195" s="2"/>
      <c r="E195" s="121" t="s">
        <v>23</v>
      </c>
      <c r="F195" s="2" t="s">
        <v>1</v>
      </c>
      <c r="G195" s="2"/>
      <c r="H195" s="2"/>
      <c r="I195" s="2"/>
      <c r="J195" s="127"/>
      <c r="K195" s="121"/>
      <c r="L195" s="2"/>
      <c r="M195" s="2"/>
      <c r="N195" s="2"/>
      <c r="O195" s="2"/>
      <c r="P195" s="2"/>
      <c r="Q195" s="2"/>
      <c r="R195" s="2"/>
      <c r="S195" s="2"/>
      <c r="T195" s="2"/>
      <c r="U195" s="2"/>
      <c r="V195" s="2"/>
      <c r="W195" s="2"/>
      <c r="X195" s="2"/>
      <c r="Y195" s="2"/>
      <c r="Z195" s="2"/>
      <c r="AA195" s="2"/>
      <c r="AB195" s="2"/>
      <c r="AC195" s="2"/>
      <c r="AD195" s="2"/>
      <c r="AE195" s="2"/>
      <c r="AF195" s="2"/>
      <c r="AG195" s="14"/>
      <c r="AH195" s="14"/>
      <c r="AI195" s="14"/>
      <c r="AJ195" s="14"/>
      <c r="AK195" s="14"/>
      <c r="AL195" s="14"/>
      <c r="AM195" s="14"/>
      <c r="AN195" s="12"/>
    </row>
    <row r="196" spans="2:40">
      <c r="B196" s="150">
        <f t="shared" si="6"/>
        <v>1995</v>
      </c>
      <c r="C196" s="151" t="s">
        <v>124</v>
      </c>
      <c r="D196" s="151"/>
      <c r="E196" s="152" t="s">
        <v>23</v>
      </c>
      <c r="F196" s="151" t="s">
        <v>1</v>
      </c>
      <c r="G196" s="151"/>
      <c r="H196" s="151"/>
      <c r="I196" s="151"/>
      <c r="J196" s="153"/>
      <c r="K196" s="152"/>
      <c r="L196" s="151"/>
      <c r="M196" s="151"/>
      <c r="N196" s="151"/>
      <c r="O196" s="151"/>
      <c r="P196" s="151"/>
      <c r="Q196" s="151"/>
      <c r="R196" s="151"/>
      <c r="S196" s="151"/>
      <c r="T196" s="151"/>
      <c r="U196" s="151"/>
      <c r="V196" s="151"/>
      <c r="W196" s="151"/>
      <c r="X196" s="151"/>
      <c r="Y196" s="151"/>
      <c r="Z196" s="151"/>
      <c r="AA196" s="151"/>
      <c r="AB196" s="151"/>
      <c r="AC196" s="151"/>
      <c r="AD196" s="151"/>
      <c r="AE196" s="151"/>
      <c r="AF196" s="154"/>
      <c r="AG196" s="154"/>
      <c r="AH196" s="154"/>
      <c r="AI196" s="154"/>
      <c r="AJ196" s="154"/>
      <c r="AK196" s="154"/>
      <c r="AL196" s="154"/>
      <c r="AM196" s="154"/>
      <c r="AN196" s="155"/>
    </row>
    <row r="197" spans="2:40">
      <c r="B197" s="148">
        <f t="shared" si="6"/>
        <v>1996</v>
      </c>
      <c r="C197" s="142" t="s">
        <v>124</v>
      </c>
      <c r="D197" s="142"/>
      <c r="E197" s="145" t="s">
        <v>23</v>
      </c>
      <c r="F197" s="142" t="s">
        <v>1</v>
      </c>
      <c r="G197" s="142"/>
      <c r="H197" s="142"/>
      <c r="I197" s="142"/>
      <c r="J197" s="149"/>
      <c r="K197" s="145"/>
      <c r="L197" s="142"/>
      <c r="M197" s="142"/>
      <c r="N197" s="142"/>
      <c r="O197" s="142"/>
      <c r="P197" s="142"/>
      <c r="Q197" s="142"/>
      <c r="R197" s="142"/>
      <c r="S197" s="142"/>
      <c r="T197" s="142"/>
      <c r="U197" s="142"/>
      <c r="V197" s="142"/>
      <c r="W197" s="142"/>
      <c r="X197" s="142"/>
      <c r="Y197" s="142"/>
      <c r="Z197" s="142"/>
      <c r="AA197" s="142"/>
      <c r="AB197" s="142"/>
      <c r="AC197" s="142"/>
      <c r="AD197" s="142"/>
      <c r="AE197" s="143"/>
      <c r="AF197" s="143"/>
      <c r="AG197" s="143"/>
      <c r="AH197" s="143"/>
      <c r="AI197" s="143"/>
      <c r="AJ197" s="143"/>
      <c r="AK197" s="143"/>
      <c r="AL197" s="143"/>
      <c r="AM197" s="143"/>
      <c r="AN197" s="144"/>
    </row>
    <row r="198" spans="2:40">
      <c r="B198" s="86">
        <f t="shared" si="6"/>
        <v>1997</v>
      </c>
      <c r="C198" s="2" t="s">
        <v>124</v>
      </c>
      <c r="D198" s="2"/>
      <c r="E198" s="121" t="s">
        <v>23</v>
      </c>
      <c r="F198" s="2" t="s">
        <v>1</v>
      </c>
      <c r="G198" s="2"/>
      <c r="H198" s="2"/>
      <c r="I198" s="2"/>
      <c r="J198" s="127"/>
      <c r="K198" s="121"/>
      <c r="L198" s="2"/>
      <c r="M198" s="2"/>
      <c r="N198" s="2"/>
      <c r="O198" s="2"/>
      <c r="P198" s="2"/>
      <c r="Q198" s="2"/>
      <c r="R198" s="2"/>
      <c r="S198" s="2"/>
      <c r="T198" s="2"/>
      <c r="U198" s="2"/>
      <c r="V198" s="2"/>
      <c r="W198" s="2"/>
      <c r="X198" s="2"/>
      <c r="Y198" s="2"/>
      <c r="Z198" s="2"/>
      <c r="AA198" s="2"/>
      <c r="AB198" s="2"/>
      <c r="AC198" s="2"/>
      <c r="AD198" s="14"/>
      <c r="AE198" s="14"/>
      <c r="AF198" s="14"/>
      <c r="AG198" s="14"/>
      <c r="AH198" s="14"/>
      <c r="AI198" s="14"/>
      <c r="AJ198" s="14"/>
      <c r="AK198" s="14"/>
      <c r="AL198" s="14"/>
      <c r="AM198" s="14"/>
      <c r="AN198" s="12"/>
    </row>
    <row r="199" spans="2:40">
      <c r="B199" s="86">
        <f t="shared" si="6"/>
        <v>1998</v>
      </c>
      <c r="C199" s="2" t="s">
        <v>124</v>
      </c>
      <c r="D199" s="2"/>
      <c r="E199" s="121" t="s">
        <v>23</v>
      </c>
      <c r="F199" s="2" t="s">
        <v>1</v>
      </c>
      <c r="G199" s="2"/>
      <c r="H199" s="2"/>
      <c r="I199" s="2"/>
      <c r="J199" s="127"/>
      <c r="K199" s="121"/>
      <c r="L199" s="2"/>
      <c r="M199" s="2"/>
      <c r="N199" s="2"/>
      <c r="O199" s="2"/>
      <c r="P199" s="2"/>
      <c r="Q199" s="2"/>
      <c r="R199" s="2"/>
      <c r="S199" s="2"/>
      <c r="T199" s="2"/>
      <c r="U199" s="2"/>
      <c r="V199" s="2"/>
      <c r="W199" s="2"/>
      <c r="X199" s="2"/>
      <c r="Y199" s="2"/>
      <c r="Z199" s="2"/>
      <c r="AA199" s="2"/>
      <c r="AB199" s="2"/>
      <c r="AC199" s="14"/>
      <c r="AD199" s="14"/>
      <c r="AE199" s="14"/>
      <c r="AF199" s="14"/>
      <c r="AG199" s="14"/>
      <c r="AH199" s="14"/>
      <c r="AI199" s="14"/>
      <c r="AJ199" s="14"/>
      <c r="AK199" s="14"/>
      <c r="AL199" s="14"/>
      <c r="AM199" s="14"/>
      <c r="AN199" s="12"/>
    </row>
    <row r="200" spans="2:40">
      <c r="B200" s="86">
        <f t="shared" si="6"/>
        <v>1999</v>
      </c>
      <c r="C200" s="2" t="s">
        <v>124</v>
      </c>
      <c r="D200" s="2"/>
      <c r="E200" s="121" t="s">
        <v>23</v>
      </c>
      <c r="F200" s="2" t="s">
        <v>1</v>
      </c>
      <c r="G200" s="2"/>
      <c r="H200" s="2"/>
      <c r="I200" s="2"/>
      <c r="J200" s="127"/>
      <c r="K200" s="121"/>
      <c r="L200" s="2"/>
      <c r="M200" s="2"/>
      <c r="N200" s="2"/>
      <c r="O200" s="2"/>
      <c r="P200" s="2"/>
      <c r="Q200" s="2"/>
      <c r="R200" s="2"/>
      <c r="S200" s="2"/>
      <c r="T200" s="2"/>
      <c r="U200" s="2"/>
      <c r="V200" s="2"/>
      <c r="W200" s="2"/>
      <c r="X200" s="2"/>
      <c r="Y200" s="2"/>
      <c r="Z200" s="2"/>
      <c r="AA200" s="2"/>
      <c r="AB200" s="14"/>
      <c r="AC200" s="14"/>
      <c r="AD200" s="14"/>
      <c r="AE200" s="14"/>
      <c r="AF200" s="14"/>
      <c r="AG200" s="14"/>
      <c r="AH200" s="14"/>
      <c r="AI200" s="14"/>
      <c r="AJ200" s="14"/>
      <c r="AK200" s="14"/>
      <c r="AL200" s="14"/>
      <c r="AM200" s="14"/>
      <c r="AN200" s="12"/>
    </row>
    <row r="201" spans="2:40">
      <c r="B201" s="86">
        <f t="shared" si="6"/>
        <v>2000</v>
      </c>
      <c r="C201" s="2" t="s">
        <v>124</v>
      </c>
      <c r="D201" s="2"/>
      <c r="E201" s="121" t="s">
        <v>23</v>
      </c>
      <c r="F201" s="2" t="s">
        <v>1</v>
      </c>
      <c r="G201" s="2"/>
      <c r="H201" s="2"/>
      <c r="I201" s="2"/>
      <c r="J201" s="127"/>
      <c r="K201" s="121"/>
      <c r="L201" s="2"/>
      <c r="M201" s="2"/>
      <c r="N201" s="2"/>
      <c r="O201" s="2"/>
      <c r="P201" s="2"/>
      <c r="Q201" s="2"/>
      <c r="R201" s="2"/>
      <c r="S201" s="2"/>
      <c r="T201" s="2"/>
      <c r="U201" s="2"/>
      <c r="V201" s="2"/>
      <c r="W201" s="2"/>
      <c r="X201" s="2"/>
      <c r="Y201" s="2"/>
      <c r="Z201" s="2"/>
      <c r="AA201" s="14"/>
      <c r="AB201" s="14"/>
      <c r="AC201" s="14"/>
      <c r="AD201" s="14"/>
      <c r="AE201" s="14"/>
      <c r="AF201" s="14"/>
      <c r="AG201" s="14"/>
      <c r="AH201" s="14"/>
      <c r="AI201" s="14"/>
      <c r="AJ201" s="14"/>
      <c r="AK201" s="14"/>
      <c r="AL201" s="14"/>
      <c r="AM201" s="14"/>
      <c r="AN201" s="12"/>
    </row>
    <row r="202" spans="2:40">
      <c r="B202" s="86">
        <f t="shared" si="6"/>
        <v>2001</v>
      </c>
      <c r="C202" s="2" t="s">
        <v>124</v>
      </c>
      <c r="D202" s="2"/>
      <c r="E202" s="121" t="s">
        <v>23</v>
      </c>
      <c r="F202" s="2" t="s">
        <v>1</v>
      </c>
      <c r="G202" s="2"/>
      <c r="H202" s="2"/>
      <c r="I202" s="2"/>
      <c r="J202" s="127"/>
      <c r="K202" s="121"/>
      <c r="L202" s="2"/>
      <c r="M202" s="2"/>
      <c r="N202" s="2"/>
      <c r="O202" s="2"/>
      <c r="P202" s="2"/>
      <c r="Q202" s="2"/>
      <c r="R202" s="2"/>
      <c r="S202" s="2"/>
      <c r="T202" s="2"/>
      <c r="U202" s="2"/>
      <c r="V202" s="2"/>
      <c r="W202" s="2"/>
      <c r="X202" s="2"/>
      <c r="Y202" s="2"/>
      <c r="Z202" s="14"/>
      <c r="AA202" s="14"/>
      <c r="AB202" s="14"/>
      <c r="AC202" s="14"/>
      <c r="AD202" s="14"/>
      <c r="AE202" s="14"/>
      <c r="AF202" s="14"/>
      <c r="AG202" s="14"/>
      <c r="AH202" s="14"/>
      <c r="AI202" s="14"/>
      <c r="AJ202" s="14"/>
      <c r="AK202" s="14"/>
      <c r="AL202" s="14"/>
      <c r="AM202" s="14"/>
      <c r="AN202" s="12"/>
    </row>
    <row r="203" spans="2:40">
      <c r="B203" s="86">
        <f t="shared" si="6"/>
        <v>2002</v>
      </c>
      <c r="C203" s="2" t="s">
        <v>124</v>
      </c>
      <c r="D203" s="2"/>
      <c r="E203" s="121" t="s">
        <v>23</v>
      </c>
      <c r="F203" s="2" t="s">
        <v>1</v>
      </c>
      <c r="G203" s="2"/>
      <c r="H203" s="2"/>
      <c r="I203" s="2"/>
      <c r="J203" s="127"/>
      <c r="K203" s="121"/>
      <c r="L203" s="2"/>
      <c r="M203" s="2"/>
      <c r="N203" s="2"/>
      <c r="O203" s="2"/>
      <c r="P203" s="2"/>
      <c r="Q203" s="2"/>
      <c r="R203" s="2"/>
      <c r="S203" s="2"/>
      <c r="T203" s="2"/>
      <c r="U203" s="2"/>
      <c r="V203" s="2"/>
      <c r="W203" s="2"/>
      <c r="X203" s="2"/>
      <c r="Y203" s="14"/>
      <c r="Z203" s="14"/>
      <c r="AA203" s="14"/>
      <c r="AB203" s="14"/>
      <c r="AC203" s="14"/>
      <c r="AD203" s="14"/>
      <c r="AE203" s="14"/>
      <c r="AF203" s="14"/>
      <c r="AG203" s="14"/>
      <c r="AH203" s="14"/>
      <c r="AI203" s="14"/>
      <c r="AJ203" s="14"/>
      <c r="AK203" s="14"/>
      <c r="AL203" s="14"/>
      <c r="AM203" s="14"/>
      <c r="AN203" s="12"/>
    </row>
    <row r="204" spans="2:40">
      <c r="B204" s="86">
        <f t="shared" si="6"/>
        <v>2003</v>
      </c>
      <c r="C204" s="2" t="s">
        <v>124</v>
      </c>
      <c r="D204" s="2"/>
      <c r="E204" s="121" t="s">
        <v>23</v>
      </c>
      <c r="F204" s="2" t="s">
        <v>1</v>
      </c>
      <c r="G204" s="2"/>
      <c r="H204" s="2"/>
      <c r="I204" s="2"/>
      <c r="J204" s="127"/>
      <c r="K204" s="121"/>
      <c r="L204" s="2"/>
      <c r="M204" s="2"/>
      <c r="N204" s="2"/>
      <c r="O204" s="2"/>
      <c r="P204" s="2"/>
      <c r="Q204" s="2"/>
      <c r="R204" s="2"/>
      <c r="S204" s="2"/>
      <c r="T204" s="2"/>
      <c r="U204" s="2"/>
      <c r="V204" s="2"/>
      <c r="W204" s="2"/>
      <c r="X204" s="14"/>
      <c r="Y204" s="14"/>
      <c r="Z204" s="14"/>
      <c r="AA204" s="14"/>
      <c r="AB204" s="14"/>
      <c r="AC204" s="14"/>
      <c r="AD204" s="14"/>
      <c r="AE204" s="14"/>
      <c r="AF204" s="14"/>
      <c r="AG204" s="14"/>
      <c r="AH204" s="14"/>
      <c r="AI204" s="14"/>
      <c r="AJ204" s="14"/>
      <c r="AK204" s="14"/>
      <c r="AL204" s="14"/>
      <c r="AM204" s="14"/>
      <c r="AN204" s="12"/>
    </row>
    <row r="205" spans="2:40">
      <c r="B205" s="86">
        <f t="shared" si="6"/>
        <v>2004</v>
      </c>
      <c r="C205" s="2" t="s">
        <v>124</v>
      </c>
      <c r="D205" s="2"/>
      <c r="E205" s="121" t="s">
        <v>23</v>
      </c>
      <c r="F205" s="2" t="s">
        <v>1</v>
      </c>
      <c r="G205" s="2"/>
      <c r="H205" s="2"/>
      <c r="I205" s="2"/>
      <c r="J205" s="127"/>
      <c r="K205" s="121"/>
      <c r="L205" s="2"/>
      <c r="M205" s="2"/>
      <c r="N205" s="2"/>
      <c r="O205" s="2"/>
      <c r="P205" s="2"/>
      <c r="Q205" s="2"/>
      <c r="R205" s="2"/>
      <c r="S205" s="2"/>
      <c r="T205" s="2"/>
      <c r="U205" s="2"/>
      <c r="V205" s="2"/>
      <c r="W205" s="14"/>
      <c r="X205" s="14"/>
      <c r="Y205" s="14"/>
      <c r="Z205" s="14"/>
      <c r="AA205" s="14"/>
      <c r="AB205" s="14"/>
      <c r="AC205" s="14"/>
      <c r="AD205" s="14"/>
      <c r="AE205" s="14"/>
      <c r="AF205" s="14"/>
      <c r="AG205" s="14"/>
      <c r="AH205" s="14"/>
      <c r="AI205" s="14"/>
      <c r="AJ205" s="14"/>
      <c r="AK205" s="14"/>
      <c r="AL205" s="14"/>
      <c r="AM205" s="14"/>
      <c r="AN205" s="12"/>
    </row>
    <row r="206" spans="2:40">
      <c r="B206" s="150">
        <f t="shared" si="6"/>
        <v>2005</v>
      </c>
      <c r="C206" s="151" t="s">
        <v>124</v>
      </c>
      <c r="D206" s="151"/>
      <c r="E206" s="152" t="s">
        <v>23</v>
      </c>
      <c r="F206" s="151" t="s">
        <v>1</v>
      </c>
      <c r="G206" s="151"/>
      <c r="H206" s="151"/>
      <c r="I206" s="151"/>
      <c r="J206" s="153"/>
      <c r="K206" s="152"/>
      <c r="L206" s="151"/>
      <c r="M206" s="151"/>
      <c r="N206" s="151"/>
      <c r="O206" s="151"/>
      <c r="P206" s="151"/>
      <c r="Q206" s="151"/>
      <c r="R206" s="151"/>
      <c r="S206" s="151"/>
      <c r="T206" s="151"/>
      <c r="U206" s="151"/>
      <c r="V206" s="154"/>
      <c r="W206" s="154"/>
      <c r="X206" s="154"/>
      <c r="Y206" s="154"/>
      <c r="Z206" s="154"/>
      <c r="AA206" s="154"/>
      <c r="AB206" s="154"/>
      <c r="AC206" s="154"/>
      <c r="AD206" s="154"/>
      <c r="AE206" s="154"/>
      <c r="AF206" s="154"/>
      <c r="AG206" s="154"/>
      <c r="AH206" s="154"/>
      <c r="AI206" s="154"/>
      <c r="AJ206" s="154"/>
      <c r="AK206" s="154"/>
      <c r="AL206" s="154"/>
      <c r="AM206" s="154"/>
      <c r="AN206" s="155"/>
    </row>
    <row r="207" spans="2:40">
      <c r="B207" s="148">
        <f t="shared" si="6"/>
        <v>2006</v>
      </c>
      <c r="C207" s="142" t="s">
        <v>124</v>
      </c>
      <c r="D207" s="142"/>
      <c r="E207" s="145" t="s">
        <v>23</v>
      </c>
      <c r="F207" s="142" t="s">
        <v>1</v>
      </c>
      <c r="G207" s="142"/>
      <c r="H207" s="142"/>
      <c r="I207" s="142"/>
      <c r="J207" s="149"/>
      <c r="K207" s="145"/>
      <c r="L207" s="142"/>
      <c r="M207" s="142"/>
      <c r="N207" s="142"/>
      <c r="O207" s="142"/>
      <c r="P207" s="142"/>
      <c r="Q207" s="142"/>
      <c r="R207" s="142"/>
      <c r="S207" s="142"/>
      <c r="T207" s="142"/>
      <c r="U207" s="146"/>
      <c r="V207" s="146"/>
      <c r="W207" s="146"/>
      <c r="X207" s="146"/>
      <c r="Y207" s="146"/>
      <c r="Z207" s="146"/>
      <c r="AA207" s="146"/>
      <c r="AB207" s="146"/>
      <c r="AC207" s="146"/>
      <c r="AD207" s="146"/>
      <c r="AE207" s="146"/>
      <c r="AF207" s="146"/>
      <c r="AG207" s="146"/>
      <c r="AH207" s="146"/>
      <c r="AI207" s="146"/>
      <c r="AJ207" s="146"/>
      <c r="AK207" s="146"/>
      <c r="AL207" s="146"/>
      <c r="AM207" s="146"/>
      <c r="AN207" s="147"/>
    </row>
    <row r="208" spans="2:40">
      <c r="B208" s="86">
        <f t="shared" si="6"/>
        <v>2007</v>
      </c>
      <c r="C208" s="2" t="s">
        <v>124</v>
      </c>
      <c r="D208" s="2"/>
      <c r="E208" s="121" t="s">
        <v>23</v>
      </c>
      <c r="F208" s="2" t="s">
        <v>1</v>
      </c>
      <c r="G208" s="2"/>
      <c r="H208" s="2"/>
      <c r="I208" s="2"/>
      <c r="J208" s="127"/>
      <c r="K208" s="121"/>
      <c r="L208" s="2"/>
      <c r="M208" s="2"/>
      <c r="N208" s="2"/>
      <c r="O208" s="2"/>
      <c r="P208" s="2"/>
      <c r="Q208" s="2"/>
      <c r="R208" s="2"/>
      <c r="S208" s="2"/>
      <c r="T208" s="14"/>
      <c r="U208" s="14"/>
      <c r="V208" s="14"/>
      <c r="W208" s="14"/>
      <c r="X208" s="14"/>
      <c r="Y208" s="14"/>
      <c r="Z208" s="14"/>
      <c r="AA208" s="14"/>
      <c r="AB208" s="14"/>
      <c r="AC208" s="14"/>
      <c r="AD208" s="14"/>
      <c r="AE208" s="14"/>
      <c r="AF208" s="14"/>
      <c r="AG208" s="14"/>
      <c r="AH208" s="14"/>
      <c r="AI208" s="14"/>
      <c r="AJ208" s="14"/>
      <c r="AK208" s="14"/>
      <c r="AL208" s="14"/>
      <c r="AM208" s="14"/>
      <c r="AN208" s="12"/>
    </row>
    <row r="209" spans="2:40">
      <c r="B209" s="86">
        <f t="shared" si="6"/>
        <v>2008</v>
      </c>
      <c r="C209" s="2" t="s">
        <v>124</v>
      </c>
      <c r="D209" s="2"/>
      <c r="E209" s="121" t="s">
        <v>23</v>
      </c>
      <c r="F209" s="2" t="s">
        <v>1</v>
      </c>
      <c r="G209" s="2"/>
      <c r="H209" s="2"/>
      <c r="I209" s="2"/>
      <c r="J209" s="127"/>
      <c r="K209" s="121"/>
      <c r="L209" s="2"/>
      <c r="M209" s="2"/>
      <c r="N209" s="2"/>
      <c r="O209" s="2"/>
      <c r="P209" s="2"/>
      <c r="Q209" s="2"/>
      <c r="R209" s="2"/>
      <c r="S209" s="14"/>
      <c r="T209" s="14"/>
      <c r="U209" s="14"/>
      <c r="V209" s="14"/>
      <c r="W209" s="14"/>
      <c r="X209" s="14"/>
      <c r="Y209" s="14"/>
      <c r="Z209" s="14"/>
      <c r="AA209" s="14"/>
      <c r="AB209" s="14"/>
      <c r="AC209" s="14"/>
      <c r="AD209" s="14"/>
      <c r="AE209" s="14"/>
      <c r="AF209" s="14"/>
      <c r="AG209" s="14"/>
      <c r="AH209" s="14"/>
      <c r="AI209" s="14"/>
      <c r="AJ209" s="14"/>
      <c r="AK209" s="14"/>
      <c r="AL209" s="14"/>
      <c r="AM209" s="14"/>
      <c r="AN209" s="12"/>
    </row>
    <row r="210" spans="2:40">
      <c r="B210" s="86">
        <f t="shared" si="6"/>
        <v>2009</v>
      </c>
      <c r="C210" s="2" t="s">
        <v>124</v>
      </c>
      <c r="D210" s="2"/>
      <c r="E210" s="121" t="s">
        <v>23</v>
      </c>
      <c r="F210" s="2" t="s">
        <v>1</v>
      </c>
      <c r="G210" s="2"/>
      <c r="H210" s="2"/>
      <c r="I210" s="2"/>
      <c r="J210" s="127"/>
      <c r="K210" s="121"/>
      <c r="L210" s="2"/>
      <c r="M210" s="2"/>
      <c r="N210" s="2"/>
      <c r="O210" s="2"/>
      <c r="P210" s="2"/>
      <c r="Q210" s="2"/>
      <c r="R210" s="14"/>
      <c r="S210" s="14"/>
      <c r="T210" s="14"/>
      <c r="U210" s="14"/>
      <c r="V210" s="14"/>
      <c r="W210" s="14"/>
      <c r="X210" s="14"/>
      <c r="Y210" s="14"/>
      <c r="Z210" s="14"/>
      <c r="AA210" s="14"/>
      <c r="AB210" s="14"/>
      <c r="AC210" s="14"/>
      <c r="AD210" s="14"/>
      <c r="AE210" s="14"/>
      <c r="AF210" s="14"/>
      <c r="AG210" s="14"/>
      <c r="AH210" s="14"/>
      <c r="AI210" s="14"/>
      <c r="AJ210" s="14"/>
      <c r="AK210" s="14"/>
      <c r="AL210" s="14"/>
      <c r="AM210" s="14"/>
      <c r="AN210" s="12"/>
    </row>
    <row r="211" spans="2:40">
      <c r="B211" s="86">
        <f t="shared" si="6"/>
        <v>2010</v>
      </c>
      <c r="C211" s="2" t="s">
        <v>124</v>
      </c>
      <c r="D211" s="2"/>
      <c r="E211" s="121" t="s">
        <v>23</v>
      </c>
      <c r="F211" s="2" t="s">
        <v>1</v>
      </c>
      <c r="G211" s="2"/>
      <c r="H211" s="2"/>
      <c r="I211" s="2"/>
      <c r="J211" s="127"/>
      <c r="K211" s="121"/>
      <c r="L211" s="2"/>
      <c r="M211" s="2"/>
      <c r="N211" s="2"/>
      <c r="O211" s="2"/>
      <c r="P211" s="2"/>
      <c r="Q211" s="14"/>
      <c r="R211" s="14"/>
      <c r="S211" s="14"/>
      <c r="T211" s="14"/>
      <c r="U211" s="14"/>
      <c r="V211" s="14"/>
      <c r="W211" s="14"/>
      <c r="X211" s="14"/>
      <c r="Y211" s="14"/>
      <c r="Z211" s="14"/>
      <c r="AA211" s="14"/>
      <c r="AB211" s="14"/>
      <c r="AC211" s="14"/>
      <c r="AD211" s="14"/>
      <c r="AE211" s="14"/>
      <c r="AF211" s="14"/>
      <c r="AG211" s="14"/>
      <c r="AH211" s="14"/>
      <c r="AI211" s="14"/>
      <c r="AJ211" s="14"/>
      <c r="AK211" s="14"/>
      <c r="AL211" s="14"/>
      <c r="AM211" s="14"/>
      <c r="AN211" s="12"/>
    </row>
    <row r="212" spans="2:40">
      <c r="B212" s="86">
        <f t="shared" si="6"/>
        <v>2011</v>
      </c>
      <c r="C212" s="2" t="s">
        <v>124</v>
      </c>
      <c r="D212" s="2"/>
      <c r="E212" s="121" t="s">
        <v>23</v>
      </c>
      <c r="F212" s="2" t="s">
        <v>1</v>
      </c>
      <c r="G212" s="2"/>
      <c r="H212" s="2"/>
      <c r="I212" s="2"/>
      <c r="J212" s="127"/>
      <c r="K212" s="121"/>
      <c r="L212" s="2"/>
      <c r="M212" s="2"/>
      <c r="N212" s="2"/>
      <c r="O212" s="2"/>
      <c r="P212" s="14"/>
      <c r="Q212" s="14"/>
      <c r="R212" s="14"/>
      <c r="S212" s="14"/>
      <c r="T212" s="14"/>
      <c r="U212" s="14"/>
      <c r="V212" s="14"/>
      <c r="W212" s="14"/>
      <c r="X212" s="14"/>
      <c r="Y212" s="14"/>
      <c r="Z212" s="14"/>
      <c r="AA212" s="14"/>
      <c r="AB212" s="14"/>
      <c r="AC212" s="14"/>
      <c r="AD212" s="14"/>
      <c r="AE212" s="14"/>
      <c r="AF212" s="14"/>
      <c r="AG212" s="14"/>
      <c r="AH212" s="14"/>
      <c r="AI212" s="14"/>
      <c r="AJ212" s="14"/>
      <c r="AK212" s="14"/>
      <c r="AL212" s="14"/>
      <c r="AM212" s="14"/>
      <c r="AN212" s="12"/>
    </row>
    <row r="213" spans="2:40">
      <c r="B213" s="86">
        <f t="shared" si="6"/>
        <v>2012</v>
      </c>
      <c r="C213" s="2" t="s">
        <v>124</v>
      </c>
      <c r="D213" s="2"/>
      <c r="E213" s="121" t="s">
        <v>23</v>
      </c>
      <c r="F213" s="2" t="s">
        <v>1</v>
      </c>
      <c r="G213" s="2"/>
      <c r="H213" s="2"/>
      <c r="I213" s="2"/>
      <c r="J213" s="127"/>
      <c r="K213" s="121"/>
      <c r="L213" s="2"/>
      <c r="M213" s="2"/>
      <c r="N213" s="2"/>
      <c r="O213" s="14"/>
      <c r="P213" s="14"/>
      <c r="Q213" s="14"/>
      <c r="R213" s="14"/>
      <c r="S213" s="14"/>
      <c r="T213" s="14"/>
      <c r="U213" s="14"/>
      <c r="V213" s="14"/>
      <c r="W213" s="14"/>
      <c r="X213" s="14"/>
      <c r="Y213" s="14"/>
      <c r="Z213" s="14"/>
      <c r="AA213" s="14"/>
      <c r="AB213" s="14"/>
      <c r="AC213" s="14"/>
      <c r="AD213" s="14"/>
      <c r="AE213" s="14"/>
      <c r="AF213" s="14"/>
      <c r="AG213" s="14"/>
      <c r="AH213" s="14"/>
      <c r="AI213" s="14"/>
      <c r="AJ213" s="14"/>
      <c r="AK213" s="14"/>
      <c r="AL213" s="14"/>
      <c r="AM213" s="14"/>
      <c r="AN213" s="12"/>
    </row>
    <row r="214" spans="2:40">
      <c r="B214" s="86">
        <f t="shared" si="6"/>
        <v>2013</v>
      </c>
      <c r="C214" s="2" t="s">
        <v>124</v>
      </c>
      <c r="D214" s="2"/>
      <c r="E214" s="121" t="s">
        <v>23</v>
      </c>
      <c r="F214" s="2" t="s">
        <v>1</v>
      </c>
      <c r="G214" s="2"/>
      <c r="H214" s="2"/>
      <c r="I214" s="2"/>
      <c r="J214" s="127"/>
      <c r="K214" s="121"/>
      <c r="L214" s="2"/>
      <c r="M214" s="2"/>
      <c r="N214" s="14"/>
      <c r="O214" s="14"/>
      <c r="P214" s="14"/>
      <c r="Q214" s="14"/>
      <c r="R214" s="14"/>
      <c r="S214" s="14"/>
      <c r="T214" s="14"/>
      <c r="U214" s="14"/>
      <c r="V214" s="14"/>
      <c r="W214" s="14"/>
      <c r="X214" s="14"/>
      <c r="Y214" s="14"/>
      <c r="Z214" s="14"/>
      <c r="AA214" s="14"/>
      <c r="AB214" s="14"/>
      <c r="AC214" s="14"/>
      <c r="AD214" s="14"/>
      <c r="AE214" s="14"/>
      <c r="AF214" s="14"/>
      <c r="AG214" s="14"/>
      <c r="AH214" s="14"/>
      <c r="AI214" s="14"/>
      <c r="AJ214" s="14"/>
      <c r="AK214" s="14"/>
      <c r="AL214" s="14"/>
      <c r="AM214" s="14"/>
      <c r="AN214" s="12"/>
    </row>
    <row r="215" spans="2:40">
      <c r="B215" s="86">
        <f>B216-1</f>
        <v>2014</v>
      </c>
      <c r="C215" s="2" t="s">
        <v>124</v>
      </c>
      <c r="D215" s="2"/>
      <c r="E215" s="121" t="s">
        <v>23</v>
      </c>
      <c r="F215" s="2" t="s">
        <v>1</v>
      </c>
      <c r="G215" s="2"/>
      <c r="H215" s="2"/>
      <c r="I215" s="2"/>
      <c r="J215" s="127"/>
      <c r="K215" s="121"/>
      <c r="L215" s="2"/>
      <c r="M215" s="14"/>
      <c r="N215" s="14"/>
      <c r="O215" s="14"/>
      <c r="P215" s="14"/>
      <c r="Q215" s="14"/>
      <c r="R215" s="14"/>
      <c r="S215" s="14"/>
      <c r="T215" s="14"/>
      <c r="U215" s="14"/>
      <c r="V215" s="14"/>
      <c r="W215" s="14"/>
      <c r="X215" s="14"/>
      <c r="Y215" s="14"/>
      <c r="Z215" s="14"/>
      <c r="AA215" s="14"/>
      <c r="AB215" s="14"/>
      <c r="AC215" s="14"/>
      <c r="AD215" s="14"/>
      <c r="AE215" s="14"/>
      <c r="AF215" s="14"/>
      <c r="AG215" s="14"/>
      <c r="AH215" s="14"/>
      <c r="AI215" s="14"/>
      <c r="AJ215" s="14"/>
      <c r="AK215" s="14"/>
      <c r="AL215" s="14"/>
      <c r="AM215" s="14"/>
      <c r="AN215" s="12"/>
    </row>
    <row r="216" spans="2:40">
      <c r="B216" s="87">
        <v>2015</v>
      </c>
      <c r="C216" s="2" t="s">
        <v>124</v>
      </c>
      <c r="D216" s="2"/>
      <c r="E216" s="121" t="s">
        <v>23</v>
      </c>
      <c r="F216" s="2" t="s">
        <v>1</v>
      </c>
      <c r="G216" s="2"/>
      <c r="H216" s="2"/>
      <c r="I216" s="2"/>
      <c r="J216" s="127"/>
      <c r="K216" s="123"/>
      <c r="L216" s="15"/>
      <c r="M216" s="15"/>
      <c r="N216" s="15"/>
      <c r="O216" s="15"/>
      <c r="P216" s="15"/>
      <c r="Q216" s="15"/>
      <c r="R216" s="15"/>
      <c r="S216" s="15"/>
      <c r="T216" s="15"/>
      <c r="U216" s="15"/>
      <c r="V216" s="15"/>
      <c r="W216" s="15"/>
      <c r="X216" s="15"/>
      <c r="Y216" s="15"/>
      <c r="Z216" s="15"/>
      <c r="AA216" s="15"/>
      <c r="AB216" s="15"/>
      <c r="AC216" s="15"/>
      <c r="AD216" s="15"/>
      <c r="AE216" s="15"/>
      <c r="AF216" s="15"/>
      <c r="AG216" s="15"/>
      <c r="AH216" s="15"/>
      <c r="AI216" s="15"/>
      <c r="AJ216" s="15"/>
      <c r="AK216" s="15"/>
      <c r="AL216" s="15"/>
      <c r="AM216" s="15"/>
      <c r="AN216" s="13"/>
    </row>
    <row r="217" spans="2:40">
      <c r="B217" s="85">
        <f t="shared" ref="B217:B244" si="7">B218-1</f>
        <v>1986</v>
      </c>
      <c r="C217" s="23" t="s">
        <v>124</v>
      </c>
      <c r="D217" s="23"/>
      <c r="E217" s="119" t="s">
        <v>23</v>
      </c>
      <c r="F217" s="23" t="s">
        <v>1</v>
      </c>
      <c r="G217" s="23"/>
      <c r="H217" s="23"/>
      <c r="I217" s="23"/>
      <c r="J217" s="68"/>
      <c r="K217" s="119"/>
      <c r="L217" s="23"/>
      <c r="M217" s="23"/>
      <c r="N217" s="23"/>
      <c r="O217" s="23"/>
      <c r="P217" s="23"/>
      <c r="Q217" s="23"/>
      <c r="R217" s="23"/>
      <c r="S217" s="23"/>
      <c r="T217" s="23"/>
      <c r="U217" s="23"/>
      <c r="V217" s="23"/>
      <c r="W217" s="23"/>
      <c r="X217" s="23"/>
      <c r="Y217" s="23"/>
      <c r="Z217" s="23"/>
      <c r="AA217" s="23"/>
      <c r="AB217" s="23"/>
      <c r="AC217" s="23"/>
      <c r="AD217" s="23"/>
      <c r="AE217" s="23"/>
      <c r="AF217" s="23"/>
      <c r="AG217" s="23"/>
      <c r="AH217" s="23"/>
      <c r="AI217" s="23"/>
      <c r="AJ217" s="23"/>
      <c r="AK217" s="23"/>
      <c r="AL217" s="23"/>
      <c r="AM217" s="23"/>
      <c r="AN217" s="68"/>
    </row>
    <row r="218" spans="2:40">
      <c r="B218" s="86">
        <f t="shared" si="7"/>
        <v>1987</v>
      </c>
      <c r="C218" s="2" t="s">
        <v>124</v>
      </c>
      <c r="D218" s="2"/>
      <c r="E218" s="121" t="s">
        <v>23</v>
      </c>
      <c r="F218" s="2" t="s">
        <v>1</v>
      </c>
      <c r="G218" s="2"/>
      <c r="H218" s="2"/>
      <c r="I218" s="2"/>
      <c r="J218" s="127"/>
      <c r="K218" s="121"/>
      <c r="L218" s="2"/>
      <c r="M218" s="2"/>
      <c r="N218" s="2"/>
      <c r="O218" s="2"/>
      <c r="P218" s="2"/>
      <c r="Q218" s="2"/>
      <c r="R218" s="2"/>
      <c r="S218" s="2"/>
      <c r="T218" s="2"/>
      <c r="U218" s="2"/>
      <c r="V218" s="2"/>
      <c r="W218" s="2"/>
      <c r="X218" s="2"/>
      <c r="Y218" s="2"/>
      <c r="Z218" s="2"/>
      <c r="AA218" s="2"/>
      <c r="AB218" s="2"/>
      <c r="AC218" s="2"/>
      <c r="AD218" s="2"/>
      <c r="AE218" s="2"/>
      <c r="AF218" s="2"/>
      <c r="AG218" s="2"/>
      <c r="AH218" s="2"/>
      <c r="AI218" s="2"/>
      <c r="AJ218" s="2"/>
      <c r="AK218" s="2"/>
      <c r="AL218" s="2"/>
      <c r="AM218" s="2"/>
      <c r="AN218" s="12"/>
    </row>
    <row r="219" spans="2:40">
      <c r="B219" s="86">
        <f t="shared" si="7"/>
        <v>1988</v>
      </c>
      <c r="C219" s="2" t="s">
        <v>124</v>
      </c>
      <c r="D219" s="2"/>
      <c r="E219" s="121" t="s">
        <v>23</v>
      </c>
      <c r="F219" s="2" t="s">
        <v>1</v>
      </c>
      <c r="G219" s="2"/>
      <c r="H219" s="2"/>
      <c r="I219" s="2"/>
      <c r="J219" s="127"/>
      <c r="K219" s="121"/>
      <c r="L219" s="2"/>
      <c r="M219" s="2"/>
      <c r="N219" s="2"/>
      <c r="O219" s="2"/>
      <c r="P219" s="2"/>
      <c r="Q219" s="2"/>
      <c r="R219" s="2"/>
      <c r="S219" s="2"/>
      <c r="T219" s="2"/>
      <c r="U219" s="2"/>
      <c r="V219" s="2"/>
      <c r="W219" s="2"/>
      <c r="X219" s="2"/>
      <c r="Y219" s="2"/>
      <c r="Z219" s="2"/>
      <c r="AA219" s="2"/>
      <c r="AB219" s="2"/>
      <c r="AC219" s="2"/>
      <c r="AD219" s="2"/>
      <c r="AE219" s="2"/>
      <c r="AF219" s="2"/>
      <c r="AG219" s="2"/>
      <c r="AH219" s="2"/>
      <c r="AI219" s="2"/>
      <c r="AJ219" s="2"/>
      <c r="AK219" s="2"/>
      <c r="AL219" s="2"/>
      <c r="AM219" s="14"/>
      <c r="AN219" s="12"/>
    </row>
    <row r="220" spans="2:40">
      <c r="B220" s="86">
        <f t="shared" si="7"/>
        <v>1989</v>
      </c>
      <c r="C220" s="2" t="s">
        <v>124</v>
      </c>
      <c r="D220" s="2"/>
      <c r="E220" s="121" t="s">
        <v>23</v>
      </c>
      <c r="F220" s="2" t="s">
        <v>1</v>
      </c>
      <c r="G220" s="2"/>
      <c r="H220" s="2"/>
      <c r="I220" s="2"/>
      <c r="J220" s="127"/>
      <c r="K220" s="121"/>
      <c r="L220" s="2"/>
      <c r="M220" s="2"/>
      <c r="N220" s="2"/>
      <c r="O220" s="2"/>
      <c r="P220" s="2"/>
      <c r="Q220" s="2"/>
      <c r="R220" s="2"/>
      <c r="S220" s="2"/>
      <c r="T220" s="2"/>
      <c r="U220" s="2"/>
      <c r="V220" s="2"/>
      <c r="W220" s="2"/>
      <c r="X220" s="2"/>
      <c r="Y220" s="2"/>
      <c r="Z220" s="2"/>
      <c r="AA220" s="2"/>
      <c r="AB220" s="2"/>
      <c r="AC220" s="2"/>
      <c r="AD220" s="2"/>
      <c r="AE220" s="2"/>
      <c r="AF220" s="2"/>
      <c r="AG220" s="2"/>
      <c r="AH220" s="2"/>
      <c r="AI220" s="2"/>
      <c r="AJ220" s="2"/>
      <c r="AK220" s="2"/>
      <c r="AL220" s="14"/>
      <c r="AM220" s="14"/>
      <c r="AN220" s="12"/>
    </row>
    <row r="221" spans="2:40">
      <c r="B221" s="86">
        <f t="shared" si="7"/>
        <v>1990</v>
      </c>
      <c r="C221" s="2" t="s">
        <v>124</v>
      </c>
      <c r="D221" s="2"/>
      <c r="E221" s="121" t="s">
        <v>23</v>
      </c>
      <c r="F221" s="2" t="s">
        <v>1</v>
      </c>
      <c r="G221" s="2"/>
      <c r="H221" s="2"/>
      <c r="I221" s="2"/>
      <c r="J221" s="127"/>
      <c r="K221" s="121"/>
      <c r="L221" s="2"/>
      <c r="M221" s="2"/>
      <c r="N221" s="2"/>
      <c r="O221" s="2"/>
      <c r="P221" s="2"/>
      <c r="Q221" s="2"/>
      <c r="R221" s="2"/>
      <c r="S221" s="2"/>
      <c r="T221" s="2"/>
      <c r="U221" s="2"/>
      <c r="V221" s="2"/>
      <c r="W221" s="2"/>
      <c r="X221" s="2"/>
      <c r="Y221" s="2"/>
      <c r="Z221" s="2"/>
      <c r="AA221" s="2"/>
      <c r="AB221" s="2"/>
      <c r="AC221" s="2"/>
      <c r="AD221" s="2"/>
      <c r="AE221" s="2"/>
      <c r="AF221" s="2"/>
      <c r="AG221" s="2"/>
      <c r="AH221" s="2"/>
      <c r="AI221" s="2"/>
      <c r="AJ221" s="2"/>
      <c r="AK221" s="14"/>
      <c r="AL221" s="14"/>
      <c r="AM221" s="14"/>
      <c r="AN221" s="12"/>
    </row>
    <row r="222" spans="2:40">
      <c r="B222" s="86">
        <f t="shared" si="7"/>
        <v>1991</v>
      </c>
      <c r="C222" s="2" t="s">
        <v>124</v>
      </c>
      <c r="D222" s="2"/>
      <c r="E222" s="121" t="s">
        <v>23</v>
      </c>
      <c r="F222" s="2" t="s">
        <v>1</v>
      </c>
      <c r="G222" s="2"/>
      <c r="H222" s="2"/>
      <c r="I222" s="2"/>
      <c r="J222" s="127"/>
      <c r="K222" s="121"/>
      <c r="L222" s="2"/>
      <c r="M222" s="2"/>
      <c r="N222" s="2"/>
      <c r="O222" s="2"/>
      <c r="P222" s="2"/>
      <c r="Q222" s="2"/>
      <c r="R222" s="2"/>
      <c r="S222" s="2"/>
      <c r="T222" s="2"/>
      <c r="U222" s="2"/>
      <c r="V222" s="2"/>
      <c r="W222" s="2"/>
      <c r="X222" s="2"/>
      <c r="Y222" s="2"/>
      <c r="Z222" s="2"/>
      <c r="AA222" s="2"/>
      <c r="AB222" s="2"/>
      <c r="AC222" s="2"/>
      <c r="AD222" s="2"/>
      <c r="AE222" s="2"/>
      <c r="AF222" s="2"/>
      <c r="AG222" s="2"/>
      <c r="AH222" s="2"/>
      <c r="AI222" s="2"/>
      <c r="AJ222" s="14"/>
      <c r="AK222" s="14"/>
      <c r="AL222" s="14"/>
      <c r="AM222" s="14"/>
      <c r="AN222" s="12"/>
    </row>
    <row r="223" spans="2:40">
      <c r="B223" s="86">
        <f t="shared" si="7"/>
        <v>1992</v>
      </c>
      <c r="C223" s="2" t="s">
        <v>124</v>
      </c>
      <c r="D223" s="2"/>
      <c r="E223" s="121" t="s">
        <v>23</v>
      </c>
      <c r="F223" s="2" t="s">
        <v>1</v>
      </c>
      <c r="G223" s="2"/>
      <c r="H223" s="2"/>
      <c r="I223" s="2"/>
      <c r="J223" s="127"/>
      <c r="K223" s="121"/>
      <c r="L223" s="2"/>
      <c r="M223" s="2"/>
      <c r="N223" s="2"/>
      <c r="O223" s="2"/>
      <c r="P223" s="2"/>
      <c r="Q223" s="2"/>
      <c r="R223" s="2"/>
      <c r="S223" s="2"/>
      <c r="T223" s="2"/>
      <c r="U223" s="2"/>
      <c r="V223" s="2"/>
      <c r="W223" s="2"/>
      <c r="X223" s="2"/>
      <c r="Y223" s="2"/>
      <c r="Z223" s="2"/>
      <c r="AA223" s="2"/>
      <c r="AB223" s="2"/>
      <c r="AC223" s="2"/>
      <c r="AD223" s="2"/>
      <c r="AE223" s="2"/>
      <c r="AF223" s="2"/>
      <c r="AG223" s="2"/>
      <c r="AH223" s="2"/>
      <c r="AI223" s="14"/>
      <c r="AJ223" s="14"/>
      <c r="AK223" s="14"/>
      <c r="AL223" s="14"/>
      <c r="AM223" s="14"/>
      <c r="AN223" s="12"/>
    </row>
    <row r="224" spans="2:40">
      <c r="B224" s="86">
        <f t="shared" si="7"/>
        <v>1993</v>
      </c>
      <c r="C224" s="2" t="s">
        <v>124</v>
      </c>
      <c r="D224" s="2"/>
      <c r="E224" s="121" t="s">
        <v>23</v>
      </c>
      <c r="F224" s="2" t="s">
        <v>1</v>
      </c>
      <c r="G224" s="2"/>
      <c r="H224" s="2"/>
      <c r="I224" s="2"/>
      <c r="J224" s="127"/>
      <c r="K224" s="121"/>
      <c r="L224" s="2"/>
      <c r="M224" s="2"/>
      <c r="N224" s="2"/>
      <c r="O224" s="2"/>
      <c r="P224" s="2"/>
      <c r="Q224" s="2"/>
      <c r="R224" s="2"/>
      <c r="S224" s="2"/>
      <c r="T224" s="2"/>
      <c r="U224" s="2"/>
      <c r="V224" s="2"/>
      <c r="W224" s="2"/>
      <c r="X224" s="2"/>
      <c r="Y224" s="2"/>
      <c r="Z224" s="2"/>
      <c r="AA224" s="2"/>
      <c r="AB224" s="2"/>
      <c r="AC224" s="2"/>
      <c r="AD224" s="2"/>
      <c r="AE224" s="2"/>
      <c r="AF224" s="2"/>
      <c r="AG224" s="2"/>
      <c r="AH224" s="14"/>
      <c r="AI224" s="14"/>
      <c r="AJ224" s="14"/>
      <c r="AK224" s="14"/>
      <c r="AL224" s="14"/>
      <c r="AM224" s="14"/>
      <c r="AN224" s="12"/>
    </row>
    <row r="225" spans="2:40">
      <c r="B225" s="86">
        <f t="shared" si="7"/>
        <v>1994</v>
      </c>
      <c r="C225" s="2" t="s">
        <v>124</v>
      </c>
      <c r="D225" s="2"/>
      <c r="E225" s="121" t="s">
        <v>23</v>
      </c>
      <c r="F225" s="2" t="s">
        <v>1</v>
      </c>
      <c r="G225" s="2"/>
      <c r="H225" s="2"/>
      <c r="I225" s="2"/>
      <c r="J225" s="127"/>
      <c r="K225" s="121"/>
      <c r="L225" s="2"/>
      <c r="M225" s="2"/>
      <c r="N225" s="2"/>
      <c r="O225" s="2"/>
      <c r="P225" s="2"/>
      <c r="Q225" s="2"/>
      <c r="R225" s="2"/>
      <c r="S225" s="2"/>
      <c r="T225" s="2"/>
      <c r="U225" s="2"/>
      <c r="V225" s="2"/>
      <c r="W225" s="2"/>
      <c r="X225" s="2"/>
      <c r="Y225" s="2"/>
      <c r="Z225" s="2"/>
      <c r="AA225" s="2"/>
      <c r="AB225" s="2"/>
      <c r="AC225" s="2"/>
      <c r="AD225" s="2"/>
      <c r="AE225" s="2"/>
      <c r="AF225" s="2"/>
      <c r="AG225" s="14"/>
      <c r="AH225" s="14"/>
      <c r="AI225" s="14"/>
      <c r="AJ225" s="14"/>
      <c r="AK225" s="14"/>
      <c r="AL225" s="14"/>
      <c r="AM225" s="14"/>
      <c r="AN225" s="12"/>
    </row>
    <row r="226" spans="2:40">
      <c r="B226" s="150">
        <f t="shared" si="7"/>
        <v>1995</v>
      </c>
      <c r="C226" s="151" t="s">
        <v>124</v>
      </c>
      <c r="D226" s="151"/>
      <c r="E226" s="152" t="s">
        <v>23</v>
      </c>
      <c r="F226" s="151" t="s">
        <v>1</v>
      </c>
      <c r="G226" s="151"/>
      <c r="H226" s="151"/>
      <c r="I226" s="151"/>
      <c r="J226" s="153"/>
      <c r="K226" s="152"/>
      <c r="L226" s="151"/>
      <c r="M226" s="151"/>
      <c r="N226" s="151"/>
      <c r="O226" s="151"/>
      <c r="P226" s="151"/>
      <c r="Q226" s="151"/>
      <c r="R226" s="151"/>
      <c r="S226" s="151"/>
      <c r="T226" s="151"/>
      <c r="U226" s="151"/>
      <c r="V226" s="151"/>
      <c r="W226" s="151"/>
      <c r="X226" s="151"/>
      <c r="Y226" s="151"/>
      <c r="Z226" s="151"/>
      <c r="AA226" s="151"/>
      <c r="AB226" s="151"/>
      <c r="AC226" s="151"/>
      <c r="AD226" s="151"/>
      <c r="AE226" s="151"/>
      <c r="AF226" s="154"/>
      <c r="AG226" s="154"/>
      <c r="AH226" s="154"/>
      <c r="AI226" s="154"/>
      <c r="AJ226" s="154"/>
      <c r="AK226" s="154"/>
      <c r="AL226" s="154"/>
      <c r="AM226" s="154"/>
      <c r="AN226" s="155"/>
    </row>
    <row r="227" spans="2:40">
      <c r="B227" s="148">
        <f t="shared" si="7"/>
        <v>1996</v>
      </c>
      <c r="C227" s="142" t="s">
        <v>124</v>
      </c>
      <c r="D227" s="142"/>
      <c r="E227" s="145" t="s">
        <v>23</v>
      </c>
      <c r="F227" s="142" t="s">
        <v>1</v>
      </c>
      <c r="G227" s="142"/>
      <c r="H227" s="142"/>
      <c r="I227" s="142"/>
      <c r="J227" s="149"/>
      <c r="K227" s="145"/>
      <c r="L227" s="142"/>
      <c r="M227" s="142"/>
      <c r="N227" s="142"/>
      <c r="O227" s="142"/>
      <c r="P227" s="142"/>
      <c r="Q227" s="142"/>
      <c r="R227" s="142"/>
      <c r="S227" s="142"/>
      <c r="T227" s="142"/>
      <c r="U227" s="142"/>
      <c r="V227" s="142"/>
      <c r="W227" s="142"/>
      <c r="X227" s="142"/>
      <c r="Y227" s="142"/>
      <c r="Z227" s="142"/>
      <c r="AA227" s="142"/>
      <c r="AB227" s="142"/>
      <c r="AC227" s="142"/>
      <c r="AD227" s="142"/>
      <c r="AE227" s="143"/>
      <c r="AF227" s="143"/>
      <c r="AG227" s="143"/>
      <c r="AH227" s="143"/>
      <c r="AI227" s="143"/>
      <c r="AJ227" s="143"/>
      <c r="AK227" s="143"/>
      <c r="AL227" s="143"/>
      <c r="AM227" s="143"/>
      <c r="AN227" s="144"/>
    </row>
    <row r="228" spans="2:40">
      <c r="B228" s="86">
        <f t="shared" si="7"/>
        <v>1997</v>
      </c>
      <c r="C228" s="2" t="s">
        <v>124</v>
      </c>
      <c r="D228" s="2"/>
      <c r="E228" s="121" t="s">
        <v>23</v>
      </c>
      <c r="F228" s="2" t="s">
        <v>1</v>
      </c>
      <c r="G228" s="2"/>
      <c r="H228" s="2"/>
      <c r="I228" s="2"/>
      <c r="J228" s="127"/>
      <c r="K228" s="121"/>
      <c r="L228" s="2"/>
      <c r="M228" s="2"/>
      <c r="N228" s="2"/>
      <c r="O228" s="2"/>
      <c r="P228" s="2"/>
      <c r="Q228" s="2"/>
      <c r="R228" s="2"/>
      <c r="S228" s="2"/>
      <c r="T228" s="2"/>
      <c r="U228" s="2"/>
      <c r="V228" s="2"/>
      <c r="W228" s="2"/>
      <c r="X228" s="2"/>
      <c r="Y228" s="2"/>
      <c r="Z228" s="2"/>
      <c r="AA228" s="2"/>
      <c r="AB228" s="2"/>
      <c r="AC228" s="2"/>
      <c r="AD228" s="14"/>
      <c r="AE228" s="14"/>
      <c r="AF228" s="14"/>
      <c r="AG228" s="14"/>
      <c r="AH228" s="14"/>
      <c r="AI228" s="14"/>
      <c r="AJ228" s="14"/>
      <c r="AK228" s="14"/>
      <c r="AL228" s="14"/>
      <c r="AM228" s="14"/>
      <c r="AN228" s="12"/>
    </row>
    <row r="229" spans="2:40">
      <c r="B229" s="86">
        <f t="shared" si="7"/>
        <v>1998</v>
      </c>
      <c r="C229" s="2" t="s">
        <v>124</v>
      </c>
      <c r="D229" s="2"/>
      <c r="E229" s="121" t="s">
        <v>23</v>
      </c>
      <c r="F229" s="2" t="s">
        <v>1</v>
      </c>
      <c r="G229" s="2"/>
      <c r="H229" s="2"/>
      <c r="I229" s="2"/>
      <c r="J229" s="127"/>
      <c r="K229" s="121"/>
      <c r="L229" s="2"/>
      <c r="M229" s="2"/>
      <c r="N229" s="2"/>
      <c r="O229" s="2"/>
      <c r="P229" s="2"/>
      <c r="Q229" s="2"/>
      <c r="R229" s="2"/>
      <c r="S229" s="2"/>
      <c r="T229" s="2"/>
      <c r="U229" s="2"/>
      <c r="V229" s="2"/>
      <c r="W229" s="2"/>
      <c r="X229" s="2"/>
      <c r="Y229" s="2"/>
      <c r="Z229" s="2"/>
      <c r="AA229" s="2"/>
      <c r="AB229" s="2"/>
      <c r="AC229" s="14"/>
      <c r="AD229" s="14"/>
      <c r="AE229" s="14"/>
      <c r="AF229" s="14"/>
      <c r="AG229" s="14"/>
      <c r="AH229" s="14"/>
      <c r="AI229" s="14"/>
      <c r="AJ229" s="14"/>
      <c r="AK229" s="14"/>
      <c r="AL229" s="14"/>
      <c r="AM229" s="14"/>
      <c r="AN229" s="12"/>
    </row>
    <row r="230" spans="2:40">
      <c r="B230" s="86">
        <f t="shared" si="7"/>
        <v>1999</v>
      </c>
      <c r="C230" s="2" t="s">
        <v>124</v>
      </c>
      <c r="D230" s="2"/>
      <c r="E230" s="121" t="s">
        <v>23</v>
      </c>
      <c r="F230" s="2" t="s">
        <v>1</v>
      </c>
      <c r="G230" s="2"/>
      <c r="H230" s="2"/>
      <c r="I230" s="2"/>
      <c r="J230" s="127"/>
      <c r="K230" s="121"/>
      <c r="L230" s="2"/>
      <c r="M230" s="2"/>
      <c r="N230" s="2"/>
      <c r="O230" s="2"/>
      <c r="P230" s="2"/>
      <c r="Q230" s="2"/>
      <c r="R230" s="2"/>
      <c r="S230" s="2"/>
      <c r="T230" s="2"/>
      <c r="U230" s="2"/>
      <c r="V230" s="2"/>
      <c r="W230" s="2"/>
      <c r="X230" s="2"/>
      <c r="Y230" s="2"/>
      <c r="Z230" s="2"/>
      <c r="AA230" s="2"/>
      <c r="AB230" s="14"/>
      <c r="AC230" s="14"/>
      <c r="AD230" s="14"/>
      <c r="AE230" s="14"/>
      <c r="AF230" s="14"/>
      <c r="AG230" s="14"/>
      <c r="AH230" s="14"/>
      <c r="AI230" s="14"/>
      <c r="AJ230" s="14"/>
      <c r="AK230" s="14"/>
      <c r="AL230" s="14"/>
      <c r="AM230" s="14"/>
      <c r="AN230" s="12"/>
    </row>
    <row r="231" spans="2:40">
      <c r="B231" s="86">
        <f t="shared" si="7"/>
        <v>2000</v>
      </c>
      <c r="C231" s="2" t="s">
        <v>124</v>
      </c>
      <c r="D231" s="2"/>
      <c r="E231" s="121" t="s">
        <v>23</v>
      </c>
      <c r="F231" s="2" t="s">
        <v>1</v>
      </c>
      <c r="G231" s="2"/>
      <c r="H231" s="2"/>
      <c r="I231" s="2"/>
      <c r="J231" s="127"/>
      <c r="K231" s="121"/>
      <c r="L231" s="2"/>
      <c r="M231" s="2"/>
      <c r="N231" s="2"/>
      <c r="O231" s="2"/>
      <c r="P231" s="2"/>
      <c r="Q231" s="2"/>
      <c r="R231" s="2"/>
      <c r="S231" s="2"/>
      <c r="T231" s="2"/>
      <c r="U231" s="2"/>
      <c r="V231" s="2"/>
      <c r="W231" s="2"/>
      <c r="X231" s="2"/>
      <c r="Y231" s="2"/>
      <c r="Z231" s="2"/>
      <c r="AA231" s="14"/>
      <c r="AB231" s="14"/>
      <c r="AC231" s="14"/>
      <c r="AD231" s="14"/>
      <c r="AE231" s="14"/>
      <c r="AF231" s="14"/>
      <c r="AG231" s="14"/>
      <c r="AH231" s="14"/>
      <c r="AI231" s="14"/>
      <c r="AJ231" s="14"/>
      <c r="AK231" s="14"/>
      <c r="AL231" s="14"/>
      <c r="AM231" s="14"/>
      <c r="AN231" s="12"/>
    </row>
    <row r="232" spans="2:40">
      <c r="B232" s="86">
        <f t="shared" si="7"/>
        <v>2001</v>
      </c>
      <c r="C232" s="2" t="s">
        <v>124</v>
      </c>
      <c r="D232" s="2"/>
      <c r="E232" s="121" t="s">
        <v>23</v>
      </c>
      <c r="F232" s="2" t="s">
        <v>1</v>
      </c>
      <c r="G232" s="2"/>
      <c r="H232" s="2"/>
      <c r="I232" s="2"/>
      <c r="J232" s="127"/>
      <c r="K232" s="121"/>
      <c r="L232" s="2"/>
      <c r="M232" s="2"/>
      <c r="N232" s="2"/>
      <c r="O232" s="2"/>
      <c r="P232" s="2"/>
      <c r="Q232" s="2"/>
      <c r="R232" s="2"/>
      <c r="S232" s="2"/>
      <c r="T232" s="2"/>
      <c r="U232" s="2"/>
      <c r="V232" s="2"/>
      <c r="W232" s="2"/>
      <c r="X232" s="2"/>
      <c r="Y232" s="2"/>
      <c r="Z232" s="14"/>
      <c r="AA232" s="14"/>
      <c r="AB232" s="14"/>
      <c r="AC232" s="14"/>
      <c r="AD232" s="14"/>
      <c r="AE232" s="14"/>
      <c r="AF232" s="14"/>
      <c r="AG232" s="14"/>
      <c r="AH232" s="14"/>
      <c r="AI232" s="14"/>
      <c r="AJ232" s="14"/>
      <c r="AK232" s="14"/>
      <c r="AL232" s="14"/>
      <c r="AM232" s="14"/>
      <c r="AN232" s="12"/>
    </row>
    <row r="233" spans="2:40">
      <c r="B233" s="86">
        <f t="shared" si="7"/>
        <v>2002</v>
      </c>
      <c r="C233" s="2" t="s">
        <v>124</v>
      </c>
      <c r="D233" s="2"/>
      <c r="E233" s="121" t="s">
        <v>23</v>
      </c>
      <c r="F233" s="2" t="s">
        <v>1</v>
      </c>
      <c r="G233" s="2"/>
      <c r="H233" s="2"/>
      <c r="I233" s="2"/>
      <c r="J233" s="127"/>
      <c r="K233" s="121"/>
      <c r="L233" s="2"/>
      <c r="M233" s="2"/>
      <c r="N233" s="2"/>
      <c r="O233" s="2"/>
      <c r="P233" s="2"/>
      <c r="Q233" s="2"/>
      <c r="R233" s="2"/>
      <c r="S233" s="2"/>
      <c r="T233" s="2"/>
      <c r="U233" s="2"/>
      <c r="V233" s="2"/>
      <c r="W233" s="2"/>
      <c r="X233" s="2"/>
      <c r="Y233" s="14"/>
      <c r="Z233" s="14"/>
      <c r="AA233" s="14"/>
      <c r="AB233" s="14"/>
      <c r="AC233" s="14"/>
      <c r="AD233" s="14"/>
      <c r="AE233" s="14"/>
      <c r="AF233" s="14"/>
      <c r="AG233" s="14"/>
      <c r="AH233" s="14"/>
      <c r="AI233" s="14"/>
      <c r="AJ233" s="14"/>
      <c r="AK233" s="14"/>
      <c r="AL233" s="14"/>
      <c r="AM233" s="14"/>
      <c r="AN233" s="12"/>
    </row>
    <row r="234" spans="2:40">
      <c r="B234" s="86">
        <f t="shared" si="7"/>
        <v>2003</v>
      </c>
      <c r="C234" s="2" t="s">
        <v>124</v>
      </c>
      <c r="D234" s="2"/>
      <c r="E234" s="121" t="s">
        <v>23</v>
      </c>
      <c r="F234" s="2" t="s">
        <v>1</v>
      </c>
      <c r="G234" s="2"/>
      <c r="H234" s="2"/>
      <c r="I234" s="2"/>
      <c r="J234" s="127"/>
      <c r="K234" s="121"/>
      <c r="L234" s="2"/>
      <c r="M234" s="2"/>
      <c r="N234" s="2"/>
      <c r="O234" s="2"/>
      <c r="P234" s="2"/>
      <c r="Q234" s="2"/>
      <c r="R234" s="2"/>
      <c r="S234" s="2"/>
      <c r="T234" s="2"/>
      <c r="U234" s="2"/>
      <c r="V234" s="2"/>
      <c r="W234" s="2"/>
      <c r="X234" s="14"/>
      <c r="Y234" s="14"/>
      <c r="Z234" s="14"/>
      <c r="AA234" s="14"/>
      <c r="AB234" s="14"/>
      <c r="AC234" s="14"/>
      <c r="AD234" s="14"/>
      <c r="AE234" s="14"/>
      <c r="AF234" s="14"/>
      <c r="AG234" s="14"/>
      <c r="AH234" s="14"/>
      <c r="AI234" s="14"/>
      <c r="AJ234" s="14"/>
      <c r="AK234" s="14"/>
      <c r="AL234" s="14"/>
      <c r="AM234" s="14"/>
      <c r="AN234" s="12"/>
    </row>
    <row r="235" spans="2:40">
      <c r="B235" s="86">
        <f t="shared" si="7"/>
        <v>2004</v>
      </c>
      <c r="C235" s="2" t="s">
        <v>124</v>
      </c>
      <c r="D235" s="2"/>
      <c r="E235" s="121" t="s">
        <v>23</v>
      </c>
      <c r="F235" s="2" t="s">
        <v>1</v>
      </c>
      <c r="G235" s="2"/>
      <c r="H235" s="2"/>
      <c r="I235" s="2"/>
      <c r="J235" s="127"/>
      <c r="K235" s="121"/>
      <c r="L235" s="2"/>
      <c r="M235" s="2"/>
      <c r="N235" s="2"/>
      <c r="O235" s="2"/>
      <c r="P235" s="2"/>
      <c r="Q235" s="2"/>
      <c r="R235" s="2"/>
      <c r="S235" s="2"/>
      <c r="T235" s="2"/>
      <c r="U235" s="2"/>
      <c r="V235" s="2"/>
      <c r="W235" s="14"/>
      <c r="X235" s="14"/>
      <c r="Y235" s="14"/>
      <c r="Z235" s="14"/>
      <c r="AA235" s="14"/>
      <c r="AB235" s="14"/>
      <c r="AC235" s="14"/>
      <c r="AD235" s="14"/>
      <c r="AE235" s="14"/>
      <c r="AF235" s="14"/>
      <c r="AG235" s="14"/>
      <c r="AH235" s="14"/>
      <c r="AI235" s="14"/>
      <c r="AJ235" s="14"/>
      <c r="AK235" s="14"/>
      <c r="AL235" s="14"/>
      <c r="AM235" s="14"/>
      <c r="AN235" s="12"/>
    </row>
    <row r="236" spans="2:40">
      <c r="B236" s="150">
        <f t="shared" si="7"/>
        <v>2005</v>
      </c>
      <c r="C236" s="151" t="s">
        <v>124</v>
      </c>
      <c r="D236" s="151"/>
      <c r="E236" s="152" t="s">
        <v>23</v>
      </c>
      <c r="F236" s="151" t="s">
        <v>1</v>
      </c>
      <c r="G236" s="151"/>
      <c r="H236" s="151"/>
      <c r="I236" s="151"/>
      <c r="J236" s="153"/>
      <c r="K236" s="152"/>
      <c r="L236" s="151"/>
      <c r="M236" s="151"/>
      <c r="N236" s="151"/>
      <c r="O236" s="151"/>
      <c r="P236" s="151"/>
      <c r="Q236" s="151"/>
      <c r="R236" s="151"/>
      <c r="S236" s="151"/>
      <c r="T236" s="151"/>
      <c r="U236" s="151"/>
      <c r="V236" s="154"/>
      <c r="W236" s="154"/>
      <c r="X236" s="154"/>
      <c r="Y236" s="154"/>
      <c r="Z236" s="154"/>
      <c r="AA236" s="154"/>
      <c r="AB236" s="154"/>
      <c r="AC236" s="154"/>
      <c r="AD236" s="154"/>
      <c r="AE236" s="154"/>
      <c r="AF236" s="154"/>
      <c r="AG236" s="154"/>
      <c r="AH236" s="154"/>
      <c r="AI236" s="154"/>
      <c r="AJ236" s="154"/>
      <c r="AK236" s="154"/>
      <c r="AL236" s="154"/>
      <c r="AM236" s="154"/>
      <c r="AN236" s="155"/>
    </row>
    <row r="237" spans="2:40">
      <c r="B237" s="148">
        <f t="shared" si="7"/>
        <v>2006</v>
      </c>
      <c r="C237" s="142" t="s">
        <v>124</v>
      </c>
      <c r="D237" s="142"/>
      <c r="E237" s="145" t="s">
        <v>23</v>
      </c>
      <c r="F237" s="142" t="s">
        <v>1</v>
      </c>
      <c r="G237" s="142"/>
      <c r="H237" s="142"/>
      <c r="I237" s="142"/>
      <c r="J237" s="149"/>
      <c r="K237" s="145"/>
      <c r="L237" s="142"/>
      <c r="M237" s="142"/>
      <c r="N237" s="142"/>
      <c r="O237" s="142"/>
      <c r="P237" s="142"/>
      <c r="Q237" s="142"/>
      <c r="R237" s="142"/>
      <c r="S237" s="142"/>
      <c r="T237" s="142"/>
      <c r="U237" s="146"/>
      <c r="V237" s="146"/>
      <c r="W237" s="146"/>
      <c r="X237" s="146"/>
      <c r="Y237" s="146"/>
      <c r="Z237" s="146"/>
      <c r="AA237" s="146"/>
      <c r="AB237" s="146"/>
      <c r="AC237" s="146"/>
      <c r="AD237" s="146"/>
      <c r="AE237" s="146"/>
      <c r="AF237" s="146"/>
      <c r="AG237" s="146"/>
      <c r="AH237" s="146"/>
      <c r="AI237" s="146"/>
      <c r="AJ237" s="146"/>
      <c r="AK237" s="146"/>
      <c r="AL237" s="146"/>
      <c r="AM237" s="146"/>
      <c r="AN237" s="147"/>
    </row>
    <row r="238" spans="2:40">
      <c r="B238" s="86">
        <f t="shared" si="7"/>
        <v>2007</v>
      </c>
      <c r="C238" s="2" t="s">
        <v>124</v>
      </c>
      <c r="D238" s="2"/>
      <c r="E238" s="121" t="s">
        <v>23</v>
      </c>
      <c r="F238" s="2" t="s">
        <v>1</v>
      </c>
      <c r="G238" s="2"/>
      <c r="H238" s="2"/>
      <c r="I238" s="2"/>
      <c r="J238" s="127"/>
      <c r="K238" s="121"/>
      <c r="L238" s="2"/>
      <c r="M238" s="2"/>
      <c r="N238" s="2"/>
      <c r="O238" s="2"/>
      <c r="P238" s="2"/>
      <c r="Q238" s="2"/>
      <c r="R238" s="2"/>
      <c r="S238" s="2"/>
      <c r="T238" s="14"/>
      <c r="U238" s="14"/>
      <c r="V238" s="14"/>
      <c r="W238" s="14"/>
      <c r="X238" s="14"/>
      <c r="Y238" s="14"/>
      <c r="Z238" s="14"/>
      <c r="AA238" s="14"/>
      <c r="AB238" s="14"/>
      <c r="AC238" s="14"/>
      <c r="AD238" s="14"/>
      <c r="AE238" s="14"/>
      <c r="AF238" s="14"/>
      <c r="AG238" s="14"/>
      <c r="AH238" s="14"/>
      <c r="AI238" s="14"/>
      <c r="AJ238" s="14"/>
      <c r="AK238" s="14"/>
      <c r="AL238" s="14"/>
      <c r="AM238" s="14"/>
      <c r="AN238" s="12"/>
    </row>
    <row r="239" spans="2:40">
      <c r="B239" s="86">
        <f t="shared" si="7"/>
        <v>2008</v>
      </c>
      <c r="C239" s="2" t="s">
        <v>124</v>
      </c>
      <c r="D239" s="2"/>
      <c r="E239" s="121" t="s">
        <v>23</v>
      </c>
      <c r="F239" s="2" t="s">
        <v>1</v>
      </c>
      <c r="G239" s="2"/>
      <c r="H239" s="2"/>
      <c r="I239" s="2"/>
      <c r="J239" s="127"/>
      <c r="K239" s="121"/>
      <c r="L239" s="2"/>
      <c r="M239" s="2"/>
      <c r="N239" s="2"/>
      <c r="O239" s="2"/>
      <c r="P239" s="2"/>
      <c r="Q239" s="2"/>
      <c r="R239" s="2"/>
      <c r="S239" s="14"/>
      <c r="T239" s="14"/>
      <c r="U239" s="14"/>
      <c r="V239" s="14"/>
      <c r="W239" s="14"/>
      <c r="X239" s="14"/>
      <c r="Y239" s="14"/>
      <c r="Z239" s="14"/>
      <c r="AA239" s="14"/>
      <c r="AB239" s="14"/>
      <c r="AC239" s="14"/>
      <c r="AD239" s="14"/>
      <c r="AE239" s="14"/>
      <c r="AF239" s="14"/>
      <c r="AG239" s="14"/>
      <c r="AH239" s="14"/>
      <c r="AI239" s="14"/>
      <c r="AJ239" s="14"/>
      <c r="AK239" s="14"/>
      <c r="AL239" s="14"/>
      <c r="AM239" s="14"/>
      <c r="AN239" s="12"/>
    </row>
    <row r="240" spans="2:40">
      <c r="B240" s="86">
        <f t="shared" si="7"/>
        <v>2009</v>
      </c>
      <c r="C240" s="2" t="s">
        <v>124</v>
      </c>
      <c r="D240" s="2"/>
      <c r="E240" s="121" t="s">
        <v>23</v>
      </c>
      <c r="F240" s="2" t="s">
        <v>1</v>
      </c>
      <c r="G240" s="2"/>
      <c r="H240" s="2"/>
      <c r="I240" s="2"/>
      <c r="J240" s="127"/>
      <c r="K240" s="121"/>
      <c r="L240" s="2"/>
      <c r="M240" s="2"/>
      <c r="N240" s="2"/>
      <c r="O240" s="2"/>
      <c r="P240" s="2"/>
      <c r="Q240" s="2"/>
      <c r="R240" s="14"/>
      <c r="S240" s="14"/>
      <c r="T240" s="14"/>
      <c r="U240" s="14"/>
      <c r="V240" s="14"/>
      <c r="W240" s="14"/>
      <c r="X240" s="14"/>
      <c r="Y240" s="14"/>
      <c r="Z240" s="14"/>
      <c r="AA240" s="14"/>
      <c r="AB240" s="14"/>
      <c r="AC240" s="14"/>
      <c r="AD240" s="14"/>
      <c r="AE240" s="14"/>
      <c r="AF240" s="14"/>
      <c r="AG240" s="14"/>
      <c r="AH240" s="14"/>
      <c r="AI240" s="14"/>
      <c r="AJ240" s="14"/>
      <c r="AK240" s="14"/>
      <c r="AL240" s="14"/>
      <c r="AM240" s="14"/>
      <c r="AN240" s="12"/>
    </row>
    <row r="241" spans="2:40">
      <c r="B241" s="86">
        <f t="shared" si="7"/>
        <v>2010</v>
      </c>
      <c r="C241" s="2" t="s">
        <v>124</v>
      </c>
      <c r="D241" s="2"/>
      <c r="E241" s="121" t="s">
        <v>23</v>
      </c>
      <c r="F241" s="2" t="s">
        <v>1</v>
      </c>
      <c r="G241" s="2"/>
      <c r="H241" s="2"/>
      <c r="I241" s="2"/>
      <c r="J241" s="127"/>
      <c r="K241" s="121"/>
      <c r="L241" s="2"/>
      <c r="M241" s="2"/>
      <c r="N241" s="2"/>
      <c r="O241" s="2"/>
      <c r="P241" s="2"/>
      <c r="Q241" s="14"/>
      <c r="R241" s="14"/>
      <c r="S241" s="14"/>
      <c r="T241" s="14"/>
      <c r="U241" s="14"/>
      <c r="V241" s="14"/>
      <c r="W241" s="14"/>
      <c r="X241" s="14"/>
      <c r="Y241" s="14"/>
      <c r="Z241" s="14"/>
      <c r="AA241" s="14"/>
      <c r="AB241" s="14"/>
      <c r="AC241" s="14"/>
      <c r="AD241" s="14"/>
      <c r="AE241" s="14"/>
      <c r="AF241" s="14"/>
      <c r="AG241" s="14"/>
      <c r="AH241" s="14"/>
      <c r="AI241" s="14"/>
      <c r="AJ241" s="14"/>
      <c r="AK241" s="14"/>
      <c r="AL241" s="14"/>
      <c r="AM241" s="14"/>
      <c r="AN241" s="12"/>
    </row>
    <row r="242" spans="2:40">
      <c r="B242" s="86">
        <f t="shared" si="7"/>
        <v>2011</v>
      </c>
      <c r="C242" s="2" t="s">
        <v>124</v>
      </c>
      <c r="D242" s="2"/>
      <c r="E242" s="121" t="s">
        <v>23</v>
      </c>
      <c r="F242" s="2" t="s">
        <v>1</v>
      </c>
      <c r="G242" s="2"/>
      <c r="H242" s="2"/>
      <c r="I242" s="2"/>
      <c r="J242" s="127"/>
      <c r="K242" s="121"/>
      <c r="L242" s="2"/>
      <c r="M242" s="2"/>
      <c r="N242" s="2"/>
      <c r="O242" s="2"/>
      <c r="P242" s="14"/>
      <c r="Q242" s="14"/>
      <c r="R242" s="14"/>
      <c r="S242" s="14"/>
      <c r="T242" s="14"/>
      <c r="U242" s="14"/>
      <c r="V242" s="14"/>
      <c r="W242" s="14"/>
      <c r="X242" s="14"/>
      <c r="Y242" s="14"/>
      <c r="Z242" s="14"/>
      <c r="AA242" s="14"/>
      <c r="AB242" s="14"/>
      <c r="AC242" s="14"/>
      <c r="AD242" s="14"/>
      <c r="AE242" s="14"/>
      <c r="AF242" s="14"/>
      <c r="AG242" s="14"/>
      <c r="AH242" s="14"/>
      <c r="AI242" s="14"/>
      <c r="AJ242" s="14"/>
      <c r="AK242" s="14"/>
      <c r="AL242" s="14"/>
      <c r="AM242" s="14"/>
      <c r="AN242" s="12"/>
    </row>
    <row r="243" spans="2:40">
      <c r="B243" s="86">
        <f t="shared" si="7"/>
        <v>2012</v>
      </c>
      <c r="C243" s="2" t="s">
        <v>124</v>
      </c>
      <c r="D243" s="2"/>
      <c r="E243" s="121" t="s">
        <v>23</v>
      </c>
      <c r="F243" s="2" t="s">
        <v>1</v>
      </c>
      <c r="G243" s="2"/>
      <c r="H243" s="2"/>
      <c r="I243" s="2"/>
      <c r="J243" s="127"/>
      <c r="K243" s="121"/>
      <c r="L243" s="2"/>
      <c r="M243" s="2"/>
      <c r="N243" s="2"/>
      <c r="O243" s="14"/>
      <c r="P243" s="14"/>
      <c r="Q243" s="14"/>
      <c r="R243" s="14"/>
      <c r="S243" s="14"/>
      <c r="T243" s="14"/>
      <c r="U243" s="14"/>
      <c r="V243" s="14"/>
      <c r="W243" s="14"/>
      <c r="X243" s="14"/>
      <c r="Y243" s="14"/>
      <c r="Z243" s="14"/>
      <c r="AA243" s="14"/>
      <c r="AB243" s="14"/>
      <c r="AC243" s="14"/>
      <c r="AD243" s="14"/>
      <c r="AE243" s="14"/>
      <c r="AF243" s="14"/>
      <c r="AG243" s="14"/>
      <c r="AH243" s="14"/>
      <c r="AI243" s="14"/>
      <c r="AJ243" s="14"/>
      <c r="AK243" s="14"/>
      <c r="AL243" s="14"/>
      <c r="AM243" s="14"/>
      <c r="AN243" s="12"/>
    </row>
    <row r="244" spans="2:40">
      <c r="B244" s="86">
        <f t="shared" si="7"/>
        <v>2013</v>
      </c>
      <c r="C244" s="2" t="s">
        <v>124</v>
      </c>
      <c r="D244" s="2"/>
      <c r="E244" s="121" t="s">
        <v>23</v>
      </c>
      <c r="F244" s="2" t="s">
        <v>1</v>
      </c>
      <c r="G244" s="2"/>
      <c r="H244" s="2"/>
      <c r="I244" s="2"/>
      <c r="J244" s="127"/>
      <c r="K244" s="121"/>
      <c r="L244" s="2"/>
      <c r="M244" s="2"/>
      <c r="N244" s="14"/>
      <c r="O244" s="14"/>
      <c r="P244" s="14"/>
      <c r="Q244" s="14"/>
      <c r="R244" s="14"/>
      <c r="S244" s="14"/>
      <c r="T244" s="14"/>
      <c r="U244" s="14"/>
      <c r="V244" s="14"/>
      <c r="W244" s="14"/>
      <c r="X244" s="14"/>
      <c r="Y244" s="14"/>
      <c r="Z244" s="14"/>
      <c r="AA244" s="14"/>
      <c r="AB244" s="14"/>
      <c r="AC244" s="14"/>
      <c r="AD244" s="14"/>
      <c r="AE244" s="14"/>
      <c r="AF244" s="14"/>
      <c r="AG244" s="14"/>
      <c r="AH244" s="14"/>
      <c r="AI244" s="14"/>
      <c r="AJ244" s="14"/>
      <c r="AK244" s="14"/>
      <c r="AL244" s="14"/>
      <c r="AM244" s="14"/>
      <c r="AN244" s="12"/>
    </row>
    <row r="245" spans="2:40">
      <c r="B245" s="86">
        <f>B246-1</f>
        <v>2014</v>
      </c>
      <c r="C245" s="2" t="s">
        <v>124</v>
      </c>
      <c r="D245" s="2"/>
      <c r="E245" s="121" t="s">
        <v>23</v>
      </c>
      <c r="F245" s="2" t="s">
        <v>1</v>
      </c>
      <c r="G245" s="2"/>
      <c r="H245" s="2"/>
      <c r="I245" s="2"/>
      <c r="J245" s="127"/>
      <c r="K245" s="121"/>
      <c r="L245" s="2"/>
      <c r="M245" s="14"/>
      <c r="N245" s="14"/>
      <c r="O245" s="14"/>
      <c r="P245" s="14"/>
      <c r="Q245" s="14"/>
      <c r="R245" s="14"/>
      <c r="S245" s="14"/>
      <c r="T245" s="14"/>
      <c r="U245" s="14"/>
      <c r="V245" s="14"/>
      <c r="W245" s="14"/>
      <c r="X245" s="14"/>
      <c r="Y245" s="14"/>
      <c r="Z245" s="14"/>
      <c r="AA245" s="14"/>
      <c r="AB245" s="14"/>
      <c r="AC245" s="14"/>
      <c r="AD245" s="14"/>
      <c r="AE245" s="14"/>
      <c r="AF245" s="14"/>
      <c r="AG245" s="14"/>
      <c r="AH245" s="14"/>
      <c r="AI245" s="14"/>
      <c r="AJ245" s="14"/>
      <c r="AK245" s="14"/>
      <c r="AL245" s="14"/>
      <c r="AM245" s="14"/>
      <c r="AN245" s="12"/>
    </row>
    <row r="246" spans="2:40">
      <c r="B246" s="87">
        <v>2015</v>
      </c>
      <c r="C246" s="2" t="s">
        <v>124</v>
      </c>
      <c r="D246" s="2"/>
      <c r="E246" s="121" t="s">
        <v>23</v>
      </c>
      <c r="F246" s="2" t="s">
        <v>1</v>
      </c>
      <c r="G246" s="2"/>
      <c r="H246" s="2"/>
      <c r="I246" s="2"/>
      <c r="J246" s="127"/>
      <c r="K246" s="123"/>
      <c r="L246" s="15"/>
      <c r="M246" s="15"/>
      <c r="N246" s="15"/>
      <c r="O246" s="15"/>
      <c r="P246" s="15"/>
      <c r="Q246" s="15"/>
      <c r="R246" s="15"/>
      <c r="S246" s="15"/>
      <c r="T246" s="15"/>
      <c r="U246" s="15"/>
      <c r="V246" s="15"/>
      <c r="W246" s="15"/>
      <c r="X246" s="15"/>
      <c r="Y246" s="15"/>
      <c r="Z246" s="15"/>
      <c r="AA246" s="15"/>
      <c r="AB246" s="15"/>
      <c r="AC246" s="15"/>
      <c r="AD246" s="15"/>
      <c r="AE246" s="15"/>
      <c r="AF246" s="15"/>
      <c r="AG246" s="15"/>
      <c r="AH246" s="15"/>
      <c r="AI246" s="15"/>
      <c r="AJ246" s="15"/>
      <c r="AK246" s="15"/>
      <c r="AL246" s="15"/>
      <c r="AM246" s="15"/>
      <c r="AN246" s="13"/>
    </row>
    <row r="247" spans="2:40">
      <c r="B247" s="85">
        <f t="shared" ref="B247:B274" si="8">B248-1</f>
        <v>1986</v>
      </c>
      <c r="C247" s="23" t="s">
        <v>124</v>
      </c>
      <c r="D247" s="23"/>
      <c r="E247" s="119" t="s">
        <v>23</v>
      </c>
      <c r="F247" s="23" t="s">
        <v>1</v>
      </c>
      <c r="G247" s="23"/>
      <c r="H247" s="23"/>
      <c r="I247" s="23"/>
      <c r="J247" s="68"/>
      <c r="K247" s="119"/>
      <c r="L247" s="23"/>
      <c r="M247" s="23"/>
      <c r="N247" s="23"/>
      <c r="O247" s="23"/>
      <c r="P247" s="23"/>
      <c r="Q247" s="23"/>
      <c r="R247" s="23"/>
      <c r="S247" s="23"/>
      <c r="T247" s="23"/>
      <c r="U247" s="23"/>
      <c r="V247" s="23"/>
      <c r="W247" s="23"/>
      <c r="X247" s="23"/>
      <c r="Y247" s="23"/>
      <c r="Z247" s="23"/>
      <c r="AA247" s="23"/>
      <c r="AB247" s="23"/>
      <c r="AC247" s="23"/>
      <c r="AD247" s="23"/>
      <c r="AE247" s="23"/>
      <c r="AF247" s="23"/>
      <c r="AG247" s="23"/>
      <c r="AH247" s="23"/>
      <c r="AI247" s="23"/>
      <c r="AJ247" s="23"/>
      <c r="AK247" s="23"/>
      <c r="AL247" s="23"/>
      <c r="AM247" s="23"/>
      <c r="AN247" s="68"/>
    </row>
    <row r="248" spans="2:40">
      <c r="B248" s="86">
        <f t="shared" si="8"/>
        <v>1987</v>
      </c>
      <c r="C248" s="2" t="s">
        <v>124</v>
      </c>
      <c r="D248" s="2"/>
      <c r="E248" s="121" t="s">
        <v>23</v>
      </c>
      <c r="F248" s="2" t="s">
        <v>1</v>
      </c>
      <c r="G248" s="2"/>
      <c r="H248" s="2"/>
      <c r="I248" s="2"/>
      <c r="J248" s="127"/>
      <c r="K248" s="121"/>
      <c r="L248" s="2"/>
      <c r="M248" s="2"/>
      <c r="N248" s="2"/>
      <c r="O248" s="2"/>
      <c r="P248" s="2"/>
      <c r="Q248" s="2"/>
      <c r="R248" s="2"/>
      <c r="S248" s="2"/>
      <c r="T248" s="2"/>
      <c r="U248" s="2"/>
      <c r="V248" s="2"/>
      <c r="W248" s="2"/>
      <c r="X248" s="2"/>
      <c r="Y248" s="2"/>
      <c r="Z248" s="2"/>
      <c r="AA248" s="2"/>
      <c r="AB248" s="2"/>
      <c r="AC248" s="2"/>
      <c r="AD248" s="2"/>
      <c r="AE248" s="2"/>
      <c r="AF248" s="2"/>
      <c r="AG248" s="2"/>
      <c r="AH248" s="2"/>
      <c r="AI248" s="2"/>
      <c r="AJ248" s="2"/>
      <c r="AK248" s="2"/>
      <c r="AL248" s="2"/>
      <c r="AM248" s="2"/>
      <c r="AN248" s="12"/>
    </row>
    <row r="249" spans="2:40">
      <c r="B249" s="86">
        <f t="shared" si="8"/>
        <v>1988</v>
      </c>
      <c r="C249" s="2" t="s">
        <v>124</v>
      </c>
      <c r="D249" s="2"/>
      <c r="E249" s="121" t="s">
        <v>23</v>
      </c>
      <c r="F249" s="2" t="s">
        <v>1</v>
      </c>
      <c r="G249" s="2"/>
      <c r="H249" s="2"/>
      <c r="I249" s="2"/>
      <c r="J249" s="127"/>
      <c r="K249" s="121"/>
      <c r="L249" s="2"/>
      <c r="M249" s="2"/>
      <c r="N249" s="2"/>
      <c r="O249" s="2"/>
      <c r="P249" s="2"/>
      <c r="Q249" s="2"/>
      <c r="R249" s="2"/>
      <c r="S249" s="2"/>
      <c r="T249" s="2"/>
      <c r="U249" s="2"/>
      <c r="V249" s="2"/>
      <c r="W249" s="2"/>
      <c r="X249" s="2"/>
      <c r="Y249" s="2"/>
      <c r="Z249" s="2"/>
      <c r="AA249" s="2"/>
      <c r="AB249" s="2"/>
      <c r="AC249" s="2"/>
      <c r="AD249" s="2"/>
      <c r="AE249" s="2"/>
      <c r="AF249" s="2"/>
      <c r="AG249" s="2"/>
      <c r="AH249" s="2"/>
      <c r="AI249" s="2"/>
      <c r="AJ249" s="2"/>
      <c r="AK249" s="2"/>
      <c r="AL249" s="2"/>
      <c r="AM249" s="14"/>
      <c r="AN249" s="12"/>
    </row>
    <row r="250" spans="2:40">
      <c r="B250" s="86">
        <f t="shared" si="8"/>
        <v>1989</v>
      </c>
      <c r="C250" s="2" t="s">
        <v>124</v>
      </c>
      <c r="D250" s="2"/>
      <c r="E250" s="121" t="s">
        <v>23</v>
      </c>
      <c r="F250" s="2" t="s">
        <v>1</v>
      </c>
      <c r="G250" s="2"/>
      <c r="H250" s="2"/>
      <c r="I250" s="2"/>
      <c r="J250" s="127"/>
      <c r="K250" s="121"/>
      <c r="L250" s="2"/>
      <c r="M250" s="2"/>
      <c r="N250" s="2"/>
      <c r="O250" s="2"/>
      <c r="P250" s="2"/>
      <c r="Q250" s="2"/>
      <c r="R250" s="2"/>
      <c r="S250" s="2"/>
      <c r="T250" s="2"/>
      <c r="U250" s="2"/>
      <c r="V250" s="2"/>
      <c r="W250" s="2"/>
      <c r="X250" s="2"/>
      <c r="Y250" s="2"/>
      <c r="Z250" s="2"/>
      <c r="AA250" s="2"/>
      <c r="AB250" s="2"/>
      <c r="AC250" s="2"/>
      <c r="AD250" s="2"/>
      <c r="AE250" s="2"/>
      <c r="AF250" s="2"/>
      <c r="AG250" s="2"/>
      <c r="AH250" s="2"/>
      <c r="AI250" s="2"/>
      <c r="AJ250" s="2"/>
      <c r="AK250" s="2"/>
      <c r="AL250" s="14"/>
      <c r="AM250" s="14"/>
      <c r="AN250" s="12"/>
    </row>
    <row r="251" spans="2:40">
      <c r="B251" s="86">
        <f t="shared" si="8"/>
        <v>1990</v>
      </c>
      <c r="C251" s="2" t="s">
        <v>124</v>
      </c>
      <c r="D251" s="2"/>
      <c r="E251" s="121" t="s">
        <v>23</v>
      </c>
      <c r="F251" s="2" t="s">
        <v>1</v>
      </c>
      <c r="G251" s="2"/>
      <c r="H251" s="2"/>
      <c r="I251" s="2"/>
      <c r="J251" s="127"/>
      <c r="K251" s="121"/>
      <c r="L251" s="2"/>
      <c r="M251" s="2"/>
      <c r="N251" s="2"/>
      <c r="O251" s="2"/>
      <c r="P251" s="2"/>
      <c r="Q251" s="2"/>
      <c r="R251" s="2"/>
      <c r="S251" s="2"/>
      <c r="T251" s="2"/>
      <c r="U251" s="2"/>
      <c r="V251" s="2"/>
      <c r="W251" s="2"/>
      <c r="X251" s="2"/>
      <c r="Y251" s="2"/>
      <c r="Z251" s="2"/>
      <c r="AA251" s="2"/>
      <c r="AB251" s="2"/>
      <c r="AC251" s="2"/>
      <c r="AD251" s="2"/>
      <c r="AE251" s="2"/>
      <c r="AF251" s="2"/>
      <c r="AG251" s="2"/>
      <c r="AH251" s="2"/>
      <c r="AI251" s="2"/>
      <c r="AJ251" s="2"/>
      <c r="AK251" s="14"/>
      <c r="AL251" s="14"/>
      <c r="AM251" s="14"/>
      <c r="AN251" s="12"/>
    </row>
    <row r="252" spans="2:40">
      <c r="B252" s="86">
        <f t="shared" si="8"/>
        <v>1991</v>
      </c>
      <c r="C252" s="2" t="s">
        <v>124</v>
      </c>
      <c r="D252" s="2"/>
      <c r="E252" s="121" t="s">
        <v>23</v>
      </c>
      <c r="F252" s="2" t="s">
        <v>1</v>
      </c>
      <c r="G252" s="2"/>
      <c r="H252" s="2"/>
      <c r="I252" s="2"/>
      <c r="J252" s="127"/>
      <c r="K252" s="121"/>
      <c r="L252" s="2"/>
      <c r="M252" s="2"/>
      <c r="N252" s="2"/>
      <c r="O252" s="2"/>
      <c r="P252" s="2"/>
      <c r="Q252" s="2"/>
      <c r="R252" s="2"/>
      <c r="S252" s="2"/>
      <c r="T252" s="2"/>
      <c r="U252" s="2"/>
      <c r="V252" s="2"/>
      <c r="W252" s="2"/>
      <c r="X252" s="2"/>
      <c r="Y252" s="2"/>
      <c r="Z252" s="2"/>
      <c r="AA252" s="2"/>
      <c r="AB252" s="2"/>
      <c r="AC252" s="2"/>
      <c r="AD252" s="2"/>
      <c r="AE252" s="2"/>
      <c r="AF252" s="2"/>
      <c r="AG252" s="2"/>
      <c r="AH252" s="2"/>
      <c r="AI252" s="2"/>
      <c r="AJ252" s="14"/>
      <c r="AK252" s="14"/>
      <c r="AL252" s="14"/>
      <c r="AM252" s="14"/>
      <c r="AN252" s="12"/>
    </row>
    <row r="253" spans="2:40">
      <c r="B253" s="86">
        <f t="shared" si="8"/>
        <v>1992</v>
      </c>
      <c r="C253" s="2" t="s">
        <v>124</v>
      </c>
      <c r="D253" s="2"/>
      <c r="E253" s="121" t="s">
        <v>23</v>
      </c>
      <c r="F253" s="2" t="s">
        <v>1</v>
      </c>
      <c r="G253" s="2"/>
      <c r="H253" s="2"/>
      <c r="I253" s="2"/>
      <c r="J253" s="127"/>
      <c r="K253" s="121"/>
      <c r="L253" s="2"/>
      <c r="M253" s="2"/>
      <c r="N253" s="2"/>
      <c r="O253" s="2"/>
      <c r="P253" s="2"/>
      <c r="Q253" s="2"/>
      <c r="R253" s="2"/>
      <c r="S253" s="2"/>
      <c r="T253" s="2"/>
      <c r="U253" s="2"/>
      <c r="V253" s="2"/>
      <c r="W253" s="2"/>
      <c r="X253" s="2"/>
      <c r="Y253" s="2"/>
      <c r="Z253" s="2"/>
      <c r="AA253" s="2"/>
      <c r="AB253" s="2"/>
      <c r="AC253" s="2"/>
      <c r="AD253" s="2"/>
      <c r="AE253" s="2"/>
      <c r="AF253" s="2"/>
      <c r="AG253" s="2"/>
      <c r="AH253" s="2"/>
      <c r="AI253" s="14"/>
      <c r="AJ253" s="14"/>
      <c r="AK253" s="14"/>
      <c r="AL253" s="14"/>
      <c r="AM253" s="14"/>
      <c r="AN253" s="12"/>
    </row>
    <row r="254" spans="2:40">
      <c r="B254" s="86">
        <f t="shared" si="8"/>
        <v>1993</v>
      </c>
      <c r="C254" s="2" t="s">
        <v>124</v>
      </c>
      <c r="D254" s="2"/>
      <c r="E254" s="121" t="s">
        <v>23</v>
      </c>
      <c r="F254" s="2" t="s">
        <v>1</v>
      </c>
      <c r="G254" s="2"/>
      <c r="H254" s="2"/>
      <c r="I254" s="2"/>
      <c r="J254" s="127"/>
      <c r="K254" s="121"/>
      <c r="L254" s="2"/>
      <c r="M254" s="2"/>
      <c r="N254" s="2"/>
      <c r="O254" s="2"/>
      <c r="P254" s="2"/>
      <c r="Q254" s="2"/>
      <c r="R254" s="2"/>
      <c r="S254" s="2"/>
      <c r="T254" s="2"/>
      <c r="U254" s="2"/>
      <c r="V254" s="2"/>
      <c r="W254" s="2"/>
      <c r="X254" s="2"/>
      <c r="Y254" s="2"/>
      <c r="Z254" s="2"/>
      <c r="AA254" s="2"/>
      <c r="AB254" s="2"/>
      <c r="AC254" s="2"/>
      <c r="AD254" s="2"/>
      <c r="AE254" s="2"/>
      <c r="AF254" s="2"/>
      <c r="AG254" s="2"/>
      <c r="AH254" s="14"/>
      <c r="AI254" s="14"/>
      <c r="AJ254" s="14"/>
      <c r="AK254" s="14"/>
      <c r="AL254" s="14"/>
      <c r="AM254" s="14"/>
      <c r="AN254" s="12"/>
    </row>
    <row r="255" spans="2:40">
      <c r="B255" s="86">
        <f t="shared" si="8"/>
        <v>1994</v>
      </c>
      <c r="C255" s="2" t="s">
        <v>124</v>
      </c>
      <c r="D255" s="2"/>
      <c r="E255" s="121" t="s">
        <v>23</v>
      </c>
      <c r="F255" s="2" t="s">
        <v>1</v>
      </c>
      <c r="G255" s="2"/>
      <c r="H255" s="2"/>
      <c r="I255" s="2"/>
      <c r="J255" s="127"/>
      <c r="K255" s="121"/>
      <c r="L255" s="2"/>
      <c r="M255" s="2"/>
      <c r="N255" s="2"/>
      <c r="O255" s="2"/>
      <c r="P255" s="2"/>
      <c r="Q255" s="2"/>
      <c r="R255" s="2"/>
      <c r="S255" s="2"/>
      <c r="T255" s="2"/>
      <c r="U255" s="2"/>
      <c r="V255" s="2"/>
      <c r="W255" s="2"/>
      <c r="X255" s="2"/>
      <c r="Y255" s="2"/>
      <c r="Z255" s="2"/>
      <c r="AA255" s="2"/>
      <c r="AB255" s="2"/>
      <c r="AC255" s="2"/>
      <c r="AD255" s="2"/>
      <c r="AE255" s="2"/>
      <c r="AF255" s="2"/>
      <c r="AG255" s="14"/>
      <c r="AH255" s="14"/>
      <c r="AI255" s="14"/>
      <c r="AJ255" s="14"/>
      <c r="AK255" s="14"/>
      <c r="AL255" s="14"/>
      <c r="AM255" s="14"/>
      <c r="AN255" s="12"/>
    </row>
    <row r="256" spans="2:40">
      <c r="B256" s="150">
        <f t="shared" si="8"/>
        <v>1995</v>
      </c>
      <c r="C256" s="151" t="s">
        <v>124</v>
      </c>
      <c r="D256" s="151"/>
      <c r="E256" s="152" t="s">
        <v>23</v>
      </c>
      <c r="F256" s="151" t="s">
        <v>1</v>
      </c>
      <c r="G256" s="151"/>
      <c r="H256" s="151"/>
      <c r="I256" s="151"/>
      <c r="J256" s="153"/>
      <c r="K256" s="152"/>
      <c r="L256" s="151"/>
      <c r="M256" s="151"/>
      <c r="N256" s="151"/>
      <c r="O256" s="151"/>
      <c r="P256" s="151"/>
      <c r="Q256" s="151"/>
      <c r="R256" s="151"/>
      <c r="S256" s="151"/>
      <c r="T256" s="151"/>
      <c r="U256" s="151"/>
      <c r="V256" s="151"/>
      <c r="W256" s="151"/>
      <c r="X256" s="151"/>
      <c r="Y256" s="151"/>
      <c r="Z256" s="151"/>
      <c r="AA256" s="151"/>
      <c r="AB256" s="151"/>
      <c r="AC256" s="151"/>
      <c r="AD256" s="151"/>
      <c r="AE256" s="151"/>
      <c r="AF256" s="154"/>
      <c r="AG256" s="154"/>
      <c r="AH256" s="154"/>
      <c r="AI256" s="154"/>
      <c r="AJ256" s="154"/>
      <c r="AK256" s="154"/>
      <c r="AL256" s="154"/>
      <c r="AM256" s="154"/>
      <c r="AN256" s="155"/>
    </row>
    <row r="257" spans="2:40">
      <c r="B257" s="148">
        <f t="shared" si="8"/>
        <v>1996</v>
      </c>
      <c r="C257" s="142" t="s">
        <v>124</v>
      </c>
      <c r="D257" s="142"/>
      <c r="E257" s="145" t="s">
        <v>23</v>
      </c>
      <c r="F257" s="142" t="s">
        <v>1</v>
      </c>
      <c r="G257" s="142"/>
      <c r="H257" s="142"/>
      <c r="I257" s="142"/>
      <c r="J257" s="149"/>
      <c r="K257" s="145"/>
      <c r="L257" s="142"/>
      <c r="M257" s="142"/>
      <c r="N257" s="142"/>
      <c r="O257" s="142"/>
      <c r="P257" s="142"/>
      <c r="Q257" s="142"/>
      <c r="R257" s="142"/>
      <c r="S257" s="142"/>
      <c r="T257" s="142"/>
      <c r="U257" s="142"/>
      <c r="V257" s="142"/>
      <c r="W257" s="142"/>
      <c r="X257" s="142"/>
      <c r="Y257" s="142"/>
      <c r="Z257" s="142"/>
      <c r="AA257" s="142"/>
      <c r="AB257" s="142"/>
      <c r="AC257" s="142"/>
      <c r="AD257" s="142"/>
      <c r="AE257" s="143"/>
      <c r="AF257" s="143"/>
      <c r="AG257" s="143"/>
      <c r="AH257" s="143"/>
      <c r="AI257" s="143"/>
      <c r="AJ257" s="143"/>
      <c r="AK257" s="143"/>
      <c r="AL257" s="143"/>
      <c r="AM257" s="143"/>
      <c r="AN257" s="144"/>
    </row>
    <row r="258" spans="2:40">
      <c r="B258" s="86">
        <f t="shared" si="8"/>
        <v>1997</v>
      </c>
      <c r="C258" s="2" t="s">
        <v>124</v>
      </c>
      <c r="D258" s="2"/>
      <c r="E258" s="121" t="s">
        <v>23</v>
      </c>
      <c r="F258" s="2" t="s">
        <v>1</v>
      </c>
      <c r="G258" s="2"/>
      <c r="H258" s="2"/>
      <c r="I258" s="2"/>
      <c r="J258" s="127"/>
      <c r="K258" s="121"/>
      <c r="L258" s="2"/>
      <c r="M258" s="2"/>
      <c r="N258" s="2"/>
      <c r="O258" s="2"/>
      <c r="P258" s="2"/>
      <c r="Q258" s="2"/>
      <c r="R258" s="2"/>
      <c r="S258" s="2"/>
      <c r="T258" s="2"/>
      <c r="U258" s="2"/>
      <c r="V258" s="2"/>
      <c r="W258" s="2"/>
      <c r="X258" s="2"/>
      <c r="Y258" s="2"/>
      <c r="Z258" s="2"/>
      <c r="AA258" s="2"/>
      <c r="AB258" s="2"/>
      <c r="AC258" s="2"/>
      <c r="AD258" s="14"/>
      <c r="AE258" s="14"/>
      <c r="AF258" s="14"/>
      <c r="AG258" s="14"/>
      <c r="AH258" s="14"/>
      <c r="AI258" s="14"/>
      <c r="AJ258" s="14"/>
      <c r="AK258" s="14"/>
      <c r="AL258" s="14"/>
      <c r="AM258" s="14"/>
      <c r="AN258" s="12"/>
    </row>
    <row r="259" spans="2:40">
      <c r="B259" s="86">
        <f t="shared" si="8"/>
        <v>1998</v>
      </c>
      <c r="C259" s="2" t="s">
        <v>124</v>
      </c>
      <c r="D259" s="2"/>
      <c r="E259" s="121" t="s">
        <v>23</v>
      </c>
      <c r="F259" s="2" t="s">
        <v>1</v>
      </c>
      <c r="G259" s="2"/>
      <c r="H259" s="2"/>
      <c r="I259" s="2"/>
      <c r="J259" s="127"/>
      <c r="K259" s="121"/>
      <c r="L259" s="2"/>
      <c r="M259" s="2"/>
      <c r="N259" s="2"/>
      <c r="O259" s="2"/>
      <c r="P259" s="2"/>
      <c r="Q259" s="2"/>
      <c r="R259" s="2"/>
      <c r="S259" s="2"/>
      <c r="T259" s="2"/>
      <c r="U259" s="2"/>
      <c r="V259" s="2"/>
      <c r="W259" s="2"/>
      <c r="X259" s="2"/>
      <c r="Y259" s="2"/>
      <c r="Z259" s="2"/>
      <c r="AA259" s="2"/>
      <c r="AB259" s="2"/>
      <c r="AC259" s="14"/>
      <c r="AD259" s="14"/>
      <c r="AE259" s="14"/>
      <c r="AF259" s="14"/>
      <c r="AG259" s="14"/>
      <c r="AH259" s="14"/>
      <c r="AI259" s="14"/>
      <c r="AJ259" s="14"/>
      <c r="AK259" s="14"/>
      <c r="AL259" s="14"/>
      <c r="AM259" s="14"/>
      <c r="AN259" s="12"/>
    </row>
    <row r="260" spans="2:40">
      <c r="B260" s="86">
        <f t="shared" si="8"/>
        <v>1999</v>
      </c>
      <c r="C260" s="2" t="s">
        <v>124</v>
      </c>
      <c r="D260" s="2"/>
      <c r="E260" s="121" t="s">
        <v>23</v>
      </c>
      <c r="F260" s="2" t="s">
        <v>1</v>
      </c>
      <c r="G260" s="2"/>
      <c r="H260" s="2"/>
      <c r="I260" s="2"/>
      <c r="J260" s="127"/>
      <c r="K260" s="121"/>
      <c r="L260" s="2"/>
      <c r="M260" s="2"/>
      <c r="N260" s="2"/>
      <c r="O260" s="2"/>
      <c r="P260" s="2"/>
      <c r="Q260" s="2"/>
      <c r="R260" s="2"/>
      <c r="S260" s="2"/>
      <c r="T260" s="2"/>
      <c r="U260" s="2"/>
      <c r="V260" s="2"/>
      <c r="W260" s="2"/>
      <c r="X260" s="2"/>
      <c r="Y260" s="2"/>
      <c r="Z260" s="2"/>
      <c r="AA260" s="2"/>
      <c r="AB260" s="14"/>
      <c r="AC260" s="14"/>
      <c r="AD260" s="14"/>
      <c r="AE260" s="14"/>
      <c r="AF260" s="14"/>
      <c r="AG260" s="14"/>
      <c r="AH260" s="14"/>
      <c r="AI260" s="14"/>
      <c r="AJ260" s="14"/>
      <c r="AK260" s="14"/>
      <c r="AL260" s="14"/>
      <c r="AM260" s="14"/>
      <c r="AN260" s="12"/>
    </row>
    <row r="261" spans="2:40">
      <c r="B261" s="86">
        <f t="shared" si="8"/>
        <v>2000</v>
      </c>
      <c r="C261" s="2" t="s">
        <v>124</v>
      </c>
      <c r="D261" s="2"/>
      <c r="E261" s="121" t="s">
        <v>23</v>
      </c>
      <c r="F261" s="2" t="s">
        <v>1</v>
      </c>
      <c r="G261" s="2"/>
      <c r="H261" s="2"/>
      <c r="I261" s="2"/>
      <c r="J261" s="127"/>
      <c r="K261" s="121"/>
      <c r="L261" s="2"/>
      <c r="M261" s="2"/>
      <c r="N261" s="2"/>
      <c r="O261" s="2"/>
      <c r="P261" s="2"/>
      <c r="Q261" s="2"/>
      <c r="R261" s="2"/>
      <c r="S261" s="2"/>
      <c r="T261" s="2"/>
      <c r="U261" s="2"/>
      <c r="V261" s="2"/>
      <c r="W261" s="2"/>
      <c r="X261" s="2"/>
      <c r="Y261" s="2"/>
      <c r="Z261" s="2"/>
      <c r="AA261" s="14"/>
      <c r="AB261" s="14"/>
      <c r="AC261" s="14"/>
      <c r="AD261" s="14"/>
      <c r="AE261" s="14"/>
      <c r="AF261" s="14"/>
      <c r="AG261" s="14"/>
      <c r="AH261" s="14"/>
      <c r="AI261" s="14"/>
      <c r="AJ261" s="14"/>
      <c r="AK261" s="14"/>
      <c r="AL261" s="14"/>
      <c r="AM261" s="14"/>
      <c r="AN261" s="12"/>
    </row>
    <row r="262" spans="2:40">
      <c r="B262" s="86">
        <f t="shared" si="8"/>
        <v>2001</v>
      </c>
      <c r="C262" s="2" t="s">
        <v>124</v>
      </c>
      <c r="D262" s="2"/>
      <c r="E262" s="121" t="s">
        <v>23</v>
      </c>
      <c r="F262" s="2" t="s">
        <v>1</v>
      </c>
      <c r="G262" s="2"/>
      <c r="H262" s="2"/>
      <c r="I262" s="2"/>
      <c r="J262" s="127"/>
      <c r="K262" s="121"/>
      <c r="L262" s="2"/>
      <c r="M262" s="2"/>
      <c r="N262" s="2"/>
      <c r="O262" s="2"/>
      <c r="P262" s="2"/>
      <c r="Q262" s="2"/>
      <c r="R262" s="2"/>
      <c r="S262" s="2"/>
      <c r="T262" s="2"/>
      <c r="U262" s="2"/>
      <c r="V262" s="2"/>
      <c r="W262" s="2"/>
      <c r="X262" s="2"/>
      <c r="Y262" s="2"/>
      <c r="Z262" s="14"/>
      <c r="AA262" s="14"/>
      <c r="AB262" s="14"/>
      <c r="AC262" s="14"/>
      <c r="AD262" s="14"/>
      <c r="AE262" s="14"/>
      <c r="AF262" s="14"/>
      <c r="AG262" s="14"/>
      <c r="AH262" s="14"/>
      <c r="AI262" s="14"/>
      <c r="AJ262" s="14"/>
      <c r="AK262" s="14"/>
      <c r="AL262" s="14"/>
      <c r="AM262" s="14"/>
      <c r="AN262" s="12"/>
    </row>
    <row r="263" spans="2:40">
      <c r="B263" s="86">
        <f t="shared" si="8"/>
        <v>2002</v>
      </c>
      <c r="C263" s="2" t="s">
        <v>124</v>
      </c>
      <c r="D263" s="2"/>
      <c r="E263" s="121" t="s">
        <v>23</v>
      </c>
      <c r="F263" s="2" t="s">
        <v>1</v>
      </c>
      <c r="G263" s="2"/>
      <c r="H263" s="2"/>
      <c r="I263" s="2"/>
      <c r="J263" s="127"/>
      <c r="K263" s="121"/>
      <c r="L263" s="2"/>
      <c r="M263" s="2"/>
      <c r="N263" s="2"/>
      <c r="O263" s="2"/>
      <c r="P263" s="2"/>
      <c r="Q263" s="2"/>
      <c r="R263" s="2"/>
      <c r="S263" s="2"/>
      <c r="T263" s="2"/>
      <c r="U263" s="2"/>
      <c r="V263" s="2"/>
      <c r="W263" s="2"/>
      <c r="X263" s="2"/>
      <c r="Y263" s="14"/>
      <c r="Z263" s="14"/>
      <c r="AA263" s="14"/>
      <c r="AB263" s="14"/>
      <c r="AC263" s="14"/>
      <c r="AD263" s="14"/>
      <c r="AE263" s="14"/>
      <c r="AF263" s="14"/>
      <c r="AG263" s="14"/>
      <c r="AH263" s="14"/>
      <c r="AI263" s="14"/>
      <c r="AJ263" s="14"/>
      <c r="AK263" s="14"/>
      <c r="AL263" s="14"/>
      <c r="AM263" s="14"/>
      <c r="AN263" s="12"/>
    </row>
    <row r="264" spans="2:40">
      <c r="B264" s="86">
        <f t="shared" si="8"/>
        <v>2003</v>
      </c>
      <c r="C264" s="2" t="s">
        <v>124</v>
      </c>
      <c r="D264" s="2"/>
      <c r="E264" s="121" t="s">
        <v>23</v>
      </c>
      <c r="F264" s="2" t="s">
        <v>1</v>
      </c>
      <c r="G264" s="2"/>
      <c r="H264" s="2"/>
      <c r="I264" s="2"/>
      <c r="J264" s="127"/>
      <c r="K264" s="121"/>
      <c r="L264" s="2"/>
      <c r="M264" s="2"/>
      <c r="N264" s="2"/>
      <c r="O264" s="2"/>
      <c r="P264" s="2"/>
      <c r="Q264" s="2"/>
      <c r="R264" s="2"/>
      <c r="S264" s="2"/>
      <c r="T264" s="2"/>
      <c r="U264" s="2"/>
      <c r="V264" s="2"/>
      <c r="W264" s="2"/>
      <c r="X264" s="14"/>
      <c r="Y264" s="14"/>
      <c r="Z264" s="14"/>
      <c r="AA264" s="14"/>
      <c r="AB264" s="14"/>
      <c r="AC264" s="14"/>
      <c r="AD264" s="14"/>
      <c r="AE264" s="14"/>
      <c r="AF264" s="14"/>
      <c r="AG264" s="14"/>
      <c r="AH264" s="14"/>
      <c r="AI264" s="14"/>
      <c r="AJ264" s="14"/>
      <c r="AK264" s="14"/>
      <c r="AL264" s="14"/>
      <c r="AM264" s="14"/>
      <c r="AN264" s="12"/>
    </row>
    <row r="265" spans="2:40">
      <c r="B265" s="86">
        <f t="shared" si="8"/>
        <v>2004</v>
      </c>
      <c r="C265" s="2" t="s">
        <v>124</v>
      </c>
      <c r="D265" s="2"/>
      <c r="E265" s="121" t="s">
        <v>23</v>
      </c>
      <c r="F265" s="2" t="s">
        <v>1</v>
      </c>
      <c r="G265" s="2"/>
      <c r="H265" s="2"/>
      <c r="I265" s="2"/>
      <c r="J265" s="127"/>
      <c r="K265" s="121"/>
      <c r="L265" s="2"/>
      <c r="M265" s="2"/>
      <c r="N265" s="2"/>
      <c r="O265" s="2"/>
      <c r="P265" s="2"/>
      <c r="Q265" s="2"/>
      <c r="R265" s="2"/>
      <c r="S265" s="2"/>
      <c r="T265" s="2"/>
      <c r="U265" s="2"/>
      <c r="V265" s="2"/>
      <c r="W265" s="14"/>
      <c r="X265" s="14"/>
      <c r="Y265" s="14"/>
      <c r="Z265" s="14"/>
      <c r="AA265" s="14"/>
      <c r="AB265" s="14"/>
      <c r="AC265" s="14"/>
      <c r="AD265" s="14"/>
      <c r="AE265" s="14"/>
      <c r="AF265" s="14"/>
      <c r="AG265" s="14"/>
      <c r="AH265" s="14"/>
      <c r="AI265" s="14"/>
      <c r="AJ265" s="14"/>
      <c r="AK265" s="14"/>
      <c r="AL265" s="14"/>
      <c r="AM265" s="14"/>
      <c r="AN265" s="12"/>
    </row>
    <row r="266" spans="2:40">
      <c r="B266" s="150">
        <f t="shared" si="8"/>
        <v>2005</v>
      </c>
      <c r="C266" s="151" t="s">
        <v>124</v>
      </c>
      <c r="D266" s="151"/>
      <c r="E266" s="152" t="s">
        <v>23</v>
      </c>
      <c r="F266" s="151" t="s">
        <v>1</v>
      </c>
      <c r="G266" s="151"/>
      <c r="H266" s="151"/>
      <c r="I266" s="151"/>
      <c r="J266" s="153"/>
      <c r="K266" s="152"/>
      <c r="L266" s="151"/>
      <c r="M266" s="151"/>
      <c r="N266" s="151"/>
      <c r="O266" s="151"/>
      <c r="P266" s="151"/>
      <c r="Q266" s="151"/>
      <c r="R266" s="151"/>
      <c r="S266" s="151"/>
      <c r="T266" s="151"/>
      <c r="U266" s="151"/>
      <c r="V266" s="154"/>
      <c r="W266" s="154"/>
      <c r="X266" s="154"/>
      <c r="Y266" s="154"/>
      <c r="Z266" s="154"/>
      <c r="AA266" s="154"/>
      <c r="AB266" s="154"/>
      <c r="AC266" s="154"/>
      <c r="AD266" s="154"/>
      <c r="AE266" s="154"/>
      <c r="AF266" s="154"/>
      <c r="AG266" s="154"/>
      <c r="AH266" s="154"/>
      <c r="AI266" s="154"/>
      <c r="AJ266" s="154"/>
      <c r="AK266" s="154"/>
      <c r="AL266" s="154"/>
      <c r="AM266" s="154"/>
      <c r="AN266" s="155"/>
    </row>
    <row r="267" spans="2:40">
      <c r="B267" s="148">
        <f t="shared" si="8"/>
        <v>2006</v>
      </c>
      <c r="C267" s="142" t="s">
        <v>124</v>
      </c>
      <c r="D267" s="142"/>
      <c r="E267" s="145" t="s">
        <v>23</v>
      </c>
      <c r="F267" s="142" t="s">
        <v>1</v>
      </c>
      <c r="G267" s="142"/>
      <c r="H267" s="142"/>
      <c r="I267" s="142"/>
      <c r="J267" s="149"/>
      <c r="K267" s="145"/>
      <c r="L267" s="142"/>
      <c r="M267" s="142"/>
      <c r="N267" s="142"/>
      <c r="O267" s="142"/>
      <c r="P267" s="142"/>
      <c r="Q267" s="142"/>
      <c r="R267" s="142"/>
      <c r="S267" s="142"/>
      <c r="T267" s="142"/>
      <c r="U267" s="146"/>
      <c r="V267" s="146"/>
      <c r="W267" s="146"/>
      <c r="X267" s="146"/>
      <c r="Y267" s="146"/>
      <c r="Z267" s="146"/>
      <c r="AA267" s="146"/>
      <c r="AB267" s="146"/>
      <c r="AC267" s="146"/>
      <c r="AD267" s="146"/>
      <c r="AE267" s="146"/>
      <c r="AF267" s="146"/>
      <c r="AG267" s="146"/>
      <c r="AH267" s="146"/>
      <c r="AI267" s="146"/>
      <c r="AJ267" s="146"/>
      <c r="AK267" s="146"/>
      <c r="AL267" s="146"/>
      <c r="AM267" s="146"/>
      <c r="AN267" s="147"/>
    </row>
    <row r="268" spans="2:40">
      <c r="B268" s="86">
        <f t="shared" si="8"/>
        <v>2007</v>
      </c>
      <c r="C268" s="2" t="s">
        <v>124</v>
      </c>
      <c r="D268" s="2"/>
      <c r="E268" s="121" t="s">
        <v>23</v>
      </c>
      <c r="F268" s="2" t="s">
        <v>1</v>
      </c>
      <c r="G268" s="2"/>
      <c r="H268" s="2"/>
      <c r="I268" s="2"/>
      <c r="J268" s="127"/>
      <c r="K268" s="121"/>
      <c r="L268" s="2"/>
      <c r="M268" s="2"/>
      <c r="N268" s="2"/>
      <c r="O268" s="2"/>
      <c r="P268" s="2"/>
      <c r="Q268" s="2"/>
      <c r="R268" s="2"/>
      <c r="S268" s="2"/>
      <c r="T268" s="14"/>
      <c r="U268" s="14"/>
      <c r="V268" s="14"/>
      <c r="W268" s="14"/>
      <c r="X268" s="14"/>
      <c r="Y268" s="14"/>
      <c r="Z268" s="14"/>
      <c r="AA268" s="14"/>
      <c r="AB268" s="14"/>
      <c r="AC268" s="14"/>
      <c r="AD268" s="14"/>
      <c r="AE268" s="14"/>
      <c r="AF268" s="14"/>
      <c r="AG268" s="14"/>
      <c r="AH268" s="14"/>
      <c r="AI268" s="14"/>
      <c r="AJ268" s="14"/>
      <c r="AK268" s="14"/>
      <c r="AL268" s="14"/>
      <c r="AM268" s="14"/>
      <c r="AN268" s="12"/>
    </row>
    <row r="269" spans="2:40">
      <c r="B269" s="86">
        <f t="shared" si="8"/>
        <v>2008</v>
      </c>
      <c r="C269" s="2" t="s">
        <v>124</v>
      </c>
      <c r="D269" s="2"/>
      <c r="E269" s="121" t="s">
        <v>23</v>
      </c>
      <c r="F269" s="2" t="s">
        <v>1</v>
      </c>
      <c r="G269" s="2"/>
      <c r="H269" s="2"/>
      <c r="I269" s="2"/>
      <c r="J269" s="127"/>
      <c r="K269" s="121"/>
      <c r="L269" s="2"/>
      <c r="M269" s="2"/>
      <c r="N269" s="2"/>
      <c r="O269" s="2"/>
      <c r="P269" s="2"/>
      <c r="Q269" s="2"/>
      <c r="R269" s="2"/>
      <c r="S269" s="14"/>
      <c r="T269" s="14"/>
      <c r="U269" s="14"/>
      <c r="V269" s="14"/>
      <c r="W269" s="14"/>
      <c r="X269" s="14"/>
      <c r="Y269" s="14"/>
      <c r="Z269" s="14"/>
      <c r="AA269" s="14"/>
      <c r="AB269" s="14"/>
      <c r="AC269" s="14"/>
      <c r="AD269" s="14"/>
      <c r="AE269" s="14"/>
      <c r="AF269" s="14"/>
      <c r="AG269" s="14"/>
      <c r="AH269" s="14"/>
      <c r="AI269" s="14"/>
      <c r="AJ269" s="14"/>
      <c r="AK269" s="14"/>
      <c r="AL269" s="14"/>
      <c r="AM269" s="14"/>
      <c r="AN269" s="12"/>
    </row>
    <row r="270" spans="2:40">
      <c r="B270" s="86">
        <f t="shared" si="8"/>
        <v>2009</v>
      </c>
      <c r="C270" s="2" t="s">
        <v>124</v>
      </c>
      <c r="D270" s="2"/>
      <c r="E270" s="121" t="s">
        <v>23</v>
      </c>
      <c r="F270" s="2" t="s">
        <v>1</v>
      </c>
      <c r="G270" s="2"/>
      <c r="H270" s="2"/>
      <c r="I270" s="2"/>
      <c r="J270" s="127"/>
      <c r="K270" s="121"/>
      <c r="L270" s="2"/>
      <c r="M270" s="2"/>
      <c r="N270" s="2"/>
      <c r="O270" s="2"/>
      <c r="P270" s="2"/>
      <c r="Q270" s="2"/>
      <c r="R270" s="14"/>
      <c r="S270" s="14"/>
      <c r="T270" s="14"/>
      <c r="U270" s="14"/>
      <c r="V270" s="14"/>
      <c r="W270" s="14"/>
      <c r="X270" s="14"/>
      <c r="Y270" s="14"/>
      <c r="Z270" s="14"/>
      <c r="AA270" s="14"/>
      <c r="AB270" s="14"/>
      <c r="AC270" s="14"/>
      <c r="AD270" s="14"/>
      <c r="AE270" s="14"/>
      <c r="AF270" s="14"/>
      <c r="AG270" s="14"/>
      <c r="AH270" s="14"/>
      <c r="AI270" s="14"/>
      <c r="AJ270" s="14"/>
      <c r="AK270" s="14"/>
      <c r="AL270" s="14"/>
      <c r="AM270" s="14"/>
      <c r="AN270" s="12"/>
    </row>
    <row r="271" spans="2:40">
      <c r="B271" s="86">
        <f t="shared" si="8"/>
        <v>2010</v>
      </c>
      <c r="C271" s="2" t="s">
        <v>124</v>
      </c>
      <c r="D271" s="2"/>
      <c r="E271" s="121" t="s">
        <v>23</v>
      </c>
      <c r="F271" s="2" t="s">
        <v>1</v>
      </c>
      <c r="G271" s="2"/>
      <c r="H271" s="2"/>
      <c r="I271" s="2"/>
      <c r="J271" s="127"/>
      <c r="K271" s="121"/>
      <c r="L271" s="2"/>
      <c r="M271" s="2"/>
      <c r="N271" s="2"/>
      <c r="O271" s="2"/>
      <c r="P271" s="2"/>
      <c r="Q271" s="14"/>
      <c r="R271" s="14"/>
      <c r="S271" s="14"/>
      <c r="T271" s="14"/>
      <c r="U271" s="14"/>
      <c r="V271" s="14"/>
      <c r="W271" s="14"/>
      <c r="X271" s="14"/>
      <c r="Y271" s="14"/>
      <c r="Z271" s="14"/>
      <c r="AA271" s="14"/>
      <c r="AB271" s="14"/>
      <c r="AC271" s="14"/>
      <c r="AD271" s="14"/>
      <c r="AE271" s="14"/>
      <c r="AF271" s="14"/>
      <c r="AG271" s="14"/>
      <c r="AH271" s="14"/>
      <c r="AI271" s="14"/>
      <c r="AJ271" s="14"/>
      <c r="AK271" s="14"/>
      <c r="AL271" s="14"/>
      <c r="AM271" s="14"/>
      <c r="AN271" s="12"/>
    </row>
    <row r="272" spans="2:40">
      <c r="B272" s="86">
        <f t="shared" si="8"/>
        <v>2011</v>
      </c>
      <c r="C272" s="2" t="s">
        <v>124</v>
      </c>
      <c r="D272" s="2"/>
      <c r="E272" s="121" t="s">
        <v>23</v>
      </c>
      <c r="F272" s="2" t="s">
        <v>1</v>
      </c>
      <c r="G272" s="2"/>
      <c r="H272" s="2"/>
      <c r="I272" s="2"/>
      <c r="J272" s="127"/>
      <c r="K272" s="121"/>
      <c r="L272" s="2"/>
      <c r="M272" s="2"/>
      <c r="N272" s="2"/>
      <c r="O272" s="2"/>
      <c r="P272" s="14"/>
      <c r="Q272" s="14"/>
      <c r="R272" s="14"/>
      <c r="S272" s="14"/>
      <c r="T272" s="14"/>
      <c r="U272" s="14"/>
      <c r="V272" s="14"/>
      <c r="W272" s="14"/>
      <c r="X272" s="14"/>
      <c r="Y272" s="14"/>
      <c r="Z272" s="14"/>
      <c r="AA272" s="14"/>
      <c r="AB272" s="14"/>
      <c r="AC272" s="14"/>
      <c r="AD272" s="14"/>
      <c r="AE272" s="14"/>
      <c r="AF272" s="14"/>
      <c r="AG272" s="14"/>
      <c r="AH272" s="14"/>
      <c r="AI272" s="14"/>
      <c r="AJ272" s="14"/>
      <c r="AK272" s="14"/>
      <c r="AL272" s="14"/>
      <c r="AM272" s="14"/>
      <c r="AN272" s="12"/>
    </row>
    <row r="273" spans="2:40">
      <c r="B273" s="86">
        <f t="shared" si="8"/>
        <v>2012</v>
      </c>
      <c r="C273" s="2" t="s">
        <v>124</v>
      </c>
      <c r="D273" s="2"/>
      <c r="E273" s="121" t="s">
        <v>23</v>
      </c>
      <c r="F273" s="2" t="s">
        <v>1</v>
      </c>
      <c r="G273" s="2"/>
      <c r="H273" s="2"/>
      <c r="I273" s="2"/>
      <c r="J273" s="127"/>
      <c r="K273" s="121"/>
      <c r="L273" s="2"/>
      <c r="M273" s="2"/>
      <c r="N273" s="2"/>
      <c r="O273" s="14"/>
      <c r="P273" s="14"/>
      <c r="Q273" s="14"/>
      <c r="R273" s="14"/>
      <c r="S273" s="14"/>
      <c r="T273" s="14"/>
      <c r="U273" s="14"/>
      <c r="V273" s="14"/>
      <c r="W273" s="14"/>
      <c r="X273" s="14"/>
      <c r="Y273" s="14"/>
      <c r="Z273" s="14"/>
      <c r="AA273" s="14"/>
      <c r="AB273" s="14"/>
      <c r="AC273" s="14"/>
      <c r="AD273" s="14"/>
      <c r="AE273" s="14"/>
      <c r="AF273" s="14"/>
      <c r="AG273" s="14"/>
      <c r="AH273" s="14"/>
      <c r="AI273" s="14"/>
      <c r="AJ273" s="14"/>
      <c r="AK273" s="14"/>
      <c r="AL273" s="14"/>
      <c r="AM273" s="14"/>
      <c r="AN273" s="12"/>
    </row>
    <row r="274" spans="2:40">
      <c r="B274" s="86">
        <f t="shared" si="8"/>
        <v>2013</v>
      </c>
      <c r="C274" s="2" t="s">
        <v>124</v>
      </c>
      <c r="D274" s="2"/>
      <c r="E274" s="121" t="s">
        <v>23</v>
      </c>
      <c r="F274" s="2" t="s">
        <v>1</v>
      </c>
      <c r="G274" s="2"/>
      <c r="H274" s="2"/>
      <c r="I274" s="2"/>
      <c r="J274" s="127"/>
      <c r="K274" s="121"/>
      <c r="L274" s="2"/>
      <c r="M274" s="2"/>
      <c r="N274" s="14"/>
      <c r="O274" s="14"/>
      <c r="P274" s="14"/>
      <c r="Q274" s="14"/>
      <c r="R274" s="14"/>
      <c r="S274" s="14"/>
      <c r="T274" s="14"/>
      <c r="U274" s="14"/>
      <c r="V274" s="14"/>
      <c r="W274" s="14"/>
      <c r="X274" s="14"/>
      <c r="Y274" s="14"/>
      <c r="Z274" s="14"/>
      <c r="AA274" s="14"/>
      <c r="AB274" s="14"/>
      <c r="AC274" s="14"/>
      <c r="AD274" s="14"/>
      <c r="AE274" s="14"/>
      <c r="AF274" s="14"/>
      <c r="AG274" s="14"/>
      <c r="AH274" s="14"/>
      <c r="AI274" s="14"/>
      <c r="AJ274" s="14"/>
      <c r="AK274" s="14"/>
      <c r="AL274" s="14"/>
      <c r="AM274" s="14"/>
      <c r="AN274" s="12"/>
    </row>
    <row r="275" spans="2:40">
      <c r="B275" s="86">
        <f>B276-1</f>
        <v>2014</v>
      </c>
      <c r="C275" s="2" t="s">
        <v>124</v>
      </c>
      <c r="D275" s="2"/>
      <c r="E275" s="121" t="s">
        <v>23</v>
      </c>
      <c r="F275" s="2" t="s">
        <v>1</v>
      </c>
      <c r="G275" s="2"/>
      <c r="H275" s="2"/>
      <c r="I275" s="2"/>
      <c r="J275" s="127"/>
      <c r="K275" s="121"/>
      <c r="L275" s="2"/>
      <c r="M275" s="14"/>
      <c r="N275" s="14"/>
      <c r="O275" s="14"/>
      <c r="P275" s="14"/>
      <c r="Q275" s="14"/>
      <c r="R275" s="14"/>
      <c r="S275" s="14"/>
      <c r="T275" s="14"/>
      <c r="U275" s="14"/>
      <c r="V275" s="14"/>
      <c r="W275" s="14"/>
      <c r="X275" s="14"/>
      <c r="Y275" s="14"/>
      <c r="Z275" s="14"/>
      <c r="AA275" s="14"/>
      <c r="AB275" s="14"/>
      <c r="AC275" s="14"/>
      <c r="AD275" s="14"/>
      <c r="AE275" s="14"/>
      <c r="AF275" s="14"/>
      <c r="AG275" s="14"/>
      <c r="AH275" s="14"/>
      <c r="AI275" s="14"/>
      <c r="AJ275" s="14"/>
      <c r="AK275" s="14"/>
      <c r="AL275" s="14"/>
      <c r="AM275" s="14"/>
      <c r="AN275" s="12"/>
    </row>
    <row r="276" spans="2:40">
      <c r="B276" s="87">
        <v>2015</v>
      </c>
      <c r="C276" s="2" t="s">
        <v>124</v>
      </c>
      <c r="D276" s="2"/>
      <c r="E276" s="121" t="s">
        <v>23</v>
      </c>
      <c r="F276" s="2" t="s">
        <v>1</v>
      </c>
      <c r="G276" s="2"/>
      <c r="H276" s="2"/>
      <c r="I276" s="2"/>
      <c r="J276" s="127"/>
      <c r="K276" s="123"/>
      <c r="L276" s="15"/>
      <c r="M276" s="15"/>
      <c r="N276" s="15"/>
      <c r="O276" s="15"/>
      <c r="P276" s="15"/>
      <c r="Q276" s="15"/>
      <c r="R276" s="15"/>
      <c r="S276" s="15"/>
      <c r="T276" s="15"/>
      <c r="U276" s="15"/>
      <c r="V276" s="15"/>
      <c r="W276" s="15"/>
      <c r="X276" s="15"/>
      <c r="Y276" s="15"/>
      <c r="Z276" s="15"/>
      <c r="AA276" s="15"/>
      <c r="AB276" s="15"/>
      <c r="AC276" s="15"/>
      <c r="AD276" s="15"/>
      <c r="AE276" s="15"/>
      <c r="AF276" s="15"/>
      <c r="AG276" s="15"/>
      <c r="AH276" s="15"/>
      <c r="AI276" s="15"/>
      <c r="AJ276" s="15"/>
      <c r="AK276" s="15"/>
      <c r="AL276" s="15"/>
      <c r="AM276" s="15"/>
      <c r="AN276" s="13"/>
    </row>
    <row r="277" spans="2:40">
      <c r="B277" s="85">
        <f t="shared" ref="B277:B304" si="9">B278-1</f>
        <v>1986</v>
      </c>
      <c r="C277" s="23" t="s">
        <v>124</v>
      </c>
      <c r="D277" s="23"/>
      <c r="E277" s="119" t="s">
        <v>23</v>
      </c>
      <c r="F277" s="23" t="s">
        <v>1</v>
      </c>
      <c r="G277" s="23"/>
      <c r="H277" s="23"/>
      <c r="I277" s="23"/>
      <c r="J277" s="68"/>
      <c r="K277" s="119"/>
      <c r="L277" s="23"/>
      <c r="M277" s="23"/>
      <c r="N277" s="23"/>
      <c r="O277" s="23"/>
      <c r="P277" s="23"/>
      <c r="Q277" s="23"/>
      <c r="R277" s="23"/>
      <c r="S277" s="23"/>
      <c r="T277" s="23"/>
      <c r="U277" s="23"/>
      <c r="V277" s="23"/>
      <c r="W277" s="23"/>
      <c r="X277" s="23"/>
      <c r="Y277" s="23"/>
      <c r="Z277" s="23"/>
      <c r="AA277" s="23"/>
      <c r="AB277" s="23"/>
      <c r="AC277" s="23"/>
      <c r="AD277" s="23"/>
      <c r="AE277" s="23"/>
      <c r="AF277" s="23"/>
      <c r="AG277" s="23"/>
      <c r="AH277" s="23"/>
      <c r="AI277" s="23"/>
      <c r="AJ277" s="23"/>
      <c r="AK277" s="23"/>
      <c r="AL277" s="23"/>
      <c r="AM277" s="23"/>
      <c r="AN277" s="68"/>
    </row>
    <row r="278" spans="2:40">
      <c r="B278" s="86">
        <f t="shared" si="9"/>
        <v>1987</v>
      </c>
      <c r="C278" s="2" t="s">
        <v>124</v>
      </c>
      <c r="D278" s="2"/>
      <c r="E278" s="121" t="s">
        <v>23</v>
      </c>
      <c r="F278" s="2" t="s">
        <v>1</v>
      </c>
      <c r="G278" s="2"/>
      <c r="H278" s="2"/>
      <c r="I278" s="2"/>
      <c r="J278" s="127"/>
      <c r="K278" s="121"/>
      <c r="L278" s="2"/>
      <c r="M278" s="2"/>
      <c r="N278" s="2"/>
      <c r="O278" s="2"/>
      <c r="P278" s="2"/>
      <c r="Q278" s="2"/>
      <c r="R278" s="2"/>
      <c r="S278" s="2"/>
      <c r="T278" s="2"/>
      <c r="U278" s="2"/>
      <c r="V278" s="2"/>
      <c r="W278" s="2"/>
      <c r="X278" s="2"/>
      <c r="Y278" s="2"/>
      <c r="Z278" s="2"/>
      <c r="AA278" s="2"/>
      <c r="AB278" s="2"/>
      <c r="AC278" s="2"/>
      <c r="AD278" s="2"/>
      <c r="AE278" s="2"/>
      <c r="AF278" s="2"/>
      <c r="AG278" s="2"/>
      <c r="AH278" s="2"/>
      <c r="AI278" s="2"/>
      <c r="AJ278" s="2"/>
      <c r="AK278" s="2"/>
      <c r="AL278" s="2"/>
      <c r="AM278" s="2"/>
      <c r="AN278" s="12"/>
    </row>
    <row r="279" spans="2:40">
      <c r="B279" s="86">
        <f t="shared" si="9"/>
        <v>1988</v>
      </c>
      <c r="C279" s="2" t="s">
        <v>124</v>
      </c>
      <c r="D279" s="2"/>
      <c r="E279" s="121" t="s">
        <v>23</v>
      </c>
      <c r="F279" s="2" t="s">
        <v>1</v>
      </c>
      <c r="G279" s="2"/>
      <c r="H279" s="2"/>
      <c r="I279" s="2"/>
      <c r="J279" s="127"/>
      <c r="K279" s="121"/>
      <c r="L279" s="2"/>
      <c r="M279" s="2"/>
      <c r="N279" s="2"/>
      <c r="O279" s="2"/>
      <c r="P279" s="2"/>
      <c r="Q279" s="2"/>
      <c r="R279" s="2"/>
      <c r="S279" s="2"/>
      <c r="T279" s="2"/>
      <c r="U279" s="2"/>
      <c r="V279" s="2"/>
      <c r="W279" s="2"/>
      <c r="X279" s="2"/>
      <c r="Y279" s="2"/>
      <c r="Z279" s="2"/>
      <c r="AA279" s="2"/>
      <c r="AB279" s="2"/>
      <c r="AC279" s="2"/>
      <c r="AD279" s="2"/>
      <c r="AE279" s="2"/>
      <c r="AF279" s="2"/>
      <c r="AG279" s="2"/>
      <c r="AH279" s="2"/>
      <c r="AI279" s="2"/>
      <c r="AJ279" s="2"/>
      <c r="AK279" s="2"/>
      <c r="AL279" s="2"/>
      <c r="AM279" s="14"/>
      <c r="AN279" s="12"/>
    </row>
    <row r="280" spans="2:40">
      <c r="B280" s="86">
        <f t="shared" si="9"/>
        <v>1989</v>
      </c>
      <c r="C280" s="2" t="s">
        <v>124</v>
      </c>
      <c r="D280" s="2"/>
      <c r="E280" s="121" t="s">
        <v>23</v>
      </c>
      <c r="F280" s="2" t="s">
        <v>1</v>
      </c>
      <c r="G280" s="2"/>
      <c r="H280" s="2"/>
      <c r="I280" s="2"/>
      <c r="J280" s="127"/>
      <c r="K280" s="121"/>
      <c r="L280" s="2"/>
      <c r="M280" s="2"/>
      <c r="N280" s="2"/>
      <c r="O280" s="2"/>
      <c r="P280" s="2"/>
      <c r="Q280" s="2"/>
      <c r="R280" s="2"/>
      <c r="S280" s="2"/>
      <c r="T280" s="2"/>
      <c r="U280" s="2"/>
      <c r="V280" s="2"/>
      <c r="W280" s="2"/>
      <c r="X280" s="2"/>
      <c r="Y280" s="2"/>
      <c r="Z280" s="2"/>
      <c r="AA280" s="2"/>
      <c r="AB280" s="2"/>
      <c r="AC280" s="2"/>
      <c r="AD280" s="2"/>
      <c r="AE280" s="2"/>
      <c r="AF280" s="2"/>
      <c r="AG280" s="2"/>
      <c r="AH280" s="2"/>
      <c r="AI280" s="2"/>
      <c r="AJ280" s="2"/>
      <c r="AK280" s="2"/>
      <c r="AL280" s="14"/>
      <c r="AM280" s="14"/>
      <c r="AN280" s="12"/>
    </row>
    <row r="281" spans="2:40">
      <c r="B281" s="86">
        <f t="shared" si="9"/>
        <v>1990</v>
      </c>
      <c r="C281" s="2" t="s">
        <v>124</v>
      </c>
      <c r="D281" s="2"/>
      <c r="E281" s="121" t="s">
        <v>23</v>
      </c>
      <c r="F281" s="2" t="s">
        <v>1</v>
      </c>
      <c r="G281" s="2"/>
      <c r="H281" s="2"/>
      <c r="I281" s="2"/>
      <c r="J281" s="127"/>
      <c r="K281" s="121"/>
      <c r="L281" s="2"/>
      <c r="M281" s="2"/>
      <c r="N281" s="2"/>
      <c r="O281" s="2"/>
      <c r="P281" s="2"/>
      <c r="Q281" s="2"/>
      <c r="R281" s="2"/>
      <c r="S281" s="2"/>
      <c r="T281" s="2"/>
      <c r="U281" s="2"/>
      <c r="V281" s="2"/>
      <c r="W281" s="2"/>
      <c r="X281" s="2"/>
      <c r="Y281" s="2"/>
      <c r="Z281" s="2"/>
      <c r="AA281" s="2"/>
      <c r="AB281" s="2"/>
      <c r="AC281" s="2"/>
      <c r="AD281" s="2"/>
      <c r="AE281" s="2"/>
      <c r="AF281" s="2"/>
      <c r="AG281" s="2"/>
      <c r="AH281" s="2"/>
      <c r="AI281" s="2"/>
      <c r="AJ281" s="2"/>
      <c r="AK281" s="14"/>
      <c r="AL281" s="14"/>
      <c r="AM281" s="14"/>
      <c r="AN281" s="12"/>
    </row>
    <row r="282" spans="2:40">
      <c r="B282" s="86">
        <f t="shared" si="9"/>
        <v>1991</v>
      </c>
      <c r="C282" s="2" t="s">
        <v>124</v>
      </c>
      <c r="D282" s="2"/>
      <c r="E282" s="121" t="s">
        <v>23</v>
      </c>
      <c r="F282" s="2" t="s">
        <v>1</v>
      </c>
      <c r="G282" s="2"/>
      <c r="H282" s="2"/>
      <c r="I282" s="2"/>
      <c r="J282" s="127"/>
      <c r="K282" s="121"/>
      <c r="L282" s="2"/>
      <c r="M282" s="2"/>
      <c r="N282" s="2"/>
      <c r="O282" s="2"/>
      <c r="P282" s="2"/>
      <c r="Q282" s="2"/>
      <c r="R282" s="2"/>
      <c r="S282" s="2"/>
      <c r="T282" s="2"/>
      <c r="U282" s="2"/>
      <c r="V282" s="2"/>
      <c r="W282" s="2"/>
      <c r="X282" s="2"/>
      <c r="Y282" s="2"/>
      <c r="Z282" s="2"/>
      <c r="AA282" s="2"/>
      <c r="AB282" s="2"/>
      <c r="AC282" s="2"/>
      <c r="AD282" s="2"/>
      <c r="AE282" s="2"/>
      <c r="AF282" s="2"/>
      <c r="AG282" s="2"/>
      <c r="AH282" s="2"/>
      <c r="AI282" s="2"/>
      <c r="AJ282" s="14"/>
      <c r="AK282" s="14"/>
      <c r="AL282" s="14"/>
      <c r="AM282" s="14"/>
      <c r="AN282" s="12"/>
    </row>
    <row r="283" spans="2:40">
      <c r="B283" s="86">
        <f t="shared" si="9"/>
        <v>1992</v>
      </c>
      <c r="C283" s="2" t="s">
        <v>124</v>
      </c>
      <c r="D283" s="2"/>
      <c r="E283" s="121" t="s">
        <v>23</v>
      </c>
      <c r="F283" s="2" t="s">
        <v>1</v>
      </c>
      <c r="G283" s="2"/>
      <c r="H283" s="2"/>
      <c r="I283" s="2"/>
      <c r="J283" s="127"/>
      <c r="K283" s="121"/>
      <c r="L283" s="2"/>
      <c r="M283" s="2"/>
      <c r="N283" s="2"/>
      <c r="O283" s="2"/>
      <c r="P283" s="2"/>
      <c r="Q283" s="2"/>
      <c r="R283" s="2"/>
      <c r="S283" s="2"/>
      <c r="T283" s="2"/>
      <c r="U283" s="2"/>
      <c r="V283" s="2"/>
      <c r="W283" s="2"/>
      <c r="X283" s="2"/>
      <c r="Y283" s="2"/>
      <c r="Z283" s="2"/>
      <c r="AA283" s="2"/>
      <c r="AB283" s="2"/>
      <c r="AC283" s="2"/>
      <c r="AD283" s="2"/>
      <c r="AE283" s="2"/>
      <c r="AF283" s="2"/>
      <c r="AG283" s="2"/>
      <c r="AH283" s="2"/>
      <c r="AI283" s="14"/>
      <c r="AJ283" s="14"/>
      <c r="AK283" s="14"/>
      <c r="AL283" s="14"/>
      <c r="AM283" s="14"/>
      <c r="AN283" s="12"/>
    </row>
    <row r="284" spans="2:40">
      <c r="B284" s="86">
        <f t="shared" si="9"/>
        <v>1993</v>
      </c>
      <c r="C284" s="2" t="s">
        <v>124</v>
      </c>
      <c r="D284" s="2"/>
      <c r="E284" s="121" t="s">
        <v>23</v>
      </c>
      <c r="F284" s="2" t="s">
        <v>1</v>
      </c>
      <c r="G284" s="2"/>
      <c r="H284" s="2"/>
      <c r="I284" s="2"/>
      <c r="J284" s="127"/>
      <c r="K284" s="121"/>
      <c r="L284" s="2"/>
      <c r="M284" s="2"/>
      <c r="N284" s="2"/>
      <c r="O284" s="2"/>
      <c r="P284" s="2"/>
      <c r="Q284" s="2"/>
      <c r="R284" s="2"/>
      <c r="S284" s="2"/>
      <c r="T284" s="2"/>
      <c r="U284" s="2"/>
      <c r="V284" s="2"/>
      <c r="W284" s="2"/>
      <c r="X284" s="2"/>
      <c r="Y284" s="2"/>
      <c r="Z284" s="2"/>
      <c r="AA284" s="2"/>
      <c r="AB284" s="2"/>
      <c r="AC284" s="2"/>
      <c r="AD284" s="2"/>
      <c r="AE284" s="2"/>
      <c r="AF284" s="2"/>
      <c r="AG284" s="2"/>
      <c r="AH284" s="14"/>
      <c r="AI284" s="14"/>
      <c r="AJ284" s="14"/>
      <c r="AK284" s="14"/>
      <c r="AL284" s="14"/>
      <c r="AM284" s="14"/>
      <c r="AN284" s="12"/>
    </row>
    <row r="285" spans="2:40">
      <c r="B285" s="86">
        <f t="shared" si="9"/>
        <v>1994</v>
      </c>
      <c r="C285" s="2" t="s">
        <v>124</v>
      </c>
      <c r="D285" s="2"/>
      <c r="E285" s="121" t="s">
        <v>23</v>
      </c>
      <c r="F285" s="2" t="s">
        <v>1</v>
      </c>
      <c r="G285" s="2"/>
      <c r="H285" s="2"/>
      <c r="I285" s="2"/>
      <c r="J285" s="127"/>
      <c r="K285" s="121"/>
      <c r="L285" s="2"/>
      <c r="M285" s="2"/>
      <c r="N285" s="2"/>
      <c r="O285" s="2"/>
      <c r="P285" s="2"/>
      <c r="Q285" s="2"/>
      <c r="R285" s="2"/>
      <c r="S285" s="2"/>
      <c r="T285" s="2"/>
      <c r="U285" s="2"/>
      <c r="V285" s="2"/>
      <c r="W285" s="2"/>
      <c r="X285" s="2"/>
      <c r="Y285" s="2"/>
      <c r="Z285" s="2"/>
      <c r="AA285" s="2"/>
      <c r="AB285" s="2"/>
      <c r="AC285" s="2"/>
      <c r="AD285" s="2"/>
      <c r="AE285" s="2"/>
      <c r="AF285" s="2"/>
      <c r="AG285" s="14"/>
      <c r="AH285" s="14"/>
      <c r="AI285" s="14"/>
      <c r="AJ285" s="14"/>
      <c r="AK285" s="14"/>
      <c r="AL285" s="14"/>
      <c r="AM285" s="14"/>
      <c r="AN285" s="12"/>
    </row>
    <row r="286" spans="2:40">
      <c r="B286" s="150">
        <f t="shared" si="9"/>
        <v>1995</v>
      </c>
      <c r="C286" s="151" t="s">
        <v>124</v>
      </c>
      <c r="D286" s="151"/>
      <c r="E286" s="152" t="s">
        <v>23</v>
      </c>
      <c r="F286" s="151" t="s">
        <v>1</v>
      </c>
      <c r="G286" s="151"/>
      <c r="H286" s="151"/>
      <c r="I286" s="151"/>
      <c r="J286" s="153"/>
      <c r="K286" s="152"/>
      <c r="L286" s="151"/>
      <c r="M286" s="151"/>
      <c r="N286" s="151"/>
      <c r="O286" s="151"/>
      <c r="P286" s="151"/>
      <c r="Q286" s="151"/>
      <c r="R286" s="151"/>
      <c r="S286" s="151"/>
      <c r="T286" s="151"/>
      <c r="U286" s="151"/>
      <c r="V286" s="151"/>
      <c r="W286" s="151"/>
      <c r="X286" s="151"/>
      <c r="Y286" s="151"/>
      <c r="Z286" s="151"/>
      <c r="AA286" s="151"/>
      <c r="AB286" s="151"/>
      <c r="AC286" s="151"/>
      <c r="AD286" s="151"/>
      <c r="AE286" s="151"/>
      <c r="AF286" s="154"/>
      <c r="AG286" s="154"/>
      <c r="AH286" s="154"/>
      <c r="AI286" s="154"/>
      <c r="AJ286" s="154"/>
      <c r="AK286" s="154"/>
      <c r="AL286" s="154"/>
      <c r="AM286" s="154"/>
      <c r="AN286" s="155"/>
    </row>
    <row r="287" spans="2:40">
      <c r="B287" s="148">
        <f t="shared" si="9"/>
        <v>1996</v>
      </c>
      <c r="C287" s="142" t="s">
        <v>124</v>
      </c>
      <c r="D287" s="142"/>
      <c r="E287" s="145" t="s">
        <v>23</v>
      </c>
      <c r="F287" s="142" t="s">
        <v>1</v>
      </c>
      <c r="G287" s="142"/>
      <c r="H287" s="142"/>
      <c r="I287" s="142"/>
      <c r="J287" s="149"/>
      <c r="K287" s="145"/>
      <c r="L287" s="142"/>
      <c r="M287" s="142"/>
      <c r="N287" s="142"/>
      <c r="O287" s="142"/>
      <c r="P287" s="142"/>
      <c r="Q287" s="142"/>
      <c r="R287" s="142"/>
      <c r="S287" s="142"/>
      <c r="T287" s="142"/>
      <c r="U287" s="142"/>
      <c r="V287" s="142"/>
      <c r="W287" s="142"/>
      <c r="X287" s="142"/>
      <c r="Y287" s="142"/>
      <c r="Z287" s="142"/>
      <c r="AA287" s="142"/>
      <c r="AB287" s="142"/>
      <c r="AC287" s="142"/>
      <c r="AD287" s="142"/>
      <c r="AE287" s="143"/>
      <c r="AF287" s="143"/>
      <c r="AG287" s="143"/>
      <c r="AH287" s="143"/>
      <c r="AI287" s="143"/>
      <c r="AJ287" s="143"/>
      <c r="AK287" s="143"/>
      <c r="AL287" s="143"/>
      <c r="AM287" s="143"/>
      <c r="AN287" s="144"/>
    </row>
    <row r="288" spans="2:40">
      <c r="B288" s="86">
        <f t="shared" si="9"/>
        <v>1997</v>
      </c>
      <c r="C288" s="2" t="s">
        <v>124</v>
      </c>
      <c r="D288" s="2"/>
      <c r="E288" s="121" t="s">
        <v>23</v>
      </c>
      <c r="F288" s="2" t="s">
        <v>1</v>
      </c>
      <c r="G288" s="2"/>
      <c r="H288" s="2"/>
      <c r="I288" s="2"/>
      <c r="J288" s="127"/>
      <c r="K288" s="121"/>
      <c r="L288" s="2"/>
      <c r="M288" s="2"/>
      <c r="N288" s="2"/>
      <c r="O288" s="2"/>
      <c r="P288" s="2"/>
      <c r="Q288" s="2"/>
      <c r="R288" s="2"/>
      <c r="S288" s="2"/>
      <c r="T288" s="2"/>
      <c r="U288" s="2"/>
      <c r="V288" s="2"/>
      <c r="W288" s="2"/>
      <c r="X288" s="2"/>
      <c r="Y288" s="2"/>
      <c r="Z288" s="2"/>
      <c r="AA288" s="2"/>
      <c r="AB288" s="2"/>
      <c r="AC288" s="2"/>
      <c r="AD288" s="14"/>
      <c r="AE288" s="14"/>
      <c r="AF288" s="14"/>
      <c r="AG288" s="14"/>
      <c r="AH288" s="14"/>
      <c r="AI288" s="14"/>
      <c r="AJ288" s="14"/>
      <c r="AK288" s="14"/>
      <c r="AL288" s="14"/>
      <c r="AM288" s="14"/>
      <c r="AN288" s="12"/>
    </row>
    <row r="289" spans="2:40">
      <c r="B289" s="86">
        <f t="shared" si="9"/>
        <v>1998</v>
      </c>
      <c r="C289" s="2" t="s">
        <v>124</v>
      </c>
      <c r="D289" s="2"/>
      <c r="E289" s="121" t="s">
        <v>23</v>
      </c>
      <c r="F289" s="2" t="s">
        <v>1</v>
      </c>
      <c r="G289" s="2"/>
      <c r="H289" s="2"/>
      <c r="I289" s="2"/>
      <c r="J289" s="127"/>
      <c r="K289" s="121"/>
      <c r="L289" s="2"/>
      <c r="M289" s="2"/>
      <c r="N289" s="2"/>
      <c r="O289" s="2"/>
      <c r="P289" s="2"/>
      <c r="Q289" s="2"/>
      <c r="R289" s="2"/>
      <c r="S289" s="2"/>
      <c r="T289" s="2"/>
      <c r="U289" s="2"/>
      <c r="V289" s="2"/>
      <c r="W289" s="2"/>
      <c r="X289" s="2"/>
      <c r="Y289" s="2"/>
      <c r="Z289" s="2"/>
      <c r="AA289" s="2"/>
      <c r="AB289" s="2"/>
      <c r="AC289" s="14"/>
      <c r="AD289" s="14"/>
      <c r="AE289" s="14"/>
      <c r="AF289" s="14"/>
      <c r="AG289" s="14"/>
      <c r="AH289" s="14"/>
      <c r="AI289" s="14"/>
      <c r="AJ289" s="14"/>
      <c r="AK289" s="14"/>
      <c r="AL289" s="14"/>
      <c r="AM289" s="14"/>
      <c r="AN289" s="12"/>
    </row>
    <row r="290" spans="2:40">
      <c r="B290" s="86">
        <f t="shared" si="9"/>
        <v>1999</v>
      </c>
      <c r="C290" s="2" t="s">
        <v>124</v>
      </c>
      <c r="D290" s="2"/>
      <c r="E290" s="121" t="s">
        <v>23</v>
      </c>
      <c r="F290" s="2" t="s">
        <v>1</v>
      </c>
      <c r="G290" s="2"/>
      <c r="H290" s="2"/>
      <c r="I290" s="2"/>
      <c r="J290" s="127"/>
      <c r="K290" s="121"/>
      <c r="L290" s="2"/>
      <c r="M290" s="2"/>
      <c r="N290" s="2"/>
      <c r="O290" s="2"/>
      <c r="P290" s="2"/>
      <c r="Q290" s="2"/>
      <c r="R290" s="2"/>
      <c r="S290" s="2"/>
      <c r="T290" s="2"/>
      <c r="U290" s="2"/>
      <c r="V290" s="2"/>
      <c r="W290" s="2"/>
      <c r="X290" s="2"/>
      <c r="Y290" s="2"/>
      <c r="Z290" s="2"/>
      <c r="AA290" s="2"/>
      <c r="AB290" s="14"/>
      <c r="AC290" s="14"/>
      <c r="AD290" s="14"/>
      <c r="AE290" s="14"/>
      <c r="AF290" s="14"/>
      <c r="AG290" s="14"/>
      <c r="AH290" s="14"/>
      <c r="AI290" s="14"/>
      <c r="AJ290" s="14"/>
      <c r="AK290" s="14"/>
      <c r="AL290" s="14"/>
      <c r="AM290" s="14"/>
      <c r="AN290" s="12"/>
    </row>
    <row r="291" spans="2:40">
      <c r="B291" s="86">
        <f t="shared" si="9"/>
        <v>2000</v>
      </c>
      <c r="C291" s="2" t="s">
        <v>124</v>
      </c>
      <c r="D291" s="2"/>
      <c r="E291" s="121" t="s">
        <v>23</v>
      </c>
      <c r="F291" s="2" t="s">
        <v>1</v>
      </c>
      <c r="G291" s="2"/>
      <c r="H291" s="2"/>
      <c r="I291" s="2"/>
      <c r="J291" s="127"/>
      <c r="K291" s="121"/>
      <c r="L291" s="2"/>
      <c r="M291" s="2"/>
      <c r="N291" s="2"/>
      <c r="O291" s="2"/>
      <c r="P291" s="2"/>
      <c r="Q291" s="2"/>
      <c r="R291" s="2"/>
      <c r="S291" s="2"/>
      <c r="T291" s="2"/>
      <c r="U291" s="2"/>
      <c r="V291" s="2"/>
      <c r="W291" s="2"/>
      <c r="X291" s="2"/>
      <c r="Y291" s="2"/>
      <c r="Z291" s="2"/>
      <c r="AA291" s="14"/>
      <c r="AB291" s="14"/>
      <c r="AC291" s="14"/>
      <c r="AD291" s="14"/>
      <c r="AE291" s="14"/>
      <c r="AF291" s="14"/>
      <c r="AG291" s="14"/>
      <c r="AH291" s="14"/>
      <c r="AI291" s="14"/>
      <c r="AJ291" s="14"/>
      <c r="AK291" s="14"/>
      <c r="AL291" s="14"/>
      <c r="AM291" s="14"/>
      <c r="AN291" s="12"/>
    </row>
    <row r="292" spans="2:40">
      <c r="B292" s="86">
        <f t="shared" si="9"/>
        <v>2001</v>
      </c>
      <c r="C292" s="2" t="s">
        <v>124</v>
      </c>
      <c r="D292" s="2"/>
      <c r="E292" s="121" t="s">
        <v>23</v>
      </c>
      <c r="F292" s="2" t="s">
        <v>1</v>
      </c>
      <c r="G292" s="2"/>
      <c r="H292" s="2"/>
      <c r="I292" s="2"/>
      <c r="J292" s="127"/>
      <c r="K292" s="121"/>
      <c r="L292" s="2"/>
      <c r="M292" s="2"/>
      <c r="N292" s="2"/>
      <c r="O292" s="2"/>
      <c r="P292" s="2"/>
      <c r="Q292" s="2"/>
      <c r="R292" s="2"/>
      <c r="S292" s="2"/>
      <c r="T292" s="2"/>
      <c r="U292" s="2"/>
      <c r="V292" s="2"/>
      <c r="W292" s="2"/>
      <c r="X292" s="2"/>
      <c r="Y292" s="2"/>
      <c r="Z292" s="14"/>
      <c r="AA292" s="14"/>
      <c r="AB292" s="14"/>
      <c r="AC292" s="14"/>
      <c r="AD292" s="14"/>
      <c r="AE292" s="14"/>
      <c r="AF292" s="14"/>
      <c r="AG292" s="14"/>
      <c r="AH292" s="14"/>
      <c r="AI292" s="14"/>
      <c r="AJ292" s="14"/>
      <c r="AK292" s="14"/>
      <c r="AL292" s="14"/>
      <c r="AM292" s="14"/>
      <c r="AN292" s="12"/>
    </row>
    <row r="293" spans="2:40">
      <c r="B293" s="86">
        <f t="shared" si="9"/>
        <v>2002</v>
      </c>
      <c r="C293" s="2" t="s">
        <v>124</v>
      </c>
      <c r="D293" s="2"/>
      <c r="E293" s="121" t="s">
        <v>23</v>
      </c>
      <c r="F293" s="2" t="s">
        <v>1</v>
      </c>
      <c r="G293" s="2"/>
      <c r="H293" s="2"/>
      <c r="I293" s="2"/>
      <c r="J293" s="127"/>
      <c r="K293" s="121"/>
      <c r="L293" s="2"/>
      <c r="M293" s="2"/>
      <c r="N293" s="2"/>
      <c r="O293" s="2"/>
      <c r="P293" s="2"/>
      <c r="Q293" s="2"/>
      <c r="R293" s="2"/>
      <c r="S293" s="2"/>
      <c r="T293" s="2"/>
      <c r="U293" s="2"/>
      <c r="V293" s="2"/>
      <c r="W293" s="2"/>
      <c r="X293" s="2"/>
      <c r="Y293" s="14"/>
      <c r="Z293" s="14"/>
      <c r="AA293" s="14"/>
      <c r="AB293" s="14"/>
      <c r="AC293" s="14"/>
      <c r="AD293" s="14"/>
      <c r="AE293" s="14"/>
      <c r="AF293" s="14"/>
      <c r="AG293" s="14"/>
      <c r="AH293" s="14"/>
      <c r="AI293" s="14"/>
      <c r="AJ293" s="14"/>
      <c r="AK293" s="14"/>
      <c r="AL293" s="14"/>
      <c r="AM293" s="14"/>
      <c r="AN293" s="12"/>
    </row>
    <row r="294" spans="2:40">
      <c r="B294" s="86">
        <f t="shared" si="9"/>
        <v>2003</v>
      </c>
      <c r="C294" s="2" t="s">
        <v>124</v>
      </c>
      <c r="D294" s="2"/>
      <c r="E294" s="121" t="s">
        <v>23</v>
      </c>
      <c r="F294" s="2" t="s">
        <v>1</v>
      </c>
      <c r="G294" s="2"/>
      <c r="H294" s="2"/>
      <c r="I294" s="2"/>
      <c r="J294" s="127"/>
      <c r="K294" s="121"/>
      <c r="L294" s="2"/>
      <c r="M294" s="2"/>
      <c r="N294" s="2"/>
      <c r="O294" s="2"/>
      <c r="P294" s="2"/>
      <c r="Q294" s="2"/>
      <c r="R294" s="2"/>
      <c r="S294" s="2"/>
      <c r="T294" s="2"/>
      <c r="U294" s="2"/>
      <c r="V294" s="2"/>
      <c r="W294" s="2"/>
      <c r="X294" s="14"/>
      <c r="Y294" s="14"/>
      <c r="Z294" s="14"/>
      <c r="AA294" s="14"/>
      <c r="AB294" s="14"/>
      <c r="AC294" s="14"/>
      <c r="AD294" s="14"/>
      <c r="AE294" s="14"/>
      <c r="AF294" s="14"/>
      <c r="AG294" s="14"/>
      <c r="AH294" s="14"/>
      <c r="AI294" s="14"/>
      <c r="AJ294" s="14"/>
      <c r="AK294" s="14"/>
      <c r="AL294" s="14"/>
      <c r="AM294" s="14"/>
      <c r="AN294" s="12"/>
    </row>
    <row r="295" spans="2:40">
      <c r="B295" s="86">
        <f t="shared" si="9"/>
        <v>2004</v>
      </c>
      <c r="C295" s="2" t="s">
        <v>124</v>
      </c>
      <c r="D295" s="2"/>
      <c r="E295" s="121" t="s">
        <v>23</v>
      </c>
      <c r="F295" s="2" t="s">
        <v>1</v>
      </c>
      <c r="G295" s="2"/>
      <c r="H295" s="2"/>
      <c r="I295" s="2"/>
      <c r="J295" s="127"/>
      <c r="K295" s="121"/>
      <c r="L295" s="2"/>
      <c r="M295" s="2"/>
      <c r="N295" s="2"/>
      <c r="O295" s="2"/>
      <c r="P295" s="2"/>
      <c r="Q295" s="2"/>
      <c r="R295" s="2"/>
      <c r="S295" s="2"/>
      <c r="T295" s="2"/>
      <c r="U295" s="2"/>
      <c r="V295" s="2"/>
      <c r="W295" s="14"/>
      <c r="X295" s="14"/>
      <c r="Y295" s="14"/>
      <c r="Z295" s="14"/>
      <c r="AA295" s="14"/>
      <c r="AB295" s="14"/>
      <c r="AC295" s="14"/>
      <c r="AD295" s="14"/>
      <c r="AE295" s="14"/>
      <c r="AF295" s="14"/>
      <c r="AG295" s="14"/>
      <c r="AH295" s="14"/>
      <c r="AI295" s="14"/>
      <c r="AJ295" s="14"/>
      <c r="AK295" s="14"/>
      <c r="AL295" s="14"/>
      <c r="AM295" s="14"/>
      <c r="AN295" s="12"/>
    </row>
    <row r="296" spans="2:40">
      <c r="B296" s="150">
        <f t="shared" si="9"/>
        <v>2005</v>
      </c>
      <c r="C296" s="151" t="s">
        <v>124</v>
      </c>
      <c r="D296" s="151"/>
      <c r="E296" s="152" t="s">
        <v>23</v>
      </c>
      <c r="F296" s="151" t="s">
        <v>1</v>
      </c>
      <c r="G296" s="151"/>
      <c r="H296" s="151"/>
      <c r="I296" s="151"/>
      <c r="J296" s="153"/>
      <c r="K296" s="152"/>
      <c r="L296" s="151"/>
      <c r="M296" s="151"/>
      <c r="N296" s="151"/>
      <c r="O296" s="151"/>
      <c r="P296" s="151"/>
      <c r="Q296" s="151"/>
      <c r="R296" s="151"/>
      <c r="S296" s="151"/>
      <c r="T296" s="151"/>
      <c r="U296" s="151"/>
      <c r="V296" s="154"/>
      <c r="W296" s="154"/>
      <c r="X296" s="154"/>
      <c r="Y296" s="154"/>
      <c r="Z296" s="154"/>
      <c r="AA296" s="154"/>
      <c r="AB296" s="154"/>
      <c r="AC296" s="154"/>
      <c r="AD296" s="154"/>
      <c r="AE296" s="154"/>
      <c r="AF296" s="154"/>
      <c r="AG296" s="154"/>
      <c r="AH296" s="154"/>
      <c r="AI296" s="154"/>
      <c r="AJ296" s="154"/>
      <c r="AK296" s="154"/>
      <c r="AL296" s="154"/>
      <c r="AM296" s="154"/>
      <c r="AN296" s="155"/>
    </row>
    <row r="297" spans="2:40">
      <c r="B297" s="148">
        <f t="shared" si="9"/>
        <v>2006</v>
      </c>
      <c r="C297" s="142" t="s">
        <v>124</v>
      </c>
      <c r="D297" s="142"/>
      <c r="E297" s="145" t="s">
        <v>23</v>
      </c>
      <c r="F297" s="142" t="s">
        <v>1</v>
      </c>
      <c r="G297" s="142"/>
      <c r="H297" s="142"/>
      <c r="I297" s="142"/>
      <c r="J297" s="149"/>
      <c r="K297" s="145"/>
      <c r="L297" s="142"/>
      <c r="M297" s="142"/>
      <c r="N297" s="142"/>
      <c r="O297" s="142"/>
      <c r="P297" s="142"/>
      <c r="Q297" s="142"/>
      <c r="R297" s="142"/>
      <c r="S297" s="142"/>
      <c r="T297" s="142"/>
      <c r="U297" s="146"/>
      <c r="V297" s="146"/>
      <c r="W297" s="146"/>
      <c r="X297" s="146"/>
      <c r="Y297" s="146"/>
      <c r="Z297" s="146"/>
      <c r="AA297" s="146"/>
      <c r="AB297" s="146"/>
      <c r="AC297" s="146"/>
      <c r="AD297" s="146"/>
      <c r="AE297" s="146"/>
      <c r="AF297" s="146"/>
      <c r="AG297" s="146"/>
      <c r="AH297" s="146"/>
      <c r="AI297" s="146"/>
      <c r="AJ297" s="146"/>
      <c r="AK297" s="146"/>
      <c r="AL297" s="146"/>
      <c r="AM297" s="146"/>
      <c r="AN297" s="147"/>
    </row>
    <row r="298" spans="2:40">
      <c r="B298" s="86">
        <f t="shared" si="9"/>
        <v>2007</v>
      </c>
      <c r="C298" s="2" t="s">
        <v>124</v>
      </c>
      <c r="D298" s="2"/>
      <c r="E298" s="121" t="s">
        <v>23</v>
      </c>
      <c r="F298" s="2" t="s">
        <v>1</v>
      </c>
      <c r="G298" s="2"/>
      <c r="H298" s="2"/>
      <c r="I298" s="2"/>
      <c r="J298" s="127"/>
      <c r="K298" s="121"/>
      <c r="L298" s="2"/>
      <c r="M298" s="2"/>
      <c r="N298" s="2"/>
      <c r="O298" s="2"/>
      <c r="P298" s="2"/>
      <c r="Q298" s="2"/>
      <c r="R298" s="2"/>
      <c r="S298" s="2"/>
      <c r="T298" s="14"/>
      <c r="U298" s="14"/>
      <c r="V298" s="14"/>
      <c r="W298" s="14"/>
      <c r="X298" s="14"/>
      <c r="Y298" s="14"/>
      <c r="Z298" s="14"/>
      <c r="AA298" s="14"/>
      <c r="AB298" s="14"/>
      <c r="AC298" s="14"/>
      <c r="AD298" s="14"/>
      <c r="AE298" s="14"/>
      <c r="AF298" s="14"/>
      <c r="AG298" s="14"/>
      <c r="AH298" s="14"/>
      <c r="AI298" s="14"/>
      <c r="AJ298" s="14"/>
      <c r="AK298" s="14"/>
      <c r="AL298" s="14"/>
      <c r="AM298" s="14"/>
      <c r="AN298" s="12"/>
    </row>
    <row r="299" spans="2:40">
      <c r="B299" s="86">
        <f t="shared" si="9"/>
        <v>2008</v>
      </c>
      <c r="C299" s="2" t="s">
        <v>124</v>
      </c>
      <c r="D299" s="2"/>
      <c r="E299" s="121" t="s">
        <v>23</v>
      </c>
      <c r="F299" s="2" t="s">
        <v>1</v>
      </c>
      <c r="G299" s="2"/>
      <c r="H299" s="2"/>
      <c r="I299" s="2"/>
      <c r="J299" s="127"/>
      <c r="K299" s="121"/>
      <c r="L299" s="2"/>
      <c r="M299" s="2"/>
      <c r="N299" s="2"/>
      <c r="O299" s="2"/>
      <c r="P299" s="2"/>
      <c r="Q299" s="2"/>
      <c r="R299" s="2"/>
      <c r="S299" s="14"/>
      <c r="T299" s="14"/>
      <c r="U299" s="14"/>
      <c r="V299" s="14"/>
      <c r="W299" s="14"/>
      <c r="X299" s="14"/>
      <c r="Y299" s="14"/>
      <c r="Z299" s="14"/>
      <c r="AA299" s="14"/>
      <c r="AB299" s="14"/>
      <c r="AC299" s="14"/>
      <c r="AD299" s="14"/>
      <c r="AE299" s="14"/>
      <c r="AF299" s="14"/>
      <c r="AG299" s="14"/>
      <c r="AH299" s="14"/>
      <c r="AI299" s="14"/>
      <c r="AJ299" s="14"/>
      <c r="AK299" s="14"/>
      <c r="AL299" s="14"/>
      <c r="AM299" s="14"/>
      <c r="AN299" s="12"/>
    </row>
    <row r="300" spans="2:40">
      <c r="B300" s="86">
        <f t="shared" si="9"/>
        <v>2009</v>
      </c>
      <c r="C300" s="2" t="s">
        <v>124</v>
      </c>
      <c r="D300" s="2"/>
      <c r="E300" s="121" t="s">
        <v>23</v>
      </c>
      <c r="F300" s="2" t="s">
        <v>1</v>
      </c>
      <c r="G300" s="2"/>
      <c r="H300" s="2"/>
      <c r="I300" s="2"/>
      <c r="J300" s="127"/>
      <c r="K300" s="121"/>
      <c r="L300" s="2"/>
      <c r="M300" s="2"/>
      <c r="N300" s="2"/>
      <c r="O300" s="2"/>
      <c r="P300" s="2"/>
      <c r="Q300" s="2"/>
      <c r="R300" s="14"/>
      <c r="S300" s="14"/>
      <c r="T300" s="14"/>
      <c r="U300" s="14"/>
      <c r="V300" s="14"/>
      <c r="W300" s="14"/>
      <c r="X300" s="14"/>
      <c r="Y300" s="14"/>
      <c r="Z300" s="14"/>
      <c r="AA300" s="14"/>
      <c r="AB300" s="14"/>
      <c r="AC300" s="14"/>
      <c r="AD300" s="14"/>
      <c r="AE300" s="14"/>
      <c r="AF300" s="14"/>
      <c r="AG300" s="14"/>
      <c r="AH300" s="14"/>
      <c r="AI300" s="14"/>
      <c r="AJ300" s="14"/>
      <c r="AK300" s="14"/>
      <c r="AL300" s="14"/>
      <c r="AM300" s="14"/>
      <c r="AN300" s="12"/>
    </row>
    <row r="301" spans="2:40">
      <c r="B301" s="86">
        <f t="shared" si="9"/>
        <v>2010</v>
      </c>
      <c r="C301" s="2" t="s">
        <v>124</v>
      </c>
      <c r="D301" s="2"/>
      <c r="E301" s="121" t="s">
        <v>23</v>
      </c>
      <c r="F301" s="2" t="s">
        <v>1</v>
      </c>
      <c r="G301" s="2"/>
      <c r="H301" s="2"/>
      <c r="I301" s="2"/>
      <c r="J301" s="127"/>
      <c r="K301" s="121"/>
      <c r="L301" s="2"/>
      <c r="M301" s="2"/>
      <c r="N301" s="2"/>
      <c r="O301" s="2"/>
      <c r="P301" s="2"/>
      <c r="Q301" s="14"/>
      <c r="R301" s="14"/>
      <c r="S301" s="14"/>
      <c r="T301" s="14"/>
      <c r="U301" s="14"/>
      <c r="V301" s="14"/>
      <c r="W301" s="14"/>
      <c r="X301" s="14"/>
      <c r="Y301" s="14"/>
      <c r="Z301" s="14"/>
      <c r="AA301" s="14"/>
      <c r="AB301" s="14"/>
      <c r="AC301" s="14"/>
      <c r="AD301" s="14"/>
      <c r="AE301" s="14"/>
      <c r="AF301" s="14"/>
      <c r="AG301" s="14"/>
      <c r="AH301" s="14"/>
      <c r="AI301" s="14"/>
      <c r="AJ301" s="14"/>
      <c r="AK301" s="14"/>
      <c r="AL301" s="14"/>
      <c r="AM301" s="14"/>
      <c r="AN301" s="12"/>
    </row>
    <row r="302" spans="2:40">
      <c r="B302" s="86">
        <f t="shared" si="9"/>
        <v>2011</v>
      </c>
      <c r="C302" s="2" t="s">
        <v>124</v>
      </c>
      <c r="D302" s="2"/>
      <c r="E302" s="121" t="s">
        <v>23</v>
      </c>
      <c r="F302" s="2" t="s">
        <v>1</v>
      </c>
      <c r="G302" s="2"/>
      <c r="H302" s="2"/>
      <c r="I302" s="2"/>
      <c r="J302" s="127"/>
      <c r="K302" s="121"/>
      <c r="L302" s="2"/>
      <c r="M302" s="2"/>
      <c r="N302" s="2"/>
      <c r="O302" s="2"/>
      <c r="P302" s="14"/>
      <c r="Q302" s="14"/>
      <c r="R302" s="14"/>
      <c r="S302" s="14"/>
      <c r="T302" s="14"/>
      <c r="U302" s="14"/>
      <c r="V302" s="14"/>
      <c r="W302" s="14"/>
      <c r="X302" s="14"/>
      <c r="Y302" s="14"/>
      <c r="Z302" s="14"/>
      <c r="AA302" s="14"/>
      <c r="AB302" s="14"/>
      <c r="AC302" s="14"/>
      <c r="AD302" s="14"/>
      <c r="AE302" s="14"/>
      <c r="AF302" s="14"/>
      <c r="AG302" s="14"/>
      <c r="AH302" s="14"/>
      <c r="AI302" s="14"/>
      <c r="AJ302" s="14"/>
      <c r="AK302" s="14"/>
      <c r="AL302" s="14"/>
      <c r="AM302" s="14"/>
      <c r="AN302" s="12"/>
    </row>
    <row r="303" spans="2:40">
      <c r="B303" s="86">
        <f t="shared" si="9"/>
        <v>2012</v>
      </c>
      <c r="C303" s="2" t="s">
        <v>124</v>
      </c>
      <c r="D303" s="2"/>
      <c r="E303" s="121" t="s">
        <v>23</v>
      </c>
      <c r="F303" s="2" t="s">
        <v>1</v>
      </c>
      <c r="G303" s="2"/>
      <c r="H303" s="2"/>
      <c r="I303" s="2"/>
      <c r="J303" s="127"/>
      <c r="K303" s="121"/>
      <c r="L303" s="2"/>
      <c r="M303" s="2"/>
      <c r="N303" s="2"/>
      <c r="O303" s="14"/>
      <c r="P303" s="14"/>
      <c r="Q303" s="14"/>
      <c r="R303" s="14"/>
      <c r="S303" s="14"/>
      <c r="T303" s="14"/>
      <c r="U303" s="14"/>
      <c r="V303" s="14"/>
      <c r="W303" s="14"/>
      <c r="X303" s="14"/>
      <c r="Y303" s="14"/>
      <c r="Z303" s="14"/>
      <c r="AA303" s="14"/>
      <c r="AB303" s="14"/>
      <c r="AC303" s="14"/>
      <c r="AD303" s="14"/>
      <c r="AE303" s="14"/>
      <c r="AF303" s="14"/>
      <c r="AG303" s="14"/>
      <c r="AH303" s="14"/>
      <c r="AI303" s="14"/>
      <c r="AJ303" s="14"/>
      <c r="AK303" s="14"/>
      <c r="AL303" s="14"/>
      <c r="AM303" s="14"/>
      <c r="AN303" s="12"/>
    </row>
    <row r="304" spans="2:40">
      <c r="B304" s="86">
        <f t="shared" si="9"/>
        <v>2013</v>
      </c>
      <c r="C304" s="2" t="s">
        <v>124</v>
      </c>
      <c r="D304" s="2"/>
      <c r="E304" s="121" t="s">
        <v>23</v>
      </c>
      <c r="F304" s="2" t="s">
        <v>1</v>
      </c>
      <c r="G304" s="2"/>
      <c r="H304" s="2"/>
      <c r="I304" s="2"/>
      <c r="J304" s="127"/>
      <c r="K304" s="121"/>
      <c r="L304" s="2"/>
      <c r="M304" s="2"/>
      <c r="N304" s="14"/>
      <c r="O304" s="14"/>
      <c r="P304" s="14"/>
      <c r="Q304" s="14"/>
      <c r="R304" s="14"/>
      <c r="S304" s="14"/>
      <c r="T304" s="14"/>
      <c r="U304" s="14"/>
      <c r="V304" s="14"/>
      <c r="W304" s="14"/>
      <c r="X304" s="14"/>
      <c r="Y304" s="14"/>
      <c r="Z304" s="14"/>
      <c r="AA304" s="14"/>
      <c r="AB304" s="14"/>
      <c r="AC304" s="14"/>
      <c r="AD304" s="14"/>
      <c r="AE304" s="14"/>
      <c r="AF304" s="14"/>
      <c r="AG304" s="14"/>
      <c r="AH304" s="14"/>
      <c r="AI304" s="14"/>
      <c r="AJ304" s="14"/>
      <c r="AK304" s="14"/>
      <c r="AL304" s="14"/>
      <c r="AM304" s="14"/>
      <c r="AN304" s="12"/>
    </row>
    <row r="305" spans="2:40">
      <c r="B305" s="86">
        <f>B306-1</f>
        <v>2014</v>
      </c>
      <c r="C305" s="2" t="s">
        <v>124</v>
      </c>
      <c r="D305" s="2"/>
      <c r="E305" s="121" t="s">
        <v>23</v>
      </c>
      <c r="F305" s="2" t="s">
        <v>1</v>
      </c>
      <c r="G305" s="2"/>
      <c r="H305" s="2"/>
      <c r="I305" s="2"/>
      <c r="J305" s="127"/>
      <c r="K305" s="121"/>
      <c r="L305" s="2"/>
      <c r="M305" s="14"/>
      <c r="N305" s="14"/>
      <c r="O305" s="14"/>
      <c r="P305" s="14"/>
      <c r="Q305" s="14"/>
      <c r="R305" s="14"/>
      <c r="S305" s="14"/>
      <c r="T305" s="14"/>
      <c r="U305" s="14"/>
      <c r="V305" s="14"/>
      <c r="W305" s="14"/>
      <c r="X305" s="14"/>
      <c r="Y305" s="14"/>
      <c r="Z305" s="14"/>
      <c r="AA305" s="14"/>
      <c r="AB305" s="14"/>
      <c r="AC305" s="14"/>
      <c r="AD305" s="14"/>
      <c r="AE305" s="14"/>
      <c r="AF305" s="14"/>
      <c r="AG305" s="14"/>
      <c r="AH305" s="14"/>
      <c r="AI305" s="14"/>
      <c r="AJ305" s="14"/>
      <c r="AK305" s="14"/>
      <c r="AL305" s="14"/>
      <c r="AM305" s="14"/>
      <c r="AN305" s="12"/>
    </row>
    <row r="306" spans="2:40">
      <c r="B306" s="87">
        <v>2015</v>
      </c>
      <c r="C306" s="2" t="s">
        <v>124</v>
      </c>
      <c r="D306" s="2"/>
      <c r="E306" s="121" t="s">
        <v>23</v>
      </c>
      <c r="F306" s="2" t="s">
        <v>1</v>
      </c>
      <c r="G306" s="2"/>
      <c r="H306" s="2"/>
      <c r="I306" s="2"/>
      <c r="J306" s="127"/>
      <c r="K306" s="123"/>
      <c r="L306" s="15"/>
      <c r="M306" s="15"/>
      <c r="N306" s="15"/>
      <c r="O306" s="15"/>
      <c r="P306" s="15"/>
      <c r="Q306" s="15"/>
      <c r="R306" s="15"/>
      <c r="S306" s="15"/>
      <c r="T306" s="15"/>
      <c r="U306" s="15"/>
      <c r="V306" s="15"/>
      <c r="W306" s="15"/>
      <c r="X306" s="15"/>
      <c r="Y306" s="15"/>
      <c r="Z306" s="15"/>
      <c r="AA306" s="15"/>
      <c r="AB306" s="15"/>
      <c r="AC306" s="15"/>
      <c r="AD306" s="15"/>
      <c r="AE306" s="15"/>
      <c r="AF306" s="15"/>
      <c r="AG306" s="15"/>
      <c r="AH306" s="15"/>
      <c r="AI306" s="15"/>
      <c r="AJ306" s="15"/>
      <c r="AK306" s="15"/>
      <c r="AL306" s="15"/>
      <c r="AM306" s="15"/>
      <c r="AN306" s="13"/>
    </row>
    <row r="307" spans="2:40">
      <c r="B307" s="85">
        <f t="shared" ref="B307:B334" si="10">B308-1</f>
        <v>1986</v>
      </c>
      <c r="C307" s="23" t="s">
        <v>124</v>
      </c>
      <c r="D307" s="23"/>
      <c r="E307" s="119" t="s">
        <v>23</v>
      </c>
      <c r="F307" s="23" t="s">
        <v>1</v>
      </c>
      <c r="G307" s="23"/>
      <c r="H307" s="23"/>
      <c r="I307" s="23"/>
      <c r="J307" s="68"/>
      <c r="K307" s="119"/>
      <c r="L307" s="23"/>
      <c r="M307" s="23"/>
      <c r="N307" s="23"/>
      <c r="O307" s="23"/>
      <c r="P307" s="23"/>
      <c r="Q307" s="23"/>
      <c r="R307" s="23"/>
      <c r="S307" s="23"/>
      <c r="T307" s="23"/>
      <c r="U307" s="23"/>
      <c r="V307" s="23"/>
      <c r="W307" s="23"/>
      <c r="X307" s="23"/>
      <c r="Y307" s="23"/>
      <c r="Z307" s="23"/>
      <c r="AA307" s="23"/>
      <c r="AB307" s="23"/>
      <c r="AC307" s="23"/>
      <c r="AD307" s="23"/>
      <c r="AE307" s="23"/>
      <c r="AF307" s="23"/>
      <c r="AG307" s="23"/>
      <c r="AH307" s="23"/>
      <c r="AI307" s="23"/>
      <c r="AJ307" s="23"/>
      <c r="AK307" s="23"/>
      <c r="AL307" s="23"/>
      <c r="AM307" s="23"/>
      <c r="AN307" s="68"/>
    </row>
    <row r="308" spans="2:40">
      <c r="B308" s="86">
        <f t="shared" si="10"/>
        <v>1987</v>
      </c>
      <c r="C308" s="2" t="s">
        <v>124</v>
      </c>
      <c r="D308" s="2"/>
      <c r="E308" s="121" t="s">
        <v>23</v>
      </c>
      <c r="F308" s="2" t="s">
        <v>1</v>
      </c>
      <c r="G308" s="2"/>
      <c r="H308" s="2"/>
      <c r="I308" s="2"/>
      <c r="J308" s="127"/>
      <c r="K308" s="121"/>
      <c r="L308" s="2"/>
      <c r="M308" s="2"/>
      <c r="N308" s="2"/>
      <c r="O308" s="2"/>
      <c r="P308" s="2"/>
      <c r="Q308" s="2"/>
      <c r="R308" s="2"/>
      <c r="S308" s="2"/>
      <c r="T308" s="2"/>
      <c r="U308" s="2"/>
      <c r="V308" s="2"/>
      <c r="W308" s="2"/>
      <c r="X308" s="2"/>
      <c r="Y308" s="2"/>
      <c r="Z308" s="2"/>
      <c r="AA308" s="2"/>
      <c r="AB308" s="2"/>
      <c r="AC308" s="2"/>
      <c r="AD308" s="2"/>
      <c r="AE308" s="2"/>
      <c r="AF308" s="2"/>
      <c r="AG308" s="2"/>
      <c r="AH308" s="2"/>
      <c r="AI308" s="2"/>
      <c r="AJ308" s="2"/>
      <c r="AK308" s="2"/>
      <c r="AL308" s="2"/>
      <c r="AM308" s="2"/>
      <c r="AN308" s="12"/>
    </row>
    <row r="309" spans="2:40">
      <c r="B309" s="86">
        <f t="shared" si="10"/>
        <v>1988</v>
      </c>
      <c r="C309" s="2" t="s">
        <v>124</v>
      </c>
      <c r="D309" s="2"/>
      <c r="E309" s="121" t="s">
        <v>23</v>
      </c>
      <c r="F309" s="2" t="s">
        <v>1</v>
      </c>
      <c r="G309" s="2"/>
      <c r="H309" s="2"/>
      <c r="I309" s="2"/>
      <c r="J309" s="127"/>
      <c r="K309" s="121"/>
      <c r="L309" s="2"/>
      <c r="M309" s="2"/>
      <c r="N309" s="2"/>
      <c r="O309" s="2"/>
      <c r="P309" s="2"/>
      <c r="Q309" s="2"/>
      <c r="R309" s="2"/>
      <c r="S309" s="2"/>
      <c r="T309" s="2"/>
      <c r="U309" s="2"/>
      <c r="V309" s="2"/>
      <c r="W309" s="2"/>
      <c r="X309" s="2"/>
      <c r="Y309" s="2"/>
      <c r="Z309" s="2"/>
      <c r="AA309" s="2"/>
      <c r="AB309" s="2"/>
      <c r="AC309" s="2"/>
      <c r="AD309" s="2"/>
      <c r="AE309" s="2"/>
      <c r="AF309" s="2"/>
      <c r="AG309" s="2"/>
      <c r="AH309" s="2"/>
      <c r="AI309" s="2"/>
      <c r="AJ309" s="2"/>
      <c r="AK309" s="2"/>
      <c r="AL309" s="2"/>
      <c r="AM309" s="14"/>
      <c r="AN309" s="12"/>
    </row>
    <row r="310" spans="2:40">
      <c r="B310" s="86">
        <f t="shared" si="10"/>
        <v>1989</v>
      </c>
      <c r="C310" s="2" t="s">
        <v>124</v>
      </c>
      <c r="D310" s="2"/>
      <c r="E310" s="121" t="s">
        <v>23</v>
      </c>
      <c r="F310" s="2" t="s">
        <v>1</v>
      </c>
      <c r="G310" s="2"/>
      <c r="H310" s="2"/>
      <c r="I310" s="2"/>
      <c r="J310" s="127"/>
      <c r="K310" s="121"/>
      <c r="L310" s="2"/>
      <c r="M310" s="2"/>
      <c r="N310" s="2"/>
      <c r="O310" s="2"/>
      <c r="P310" s="2"/>
      <c r="Q310" s="2"/>
      <c r="R310" s="2"/>
      <c r="S310" s="2"/>
      <c r="T310" s="2"/>
      <c r="U310" s="2"/>
      <c r="V310" s="2"/>
      <c r="W310" s="2"/>
      <c r="X310" s="2"/>
      <c r="Y310" s="2"/>
      <c r="Z310" s="2"/>
      <c r="AA310" s="2"/>
      <c r="AB310" s="2"/>
      <c r="AC310" s="2"/>
      <c r="AD310" s="2"/>
      <c r="AE310" s="2"/>
      <c r="AF310" s="2"/>
      <c r="AG310" s="2"/>
      <c r="AH310" s="2"/>
      <c r="AI310" s="2"/>
      <c r="AJ310" s="2"/>
      <c r="AK310" s="2"/>
      <c r="AL310" s="14"/>
      <c r="AM310" s="14"/>
      <c r="AN310" s="12"/>
    </row>
    <row r="311" spans="2:40">
      <c r="B311" s="86">
        <f t="shared" si="10"/>
        <v>1990</v>
      </c>
      <c r="C311" s="2" t="s">
        <v>124</v>
      </c>
      <c r="D311" s="2"/>
      <c r="E311" s="121" t="s">
        <v>23</v>
      </c>
      <c r="F311" s="2" t="s">
        <v>1</v>
      </c>
      <c r="G311" s="2"/>
      <c r="H311" s="2"/>
      <c r="I311" s="2"/>
      <c r="J311" s="127"/>
      <c r="K311" s="121"/>
      <c r="L311" s="2"/>
      <c r="M311" s="2"/>
      <c r="N311" s="2"/>
      <c r="O311" s="2"/>
      <c r="P311" s="2"/>
      <c r="Q311" s="2"/>
      <c r="R311" s="2"/>
      <c r="S311" s="2"/>
      <c r="T311" s="2"/>
      <c r="U311" s="2"/>
      <c r="V311" s="2"/>
      <c r="W311" s="2"/>
      <c r="X311" s="2"/>
      <c r="Y311" s="2"/>
      <c r="Z311" s="2"/>
      <c r="AA311" s="2"/>
      <c r="AB311" s="2"/>
      <c r="AC311" s="2"/>
      <c r="AD311" s="2"/>
      <c r="AE311" s="2"/>
      <c r="AF311" s="2"/>
      <c r="AG311" s="2"/>
      <c r="AH311" s="2"/>
      <c r="AI311" s="2"/>
      <c r="AJ311" s="2"/>
      <c r="AK311" s="14"/>
      <c r="AL311" s="14"/>
      <c r="AM311" s="14"/>
      <c r="AN311" s="12"/>
    </row>
    <row r="312" spans="2:40">
      <c r="B312" s="86">
        <f t="shared" si="10"/>
        <v>1991</v>
      </c>
      <c r="C312" s="2" t="s">
        <v>124</v>
      </c>
      <c r="D312" s="2"/>
      <c r="E312" s="121" t="s">
        <v>23</v>
      </c>
      <c r="F312" s="2" t="s">
        <v>1</v>
      </c>
      <c r="G312" s="2"/>
      <c r="H312" s="2"/>
      <c r="I312" s="2"/>
      <c r="J312" s="127"/>
      <c r="K312" s="121"/>
      <c r="L312" s="2"/>
      <c r="M312" s="2"/>
      <c r="N312" s="2"/>
      <c r="O312" s="2"/>
      <c r="P312" s="2"/>
      <c r="Q312" s="2"/>
      <c r="R312" s="2"/>
      <c r="S312" s="2"/>
      <c r="T312" s="2"/>
      <c r="U312" s="2"/>
      <c r="V312" s="2"/>
      <c r="W312" s="2"/>
      <c r="X312" s="2"/>
      <c r="Y312" s="2"/>
      <c r="Z312" s="2"/>
      <c r="AA312" s="2"/>
      <c r="AB312" s="2"/>
      <c r="AC312" s="2"/>
      <c r="AD312" s="2"/>
      <c r="AE312" s="2"/>
      <c r="AF312" s="2"/>
      <c r="AG312" s="2"/>
      <c r="AH312" s="2"/>
      <c r="AI312" s="2"/>
      <c r="AJ312" s="14"/>
      <c r="AK312" s="14"/>
      <c r="AL312" s="14"/>
      <c r="AM312" s="14"/>
      <c r="AN312" s="12"/>
    </row>
    <row r="313" spans="2:40">
      <c r="B313" s="86">
        <f t="shared" si="10"/>
        <v>1992</v>
      </c>
      <c r="C313" s="2" t="s">
        <v>124</v>
      </c>
      <c r="D313" s="2"/>
      <c r="E313" s="121" t="s">
        <v>23</v>
      </c>
      <c r="F313" s="2" t="s">
        <v>1</v>
      </c>
      <c r="G313" s="2"/>
      <c r="H313" s="2"/>
      <c r="I313" s="2"/>
      <c r="J313" s="127"/>
      <c r="K313" s="121"/>
      <c r="L313" s="2"/>
      <c r="M313" s="2"/>
      <c r="N313" s="2"/>
      <c r="O313" s="2"/>
      <c r="P313" s="2"/>
      <c r="Q313" s="2"/>
      <c r="R313" s="2"/>
      <c r="S313" s="2"/>
      <c r="T313" s="2"/>
      <c r="U313" s="2"/>
      <c r="V313" s="2"/>
      <c r="W313" s="2"/>
      <c r="X313" s="2"/>
      <c r="Y313" s="2"/>
      <c r="Z313" s="2"/>
      <c r="AA313" s="2"/>
      <c r="AB313" s="2"/>
      <c r="AC313" s="2"/>
      <c r="AD313" s="2"/>
      <c r="AE313" s="2"/>
      <c r="AF313" s="2"/>
      <c r="AG313" s="2"/>
      <c r="AH313" s="2"/>
      <c r="AI313" s="14"/>
      <c r="AJ313" s="14"/>
      <c r="AK313" s="14"/>
      <c r="AL313" s="14"/>
      <c r="AM313" s="14"/>
      <c r="AN313" s="12"/>
    </row>
    <row r="314" spans="2:40">
      <c r="B314" s="86">
        <f t="shared" si="10"/>
        <v>1993</v>
      </c>
      <c r="C314" s="2" t="s">
        <v>124</v>
      </c>
      <c r="D314" s="2"/>
      <c r="E314" s="121" t="s">
        <v>23</v>
      </c>
      <c r="F314" s="2" t="s">
        <v>1</v>
      </c>
      <c r="G314" s="2"/>
      <c r="H314" s="2"/>
      <c r="I314" s="2"/>
      <c r="J314" s="127"/>
      <c r="K314" s="121"/>
      <c r="L314" s="2"/>
      <c r="M314" s="2"/>
      <c r="N314" s="2"/>
      <c r="O314" s="2"/>
      <c r="P314" s="2"/>
      <c r="Q314" s="2"/>
      <c r="R314" s="2"/>
      <c r="S314" s="2"/>
      <c r="T314" s="2"/>
      <c r="U314" s="2"/>
      <c r="V314" s="2"/>
      <c r="W314" s="2"/>
      <c r="X314" s="2"/>
      <c r="Y314" s="2"/>
      <c r="Z314" s="2"/>
      <c r="AA314" s="2"/>
      <c r="AB314" s="2"/>
      <c r="AC314" s="2"/>
      <c r="AD314" s="2"/>
      <c r="AE314" s="2"/>
      <c r="AF314" s="2"/>
      <c r="AG314" s="2"/>
      <c r="AH314" s="14"/>
      <c r="AI314" s="14"/>
      <c r="AJ314" s="14"/>
      <c r="AK314" s="14"/>
      <c r="AL314" s="14"/>
      <c r="AM314" s="14"/>
      <c r="AN314" s="12"/>
    </row>
    <row r="315" spans="2:40">
      <c r="B315" s="86">
        <f t="shared" si="10"/>
        <v>1994</v>
      </c>
      <c r="C315" s="2" t="s">
        <v>124</v>
      </c>
      <c r="D315" s="2"/>
      <c r="E315" s="121" t="s">
        <v>23</v>
      </c>
      <c r="F315" s="2" t="s">
        <v>1</v>
      </c>
      <c r="G315" s="2"/>
      <c r="H315" s="2"/>
      <c r="I315" s="2"/>
      <c r="J315" s="127"/>
      <c r="K315" s="121"/>
      <c r="L315" s="2"/>
      <c r="M315" s="2"/>
      <c r="N315" s="2"/>
      <c r="O315" s="2"/>
      <c r="P315" s="2"/>
      <c r="Q315" s="2"/>
      <c r="R315" s="2"/>
      <c r="S315" s="2"/>
      <c r="T315" s="2"/>
      <c r="U315" s="2"/>
      <c r="V315" s="2"/>
      <c r="W315" s="2"/>
      <c r="X315" s="2"/>
      <c r="Y315" s="2"/>
      <c r="Z315" s="2"/>
      <c r="AA315" s="2"/>
      <c r="AB315" s="2"/>
      <c r="AC315" s="2"/>
      <c r="AD315" s="2"/>
      <c r="AE315" s="2"/>
      <c r="AF315" s="2"/>
      <c r="AG315" s="14"/>
      <c r="AH315" s="14"/>
      <c r="AI315" s="14"/>
      <c r="AJ315" s="14"/>
      <c r="AK315" s="14"/>
      <c r="AL315" s="14"/>
      <c r="AM315" s="14"/>
      <c r="AN315" s="12"/>
    </row>
    <row r="316" spans="2:40">
      <c r="B316" s="150">
        <f t="shared" si="10"/>
        <v>1995</v>
      </c>
      <c r="C316" s="151" t="s">
        <v>124</v>
      </c>
      <c r="D316" s="151"/>
      <c r="E316" s="152" t="s">
        <v>23</v>
      </c>
      <c r="F316" s="151" t="s">
        <v>1</v>
      </c>
      <c r="G316" s="151"/>
      <c r="H316" s="151"/>
      <c r="I316" s="151"/>
      <c r="J316" s="153"/>
      <c r="K316" s="152"/>
      <c r="L316" s="151"/>
      <c r="M316" s="151"/>
      <c r="N316" s="151"/>
      <c r="O316" s="151"/>
      <c r="P316" s="151"/>
      <c r="Q316" s="151"/>
      <c r="R316" s="151"/>
      <c r="S316" s="151"/>
      <c r="T316" s="151"/>
      <c r="U316" s="151"/>
      <c r="V316" s="151"/>
      <c r="W316" s="151"/>
      <c r="X316" s="151"/>
      <c r="Y316" s="151"/>
      <c r="Z316" s="151"/>
      <c r="AA316" s="151"/>
      <c r="AB316" s="151"/>
      <c r="AC316" s="151"/>
      <c r="AD316" s="151"/>
      <c r="AE316" s="151"/>
      <c r="AF316" s="154"/>
      <c r="AG316" s="154"/>
      <c r="AH316" s="154"/>
      <c r="AI316" s="154"/>
      <c r="AJ316" s="154"/>
      <c r="AK316" s="154"/>
      <c r="AL316" s="154"/>
      <c r="AM316" s="154"/>
      <c r="AN316" s="155"/>
    </row>
    <row r="317" spans="2:40">
      <c r="B317" s="148">
        <f t="shared" si="10"/>
        <v>1996</v>
      </c>
      <c r="C317" s="142" t="s">
        <v>124</v>
      </c>
      <c r="D317" s="142"/>
      <c r="E317" s="145" t="s">
        <v>23</v>
      </c>
      <c r="F317" s="142" t="s">
        <v>1</v>
      </c>
      <c r="G317" s="142"/>
      <c r="H317" s="142"/>
      <c r="I317" s="142"/>
      <c r="J317" s="149"/>
      <c r="K317" s="145"/>
      <c r="L317" s="142"/>
      <c r="M317" s="142"/>
      <c r="N317" s="142"/>
      <c r="O317" s="142"/>
      <c r="P317" s="142"/>
      <c r="Q317" s="142"/>
      <c r="R317" s="142"/>
      <c r="S317" s="142"/>
      <c r="T317" s="142"/>
      <c r="U317" s="142"/>
      <c r="V317" s="142"/>
      <c r="W317" s="142"/>
      <c r="X317" s="142"/>
      <c r="Y317" s="142"/>
      <c r="Z317" s="142"/>
      <c r="AA317" s="142"/>
      <c r="AB317" s="142"/>
      <c r="AC317" s="142"/>
      <c r="AD317" s="142"/>
      <c r="AE317" s="143"/>
      <c r="AF317" s="143"/>
      <c r="AG317" s="143"/>
      <c r="AH317" s="143"/>
      <c r="AI317" s="143"/>
      <c r="AJ317" s="143"/>
      <c r="AK317" s="143"/>
      <c r="AL317" s="143"/>
      <c r="AM317" s="143"/>
      <c r="AN317" s="144"/>
    </row>
    <row r="318" spans="2:40">
      <c r="B318" s="86">
        <f t="shared" si="10"/>
        <v>1997</v>
      </c>
      <c r="C318" s="2" t="s">
        <v>124</v>
      </c>
      <c r="D318" s="2"/>
      <c r="E318" s="121" t="s">
        <v>23</v>
      </c>
      <c r="F318" s="2" t="s">
        <v>1</v>
      </c>
      <c r="G318" s="2"/>
      <c r="H318" s="2"/>
      <c r="I318" s="2"/>
      <c r="J318" s="127"/>
      <c r="K318" s="121"/>
      <c r="L318" s="2"/>
      <c r="M318" s="2"/>
      <c r="N318" s="2"/>
      <c r="O318" s="2"/>
      <c r="P318" s="2"/>
      <c r="Q318" s="2"/>
      <c r="R318" s="2"/>
      <c r="S318" s="2"/>
      <c r="T318" s="2"/>
      <c r="U318" s="2"/>
      <c r="V318" s="2"/>
      <c r="W318" s="2"/>
      <c r="X318" s="2"/>
      <c r="Y318" s="2"/>
      <c r="Z318" s="2"/>
      <c r="AA318" s="2"/>
      <c r="AB318" s="2"/>
      <c r="AC318" s="2"/>
      <c r="AD318" s="14"/>
      <c r="AE318" s="14"/>
      <c r="AF318" s="14"/>
      <c r="AG318" s="14"/>
      <c r="AH318" s="14"/>
      <c r="AI318" s="14"/>
      <c r="AJ318" s="14"/>
      <c r="AK318" s="14"/>
      <c r="AL318" s="14"/>
      <c r="AM318" s="14"/>
      <c r="AN318" s="12"/>
    </row>
    <row r="319" spans="2:40">
      <c r="B319" s="86">
        <f t="shared" si="10"/>
        <v>1998</v>
      </c>
      <c r="C319" s="2" t="s">
        <v>124</v>
      </c>
      <c r="D319" s="2"/>
      <c r="E319" s="121" t="s">
        <v>23</v>
      </c>
      <c r="F319" s="2" t="s">
        <v>1</v>
      </c>
      <c r="G319" s="2"/>
      <c r="H319" s="2"/>
      <c r="I319" s="2"/>
      <c r="J319" s="127"/>
      <c r="K319" s="121"/>
      <c r="L319" s="2"/>
      <c r="M319" s="2"/>
      <c r="N319" s="2"/>
      <c r="O319" s="2"/>
      <c r="P319" s="2"/>
      <c r="Q319" s="2"/>
      <c r="R319" s="2"/>
      <c r="S319" s="2"/>
      <c r="T319" s="2"/>
      <c r="U319" s="2"/>
      <c r="V319" s="2"/>
      <c r="W319" s="2"/>
      <c r="X319" s="2"/>
      <c r="Y319" s="2"/>
      <c r="Z319" s="2"/>
      <c r="AA319" s="2"/>
      <c r="AB319" s="2"/>
      <c r="AC319" s="14"/>
      <c r="AD319" s="14"/>
      <c r="AE319" s="14"/>
      <c r="AF319" s="14"/>
      <c r="AG319" s="14"/>
      <c r="AH319" s="14"/>
      <c r="AI319" s="14"/>
      <c r="AJ319" s="14"/>
      <c r="AK319" s="14"/>
      <c r="AL319" s="14"/>
      <c r="AM319" s="14"/>
      <c r="AN319" s="12"/>
    </row>
    <row r="320" spans="2:40">
      <c r="B320" s="86">
        <f t="shared" si="10"/>
        <v>1999</v>
      </c>
      <c r="C320" s="2" t="s">
        <v>124</v>
      </c>
      <c r="D320" s="2"/>
      <c r="E320" s="121" t="s">
        <v>23</v>
      </c>
      <c r="F320" s="2" t="s">
        <v>1</v>
      </c>
      <c r="G320" s="2"/>
      <c r="H320" s="2"/>
      <c r="I320" s="2"/>
      <c r="J320" s="127"/>
      <c r="K320" s="121"/>
      <c r="L320" s="2"/>
      <c r="M320" s="2"/>
      <c r="N320" s="2"/>
      <c r="O320" s="2"/>
      <c r="P320" s="2"/>
      <c r="Q320" s="2"/>
      <c r="R320" s="2"/>
      <c r="S320" s="2"/>
      <c r="T320" s="2"/>
      <c r="U320" s="2"/>
      <c r="V320" s="2"/>
      <c r="W320" s="2"/>
      <c r="X320" s="2"/>
      <c r="Y320" s="2"/>
      <c r="Z320" s="2"/>
      <c r="AA320" s="2"/>
      <c r="AB320" s="14"/>
      <c r="AC320" s="14"/>
      <c r="AD320" s="14"/>
      <c r="AE320" s="14"/>
      <c r="AF320" s="14"/>
      <c r="AG320" s="14"/>
      <c r="AH320" s="14"/>
      <c r="AI320" s="14"/>
      <c r="AJ320" s="14"/>
      <c r="AK320" s="14"/>
      <c r="AL320" s="14"/>
      <c r="AM320" s="14"/>
      <c r="AN320" s="12"/>
    </row>
    <row r="321" spans="2:40">
      <c r="B321" s="86">
        <f t="shared" si="10"/>
        <v>2000</v>
      </c>
      <c r="C321" s="2" t="s">
        <v>124</v>
      </c>
      <c r="D321" s="2"/>
      <c r="E321" s="121" t="s">
        <v>23</v>
      </c>
      <c r="F321" s="2" t="s">
        <v>1</v>
      </c>
      <c r="G321" s="2"/>
      <c r="H321" s="2"/>
      <c r="I321" s="2"/>
      <c r="J321" s="127"/>
      <c r="K321" s="121"/>
      <c r="L321" s="2"/>
      <c r="M321" s="2"/>
      <c r="N321" s="2"/>
      <c r="O321" s="2"/>
      <c r="P321" s="2"/>
      <c r="Q321" s="2"/>
      <c r="R321" s="2"/>
      <c r="S321" s="2"/>
      <c r="T321" s="2"/>
      <c r="U321" s="2"/>
      <c r="V321" s="2"/>
      <c r="W321" s="2"/>
      <c r="X321" s="2"/>
      <c r="Y321" s="2"/>
      <c r="Z321" s="2"/>
      <c r="AA321" s="14"/>
      <c r="AB321" s="14"/>
      <c r="AC321" s="14"/>
      <c r="AD321" s="14"/>
      <c r="AE321" s="14"/>
      <c r="AF321" s="14"/>
      <c r="AG321" s="14"/>
      <c r="AH321" s="14"/>
      <c r="AI321" s="14"/>
      <c r="AJ321" s="14"/>
      <c r="AK321" s="14"/>
      <c r="AL321" s="14"/>
      <c r="AM321" s="14"/>
      <c r="AN321" s="12"/>
    </row>
    <row r="322" spans="2:40">
      <c r="B322" s="86">
        <f t="shared" si="10"/>
        <v>2001</v>
      </c>
      <c r="C322" s="2" t="s">
        <v>124</v>
      </c>
      <c r="D322" s="2"/>
      <c r="E322" s="121" t="s">
        <v>23</v>
      </c>
      <c r="F322" s="2" t="s">
        <v>1</v>
      </c>
      <c r="G322" s="2"/>
      <c r="H322" s="2"/>
      <c r="I322" s="2"/>
      <c r="J322" s="127"/>
      <c r="K322" s="121"/>
      <c r="L322" s="2"/>
      <c r="M322" s="2"/>
      <c r="N322" s="2"/>
      <c r="O322" s="2"/>
      <c r="P322" s="2"/>
      <c r="Q322" s="2"/>
      <c r="R322" s="2"/>
      <c r="S322" s="2"/>
      <c r="T322" s="2"/>
      <c r="U322" s="2"/>
      <c r="V322" s="2"/>
      <c r="W322" s="2"/>
      <c r="X322" s="2"/>
      <c r="Y322" s="2"/>
      <c r="Z322" s="14"/>
      <c r="AA322" s="14"/>
      <c r="AB322" s="14"/>
      <c r="AC322" s="14"/>
      <c r="AD322" s="14"/>
      <c r="AE322" s="14"/>
      <c r="AF322" s="14"/>
      <c r="AG322" s="14"/>
      <c r="AH322" s="14"/>
      <c r="AI322" s="14"/>
      <c r="AJ322" s="14"/>
      <c r="AK322" s="14"/>
      <c r="AL322" s="14"/>
      <c r="AM322" s="14"/>
      <c r="AN322" s="12"/>
    </row>
    <row r="323" spans="2:40">
      <c r="B323" s="86">
        <f t="shared" si="10"/>
        <v>2002</v>
      </c>
      <c r="C323" s="2" t="s">
        <v>124</v>
      </c>
      <c r="D323" s="2"/>
      <c r="E323" s="121" t="s">
        <v>23</v>
      </c>
      <c r="F323" s="2" t="s">
        <v>1</v>
      </c>
      <c r="G323" s="2"/>
      <c r="H323" s="2"/>
      <c r="I323" s="2"/>
      <c r="J323" s="127"/>
      <c r="K323" s="121"/>
      <c r="L323" s="2"/>
      <c r="M323" s="2"/>
      <c r="N323" s="2"/>
      <c r="O323" s="2"/>
      <c r="P323" s="2"/>
      <c r="Q323" s="2"/>
      <c r="R323" s="2"/>
      <c r="S323" s="2"/>
      <c r="T323" s="2"/>
      <c r="U323" s="2"/>
      <c r="V323" s="2"/>
      <c r="W323" s="2"/>
      <c r="X323" s="2"/>
      <c r="Y323" s="14"/>
      <c r="Z323" s="14"/>
      <c r="AA323" s="14"/>
      <c r="AB323" s="14"/>
      <c r="AC323" s="14"/>
      <c r="AD323" s="14"/>
      <c r="AE323" s="14"/>
      <c r="AF323" s="14"/>
      <c r="AG323" s="14"/>
      <c r="AH323" s="14"/>
      <c r="AI323" s="14"/>
      <c r="AJ323" s="14"/>
      <c r="AK323" s="14"/>
      <c r="AL323" s="14"/>
      <c r="AM323" s="14"/>
      <c r="AN323" s="12"/>
    </row>
    <row r="324" spans="2:40">
      <c r="B324" s="86">
        <f t="shared" si="10"/>
        <v>2003</v>
      </c>
      <c r="C324" s="2" t="s">
        <v>124</v>
      </c>
      <c r="D324" s="2"/>
      <c r="E324" s="121" t="s">
        <v>23</v>
      </c>
      <c r="F324" s="2" t="s">
        <v>1</v>
      </c>
      <c r="G324" s="2"/>
      <c r="H324" s="2"/>
      <c r="I324" s="2"/>
      <c r="J324" s="127"/>
      <c r="K324" s="121"/>
      <c r="L324" s="2"/>
      <c r="M324" s="2"/>
      <c r="N324" s="2"/>
      <c r="O324" s="2"/>
      <c r="P324" s="2"/>
      <c r="Q324" s="2"/>
      <c r="R324" s="2"/>
      <c r="S324" s="2"/>
      <c r="T324" s="2"/>
      <c r="U324" s="2"/>
      <c r="V324" s="2"/>
      <c r="W324" s="2"/>
      <c r="X324" s="14"/>
      <c r="Y324" s="14"/>
      <c r="Z324" s="14"/>
      <c r="AA324" s="14"/>
      <c r="AB324" s="14"/>
      <c r="AC324" s="14"/>
      <c r="AD324" s="14"/>
      <c r="AE324" s="14"/>
      <c r="AF324" s="14"/>
      <c r="AG324" s="14"/>
      <c r="AH324" s="14"/>
      <c r="AI324" s="14"/>
      <c r="AJ324" s="14"/>
      <c r="AK324" s="14"/>
      <c r="AL324" s="14"/>
      <c r="AM324" s="14"/>
      <c r="AN324" s="12"/>
    </row>
    <row r="325" spans="2:40">
      <c r="B325" s="86">
        <f t="shared" si="10"/>
        <v>2004</v>
      </c>
      <c r="C325" s="2" t="s">
        <v>124</v>
      </c>
      <c r="D325" s="2"/>
      <c r="E325" s="121" t="s">
        <v>23</v>
      </c>
      <c r="F325" s="2" t="s">
        <v>1</v>
      </c>
      <c r="G325" s="2"/>
      <c r="H325" s="2"/>
      <c r="I325" s="2"/>
      <c r="J325" s="127"/>
      <c r="K325" s="121"/>
      <c r="L325" s="2"/>
      <c r="M325" s="2"/>
      <c r="N325" s="2"/>
      <c r="O325" s="2"/>
      <c r="P325" s="2"/>
      <c r="Q325" s="2"/>
      <c r="R325" s="2"/>
      <c r="S325" s="2"/>
      <c r="T325" s="2"/>
      <c r="U325" s="2"/>
      <c r="V325" s="2"/>
      <c r="W325" s="14"/>
      <c r="X325" s="14"/>
      <c r="Y325" s="14"/>
      <c r="Z325" s="14"/>
      <c r="AA325" s="14"/>
      <c r="AB325" s="14"/>
      <c r="AC325" s="14"/>
      <c r="AD325" s="14"/>
      <c r="AE325" s="14"/>
      <c r="AF325" s="14"/>
      <c r="AG325" s="14"/>
      <c r="AH325" s="14"/>
      <c r="AI325" s="14"/>
      <c r="AJ325" s="14"/>
      <c r="AK325" s="14"/>
      <c r="AL325" s="14"/>
      <c r="AM325" s="14"/>
      <c r="AN325" s="12"/>
    </row>
    <row r="326" spans="2:40">
      <c r="B326" s="150">
        <f t="shared" si="10"/>
        <v>2005</v>
      </c>
      <c r="C326" s="151" t="s">
        <v>124</v>
      </c>
      <c r="D326" s="151"/>
      <c r="E326" s="152" t="s">
        <v>23</v>
      </c>
      <c r="F326" s="151" t="s">
        <v>1</v>
      </c>
      <c r="G326" s="151"/>
      <c r="H326" s="151"/>
      <c r="I326" s="151"/>
      <c r="J326" s="153"/>
      <c r="K326" s="152"/>
      <c r="L326" s="151"/>
      <c r="M326" s="151"/>
      <c r="N326" s="151"/>
      <c r="O326" s="151"/>
      <c r="P326" s="151"/>
      <c r="Q326" s="151"/>
      <c r="R326" s="151"/>
      <c r="S326" s="151"/>
      <c r="T326" s="151"/>
      <c r="U326" s="151"/>
      <c r="V326" s="154"/>
      <c r="W326" s="154"/>
      <c r="X326" s="154"/>
      <c r="Y326" s="154"/>
      <c r="Z326" s="154"/>
      <c r="AA326" s="154"/>
      <c r="AB326" s="154"/>
      <c r="AC326" s="154"/>
      <c r="AD326" s="154"/>
      <c r="AE326" s="154"/>
      <c r="AF326" s="154"/>
      <c r="AG326" s="154"/>
      <c r="AH326" s="154"/>
      <c r="AI326" s="154"/>
      <c r="AJ326" s="154"/>
      <c r="AK326" s="154"/>
      <c r="AL326" s="154"/>
      <c r="AM326" s="154"/>
      <c r="AN326" s="155"/>
    </row>
    <row r="327" spans="2:40">
      <c r="B327" s="148">
        <f t="shared" si="10"/>
        <v>2006</v>
      </c>
      <c r="C327" s="142" t="s">
        <v>124</v>
      </c>
      <c r="D327" s="142"/>
      <c r="E327" s="145" t="s">
        <v>23</v>
      </c>
      <c r="F327" s="142" t="s">
        <v>1</v>
      </c>
      <c r="G327" s="142"/>
      <c r="H327" s="142"/>
      <c r="I327" s="142"/>
      <c r="J327" s="149"/>
      <c r="K327" s="145"/>
      <c r="L327" s="142"/>
      <c r="M327" s="142"/>
      <c r="N327" s="142"/>
      <c r="O327" s="142"/>
      <c r="P327" s="142"/>
      <c r="Q327" s="142"/>
      <c r="R327" s="142"/>
      <c r="S327" s="142"/>
      <c r="T327" s="142"/>
      <c r="U327" s="146"/>
      <c r="V327" s="146"/>
      <c r="W327" s="146"/>
      <c r="X327" s="146"/>
      <c r="Y327" s="146"/>
      <c r="Z327" s="146"/>
      <c r="AA327" s="146"/>
      <c r="AB327" s="146"/>
      <c r="AC327" s="146"/>
      <c r="AD327" s="146"/>
      <c r="AE327" s="146"/>
      <c r="AF327" s="146"/>
      <c r="AG327" s="146"/>
      <c r="AH327" s="146"/>
      <c r="AI327" s="146"/>
      <c r="AJ327" s="146"/>
      <c r="AK327" s="146"/>
      <c r="AL327" s="146"/>
      <c r="AM327" s="146"/>
      <c r="AN327" s="147"/>
    </row>
    <row r="328" spans="2:40">
      <c r="B328" s="86">
        <f t="shared" si="10"/>
        <v>2007</v>
      </c>
      <c r="C328" s="2" t="s">
        <v>124</v>
      </c>
      <c r="D328" s="2"/>
      <c r="E328" s="121" t="s">
        <v>23</v>
      </c>
      <c r="F328" s="2" t="s">
        <v>1</v>
      </c>
      <c r="G328" s="2"/>
      <c r="H328" s="2"/>
      <c r="I328" s="2"/>
      <c r="J328" s="127"/>
      <c r="K328" s="121"/>
      <c r="L328" s="2"/>
      <c r="M328" s="2"/>
      <c r="N328" s="2"/>
      <c r="O328" s="2"/>
      <c r="P328" s="2"/>
      <c r="Q328" s="2"/>
      <c r="R328" s="2"/>
      <c r="S328" s="2"/>
      <c r="T328" s="14"/>
      <c r="U328" s="14"/>
      <c r="V328" s="14"/>
      <c r="W328" s="14"/>
      <c r="X328" s="14"/>
      <c r="Y328" s="14"/>
      <c r="Z328" s="14"/>
      <c r="AA328" s="14"/>
      <c r="AB328" s="14"/>
      <c r="AC328" s="14"/>
      <c r="AD328" s="14"/>
      <c r="AE328" s="14"/>
      <c r="AF328" s="14"/>
      <c r="AG328" s="14"/>
      <c r="AH328" s="14"/>
      <c r="AI328" s="14"/>
      <c r="AJ328" s="14"/>
      <c r="AK328" s="14"/>
      <c r="AL328" s="14"/>
      <c r="AM328" s="14"/>
      <c r="AN328" s="12"/>
    </row>
    <row r="329" spans="2:40">
      <c r="B329" s="86">
        <f t="shared" si="10"/>
        <v>2008</v>
      </c>
      <c r="C329" s="2" t="s">
        <v>124</v>
      </c>
      <c r="D329" s="2"/>
      <c r="E329" s="121" t="s">
        <v>23</v>
      </c>
      <c r="F329" s="2" t="s">
        <v>1</v>
      </c>
      <c r="G329" s="2"/>
      <c r="H329" s="2"/>
      <c r="I329" s="2"/>
      <c r="J329" s="127"/>
      <c r="K329" s="121"/>
      <c r="L329" s="2"/>
      <c r="M329" s="2"/>
      <c r="N329" s="2"/>
      <c r="O329" s="2"/>
      <c r="P329" s="2"/>
      <c r="Q329" s="2"/>
      <c r="R329" s="2"/>
      <c r="S329" s="14"/>
      <c r="T329" s="14"/>
      <c r="U329" s="14"/>
      <c r="V329" s="14"/>
      <c r="W329" s="14"/>
      <c r="X329" s="14"/>
      <c r="Y329" s="14"/>
      <c r="Z329" s="14"/>
      <c r="AA329" s="14"/>
      <c r="AB329" s="14"/>
      <c r="AC329" s="14"/>
      <c r="AD329" s="14"/>
      <c r="AE329" s="14"/>
      <c r="AF329" s="14"/>
      <c r="AG329" s="14"/>
      <c r="AH329" s="14"/>
      <c r="AI329" s="14"/>
      <c r="AJ329" s="14"/>
      <c r="AK329" s="14"/>
      <c r="AL329" s="14"/>
      <c r="AM329" s="14"/>
      <c r="AN329" s="12"/>
    </row>
    <row r="330" spans="2:40">
      <c r="B330" s="86">
        <f t="shared" si="10"/>
        <v>2009</v>
      </c>
      <c r="C330" s="2" t="s">
        <v>124</v>
      </c>
      <c r="D330" s="2"/>
      <c r="E330" s="121" t="s">
        <v>23</v>
      </c>
      <c r="F330" s="2" t="s">
        <v>1</v>
      </c>
      <c r="G330" s="2"/>
      <c r="H330" s="2"/>
      <c r="I330" s="2"/>
      <c r="J330" s="127"/>
      <c r="K330" s="121"/>
      <c r="L330" s="2"/>
      <c r="M330" s="2"/>
      <c r="N330" s="2"/>
      <c r="O330" s="2"/>
      <c r="P330" s="2"/>
      <c r="Q330" s="2"/>
      <c r="R330" s="14"/>
      <c r="S330" s="14"/>
      <c r="T330" s="14"/>
      <c r="U330" s="14"/>
      <c r="V330" s="14"/>
      <c r="W330" s="14"/>
      <c r="X330" s="14"/>
      <c r="Y330" s="14"/>
      <c r="Z330" s="14"/>
      <c r="AA330" s="14"/>
      <c r="AB330" s="14"/>
      <c r="AC330" s="14"/>
      <c r="AD330" s="14"/>
      <c r="AE330" s="14"/>
      <c r="AF330" s="14"/>
      <c r="AG330" s="14"/>
      <c r="AH330" s="14"/>
      <c r="AI330" s="14"/>
      <c r="AJ330" s="14"/>
      <c r="AK330" s="14"/>
      <c r="AL330" s="14"/>
      <c r="AM330" s="14"/>
      <c r="AN330" s="12"/>
    </row>
    <row r="331" spans="2:40">
      <c r="B331" s="86">
        <f t="shared" si="10"/>
        <v>2010</v>
      </c>
      <c r="C331" s="2" t="s">
        <v>124</v>
      </c>
      <c r="D331" s="2"/>
      <c r="E331" s="121" t="s">
        <v>23</v>
      </c>
      <c r="F331" s="2" t="s">
        <v>1</v>
      </c>
      <c r="G331" s="2"/>
      <c r="H331" s="2"/>
      <c r="I331" s="2"/>
      <c r="J331" s="127"/>
      <c r="K331" s="121"/>
      <c r="L331" s="2"/>
      <c r="M331" s="2"/>
      <c r="N331" s="2"/>
      <c r="O331" s="2"/>
      <c r="P331" s="2"/>
      <c r="Q331" s="14"/>
      <c r="R331" s="14"/>
      <c r="S331" s="14"/>
      <c r="T331" s="14"/>
      <c r="U331" s="14"/>
      <c r="V331" s="14"/>
      <c r="W331" s="14"/>
      <c r="X331" s="14"/>
      <c r="Y331" s="14"/>
      <c r="Z331" s="14"/>
      <c r="AA331" s="14"/>
      <c r="AB331" s="14"/>
      <c r="AC331" s="14"/>
      <c r="AD331" s="14"/>
      <c r="AE331" s="14"/>
      <c r="AF331" s="14"/>
      <c r="AG331" s="14"/>
      <c r="AH331" s="14"/>
      <c r="AI331" s="14"/>
      <c r="AJ331" s="14"/>
      <c r="AK331" s="14"/>
      <c r="AL331" s="14"/>
      <c r="AM331" s="14"/>
      <c r="AN331" s="12"/>
    </row>
    <row r="332" spans="2:40">
      <c r="B332" s="86">
        <f t="shared" si="10"/>
        <v>2011</v>
      </c>
      <c r="C332" s="2" t="s">
        <v>124</v>
      </c>
      <c r="D332" s="2"/>
      <c r="E332" s="121" t="s">
        <v>23</v>
      </c>
      <c r="F332" s="2" t="s">
        <v>1</v>
      </c>
      <c r="G332" s="2"/>
      <c r="H332" s="2"/>
      <c r="I332" s="2"/>
      <c r="J332" s="127"/>
      <c r="K332" s="121"/>
      <c r="L332" s="2"/>
      <c r="M332" s="2"/>
      <c r="N332" s="2"/>
      <c r="O332" s="2"/>
      <c r="P332" s="14"/>
      <c r="Q332" s="14"/>
      <c r="R332" s="14"/>
      <c r="S332" s="14"/>
      <c r="T332" s="14"/>
      <c r="U332" s="14"/>
      <c r="V332" s="14"/>
      <c r="W332" s="14"/>
      <c r="X332" s="14"/>
      <c r="Y332" s="14"/>
      <c r="Z332" s="14"/>
      <c r="AA332" s="14"/>
      <c r="AB332" s="14"/>
      <c r="AC332" s="14"/>
      <c r="AD332" s="14"/>
      <c r="AE332" s="14"/>
      <c r="AF332" s="14"/>
      <c r="AG332" s="14"/>
      <c r="AH332" s="14"/>
      <c r="AI332" s="14"/>
      <c r="AJ332" s="14"/>
      <c r="AK332" s="14"/>
      <c r="AL332" s="14"/>
      <c r="AM332" s="14"/>
      <c r="AN332" s="12"/>
    </row>
    <row r="333" spans="2:40">
      <c r="B333" s="86">
        <f t="shared" si="10"/>
        <v>2012</v>
      </c>
      <c r="C333" s="2" t="s">
        <v>124</v>
      </c>
      <c r="D333" s="2"/>
      <c r="E333" s="121" t="s">
        <v>23</v>
      </c>
      <c r="F333" s="2" t="s">
        <v>1</v>
      </c>
      <c r="G333" s="2"/>
      <c r="H333" s="2"/>
      <c r="I333" s="2"/>
      <c r="J333" s="127"/>
      <c r="K333" s="121"/>
      <c r="L333" s="2"/>
      <c r="M333" s="2"/>
      <c r="N333" s="2"/>
      <c r="O333" s="14"/>
      <c r="P333" s="14"/>
      <c r="Q333" s="14"/>
      <c r="R333" s="14"/>
      <c r="S333" s="14"/>
      <c r="T333" s="14"/>
      <c r="U333" s="14"/>
      <c r="V333" s="14"/>
      <c r="W333" s="14"/>
      <c r="X333" s="14"/>
      <c r="Y333" s="14"/>
      <c r="Z333" s="14"/>
      <c r="AA333" s="14"/>
      <c r="AB333" s="14"/>
      <c r="AC333" s="14"/>
      <c r="AD333" s="14"/>
      <c r="AE333" s="14"/>
      <c r="AF333" s="14"/>
      <c r="AG333" s="14"/>
      <c r="AH333" s="14"/>
      <c r="AI333" s="14"/>
      <c r="AJ333" s="14"/>
      <c r="AK333" s="14"/>
      <c r="AL333" s="14"/>
      <c r="AM333" s="14"/>
      <c r="AN333" s="12"/>
    </row>
    <row r="334" spans="2:40">
      <c r="B334" s="86">
        <f t="shared" si="10"/>
        <v>2013</v>
      </c>
      <c r="C334" s="2" t="s">
        <v>124</v>
      </c>
      <c r="D334" s="2"/>
      <c r="E334" s="121" t="s">
        <v>23</v>
      </c>
      <c r="F334" s="2" t="s">
        <v>1</v>
      </c>
      <c r="G334" s="2"/>
      <c r="H334" s="2"/>
      <c r="I334" s="2"/>
      <c r="J334" s="127"/>
      <c r="K334" s="121"/>
      <c r="L334" s="2"/>
      <c r="M334" s="2"/>
      <c r="N334" s="14"/>
      <c r="O334" s="14"/>
      <c r="P334" s="14"/>
      <c r="Q334" s="14"/>
      <c r="R334" s="14"/>
      <c r="S334" s="14"/>
      <c r="T334" s="14"/>
      <c r="U334" s="14"/>
      <c r="V334" s="14"/>
      <c r="W334" s="14"/>
      <c r="X334" s="14"/>
      <c r="Y334" s="14"/>
      <c r="Z334" s="14"/>
      <c r="AA334" s="14"/>
      <c r="AB334" s="14"/>
      <c r="AC334" s="14"/>
      <c r="AD334" s="14"/>
      <c r="AE334" s="14"/>
      <c r="AF334" s="14"/>
      <c r="AG334" s="14"/>
      <c r="AH334" s="14"/>
      <c r="AI334" s="14"/>
      <c r="AJ334" s="14"/>
      <c r="AK334" s="14"/>
      <c r="AL334" s="14"/>
      <c r="AM334" s="14"/>
      <c r="AN334" s="12"/>
    </row>
    <row r="335" spans="2:40">
      <c r="B335" s="86">
        <f>B336-1</f>
        <v>2014</v>
      </c>
      <c r="C335" s="2" t="s">
        <v>124</v>
      </c>
      <c r="D335" s="2"/>
      <c r="E335" s="121" t="s">
        <v>23</v>
      </c>
      <c r="F335" s="2" t="s">
        <v>1</v>
      </c>
      <c r="G335" s="2"/>
      <c r="H335" s="2"/>
      <c r="I335" s="2"/>
      <c r="J335" s="127"/>
      <c r="K335" s="121"/>
      <c r="L335" s="2"/>
      <c r="M335" s="14"/>
      <c r="N335" s="14"/>
      <c r="O335" s="14"/>
      <c r="P335" s="14"/>
      <c r="Q335" s="14"/>
      <c r="R335" s="14"/>
      <c r="S335" s="14"/>
      <c r="T335" s="14"/>
      <c r="U335" s="14"/>
      <c r="V335" s="14"/>
      <c r="W335" s="14"/>
      <c r="X335" s="14"/>
      <c r="Y335" s="14"/>
      <c r="Z335" s="14"/>
      <c r="AA335" s="14"/>
      <c r="AB335" s="14"/>
      <c r="AC335" s="14"/>
      <c r="AD335" s="14"/>
      <c r="AE335" s="14"/>
      <c r="AF335" s="14"/>
      <c r="AG335" s="14"/>
      <c r="AH335" s="14"/>
      <c r="AI335" s="14"/>
      <c r="AJ335" s="14"/>
      <c r="AK335" s="14"/>
      <c r="AL335" s="14"/>
      <c r="AM335" s="14"/>
      <c r="AN335" s="12"/>
    </row>
    <row r="336" spans="2:40">
      <c r="B336" s="87">
        <v>2015</v>
      </c>
      <c r="C336" s="2" t="s">
        <v>124</v>
      </c>
      <c r="D336" s="2"/>
      <c r="E336" s="121" t="s">
        <v>23</v>
      </c>
      <c r="F336" s="2" t="s">
        <v>1</v>
      </c>
      <c r="G336" s="2"/>
      <c r="H336" s="2"/>
      <c r="I336" s="2"/>
      <c r="J336" s="127"/>
      <c r="K336" s="123"/>
      <c r="L336" s="15"/>
      <c r="M336" s="15"/>
      <c r="N336" s="15"/>
      <c r="O336" s="15"/>
      <c r="P336" s="15"/>
      <c r="Q336" s="15"/>
      <c r="R336" s="15"/>
      <c r="S336" s="15"/>
      <c r="T336" s="15"/>
      <c r="U336" s="15"/>
      <c r="V336" s="15"/>
      <c r="W336" s="15"/>
      <c r="X336" s="15"/>
      <c r="Y336" s="15"/>
      <c r="Z336" s="15"/>
      <c r="AA336" s="15"/>
      <c r="AB336" s="15"/>
      <c r="AC336" s="15"/>
      <c r="AD336" s="15"/>
      <c r="AE336" s="15"/>
      <c r="AF336" s="15"/>
      <c r="AG336" s="15"/>
      <c r="AH336" s="15"/>
      <c r="AI336" s="15"/>
      <c r="AJ336" s="15"/>
      <c r="AK336" s="15"/>
      <c r="AL336" s="15"/>
      <c r="AM336" s="15"/>
      <c r="AN336" s="13"/>
    </row>
    <row r="337" spans="2:40">
      <c r="B337" s="85">
        <f t="shared" ref="B337:B364" si="11">B338-1</f>
        <v>1986</v>
      </c>
      <c r="C337" s="23" t="s">
        <v>124</v>
      </c>
      <c r="D337" s="23"/>
      <c r="E337" s="119" t="s">
        <v>23</v>
      </c>
      <c r="F337" s="23" t="s">
        <v>1</v>
      </c>
      <c r="G337" s="23"/>
      <c r="H337" s="23"/>
      <c r="I337" s="23"/>
      <c r="J337" s="68"/>
      <c r="K337" s="119"/>
      <c r="L337" s="23"/>
      <c r="M337" s="23"/>
      <c r="N337" s="23"/>
      <c r="O337" s="23"/>
      <c r="P337" s="23"/>
      <c r="Q337" s="23"/>
      <c r="R337" s="23"/>
      <c r="S337" s="23"/>
      <c r="T337" s="23"/>
      <c r="U337" s="23"/>
      <c r="V337" s="23"/>
      <c r="W337" s="23"/>
      <c r="X337" s="23"/>
      <c r="Y337" s="23"/>
      <c r="Z337" s="23"/>
      <c r="AA337" s="23"/>
      <c r="AB337" s="23"/>
      <c r="AC337" s="23"/>
      <c r="AD337" s="23"/>
      <c r="AE337" s="23"/>
      <c r="AF337" s="23"/>
      <c r="AG337" s="23"/>
      <c r="AH337" s="23"/>
      <c r="AI337" s="23"/>
      <c r="AJ337" s="23"/>
      <c r="AK337" s="23"/>
      <c r="AL337" s="23"/>
      <c r="AM337" s="23"/>
      <c r="AN337" s="68"/>
    </row>
    <row r="338" spans="2:40">
      <c r="B338" s="86">
        <f t="shared" si="11"/>
        <v>1987</v>
      </c>
      <c r="C338" s="2" t="s">
        <v>124</v>
      </c>
      <c r="D338" s="2"/>
      <c r="E338" s="121" t="s">
        <v>23</v>
      </c>
      <c r="F338" s="2" t="s">
        <v>1</v>
      </c>
      <c r="G338" s="2"/>
      <c r="H338" s="2"/>
      <c r="I338" s="2"/>
      <c r="J338" s="127"/>
      <c r="K338" s="121"/>
      <c r="L338" s="2"/>
      <c r="M338" s="2"/>
      <c r="N338" s="2"/>
      <c r="O338" s="2"/>
      <c r="P338" s="2"/>
      <c r="Q338" s="2"/>
      <c r="R338" s="2"/>
      <c r="S338" s="2"/>
      <c r="T338" s="2"/>
      <c r="U338" s="2"/>
      <c r="V338" s="2"/>
      <c r="W338" s="2"/>
      <c r="X338" s="2"/>
      <c r="Y338" s="2"/>
      <c r="Z338" s="2"/>
      <c r="AA338" s="2"/>
      <c r="AB338" s="2"/>
      <c r="AC338" s="2"/>
      <c r="AD338" s="2"/>
      <c r="AE338" s="2"/>
      <c r="AF338" s="2"/>
      <c r="AG338" s="2"/>
      <c r="AH338" s="2"/>
      <c r="AI338" s="2"/>
      <c r="AJ338" s="2"/>
      <c r="AK338" s="2"/>
      <c r="AL338" s="2"/>
      <c r="AM338" s="2"/>
      <c r="AN338" s="12"/>
    </row>
    <row r="339" spans="2:40">
      <c r="B339" s="86">
        <f t="shared" si="11"/>
        <v>1988</v>
      </c>
      <c r="C339" s="2" t="s">
        <v>124</v>
      </c>
      <c r="D339" s="2"/>
      <c r="E339" s="121" t="s">
        <v>23</v>
      </c>
      <c r="F339" s="2" t="s">
        <v>1</v>
      </c>
      <c r="G339" s="2"/>
      <c r="H339" s="2"/>
      <c r="I339" s="2"/>
      <c r="J339" s="127"/>
      <c r="K339" s="121"/>
      <c r="L339" s="2"/>
      <c r="M339" s="2"/>
      <c r="N339" s="2"/>
      <c r="O339" s="2"/>
      <c r="P339" s="2"/>
      <c r="Q339" s="2"/>
      <c r="R339" s="2"/>
      <c r="S339" s="2"/>
      <c r="T339" s="2"/>
      <c r="U339" s="2"/>
      <c r="V339" s="2"/>
      <c r="W339" s="2"/>
      <c r="X339" s="2"/>
      <c r="Y339" s="2"/>
      <c r="Z339" s="2"/>
      <c r="AA339" s="2"/>
      <c r="AB339" s="2"/>
      <c r="AC339" s="2"/>
      <c r="AD339" s="2"/>
      <c r="AE339" s="2"/>
      <c r="AF339" s="2"/>
      <c r="AG339" s="2"/>
      <c r="AH339" s="2"/>
      <c r="AI339" s="2"/>
      <c r="AJ339" s="2"/>
      <c r="AK339" s="2"/>
      <c r="AL339" s="2"/>
      <c r="AM339" s="14"/>
      <c r="AN339" s="12"/>
    </row>
    <row r="340" spans="2:40">
      <c r="B340" s="86">
        <f t="shared" si="11"/>
        <v>1989</v>
      </c>
      <c r="C340" s="2" t="s">
        <v>124</v>
      </c>
      <c r="D340" s="2"/>
      <c r="E340" s="121" t="s">
        <v>23</v>
      </c>
      <c r="F340" s="2" t="s">
        <v>1</v>
      </c>
      <c r="G340" s="2"/>
      <c r="H340" s="2"/>
      <c r="I340" s="2"/>
      <c r="J340" s="127"/>
      <c r="K340" s="121"/>
      <c r="L340" s="2"/>
      <c r="M340" s="2"/>
      <c r="N340" s="2"/>
      <c r="O340" s="2"/>
      <c r="P340" s="2"/>
      <c r="Q340" s="2"/>
      <c r="R340" s="2"/>
      <c r="S340" s="2"/>
      <c r="T340" s="2"/>
      <c r="U340" s="2"/>
      <c r="V340" s="2"/>
      <c r="W340" s="2"/>
      <c r="X340" s="2"/>
      <c r="Y340" s="2"/>
      <c r="Z340" s="2"/>
      <c r="AA340" s="2"/>
      <c r="AB340" s="2"/>
      <c r="AC340" s="2"/>
      <c r="AD340" s="2"/>
      <c r="AE340" s="2"/>
      <c r="AF340" s="2"/>
      <c r="AG340" s="2"/>
      <c r="AH340" s="2"/>
      <c r="AI340" s="2"/>
      <c r="AJ340" s="2"/>
      <c r="AK340" s="2"/>
      <c r="AL340" s="14"/>
      <c r="AM340" s="14"/>
      <c r="AN340" s="12"/>
    </row>
    <row r="341" spans="2:40">
      <c r="B341" s="86">
        <f t="shared" si="11"/>
        <v>1990</v>
      </c>
      <c r="C341" s="2" t="s">
        <v>124</v>
      </c>
      <c r="D341" s="2"/>
      <c r="E341" s="121" t="s">
        <v>23</v>
      </c>
      <c r="F341" s="2" t="s">
        <v>1</v>
      </c>
      <c r="G341" s="2"/>
      <c r="H341" s="2"/>
      <c r="I341" s="2"/>
      <c r="J341" s="127"/>
      <c r="K341" s="121"/>
      <c r="L341" s="2"/>
      <c r="M341" s="2"/>
      <c r="N341" s="2"/>
      <c r="O341" s="2"/>
      <c r="P341" s="2"/>
      <c r="Q341" s="2"/>
      <c r="R341" s="2"/>
      <c r="S341" s="2"/>
      <c r="T341" s="2"/>
      <c r="U341" s="2"/>
      <c r="V341" s="2"/>
      <c r="W341" s="2"/>
      <c r="X341" s="2"/>
      <c r="Y341" s="2"/>
      <c r="Z341" s="2"/>
      <c r="AA341" s="2"/>
      <c r="AB341" s="2"/>
      <c r="AC341" s="2"/>
      <c r="AD341" s="2"/>
      <c r="AE341" s="2"/>
      <c r="AF341" s="2"/>
      <c r="AG341" s="2"/>
      <c r="AH341" s="2"/>
      <c r="AI341" s="2"/>
      <c r="AJ341" s="2"/>
      <c r="AK341" s="14"/>
      <c r="AL341" s="14"/>
      <c r="AM341" s="14"/>
      <c r="AN341" s="12"/>
    </row>
    <row r="342" spans="2:40">
      <c r="B342" s="86">
        <f t="shared" si="11"/>
        <v>1991</v>
      </c>
      <c r="C342" s="2" t="s">
        <v>124</v>
      </c>
      <c r="D342" s="2"/>
      <c r="E342" s="121" t="s">
        <v>23</v>
      </c>
      <c r="F342" s="2" t="s">
        <v>1</v>
      </c>
      <c r="G342" s="2"/>
      <c r="H342" s="2"/>
      <c r="I342" s="2"/>
      <c r="J342" s="127"/>
      <c r="K342" s="121"/>
      <c r="L342" s="2"/>
      <c r="M342" s="2"/>
      <c r="N342" s="2"/>
      <c r="O342" s="2"/>
      <c r="P342" s="2"/>
      <c r="Q342" s="2"/>
      <c r="R342" s="2"/>
      <c r="S342" s="2"/>
      <c r="T342" s="2"/>
      <c r="U342" s="2"/>
      <c r="V342" s="2"/>
      <c r="W342" s="2"/>
      <c r="X342" s="2"/>
      <c r="Y342" s="2"/>
      <c r="Z342" s="2"/>
      <c r="AA342" s="2"/>
      <c r="AB342" s="2"/>
      <c r="AC342" s="2"/>
      <c r="AD342" s="2"/>
      <c r="AE342" s="2"/>
      <c r="AF342" s="2"/>
      <c r="AG342" s="2"/>
      <c r="AH342" s="2"/>
      <c r="AI342" s="2"/>
      <c r="AJ342" s="14"/>
      <c r="AK342" s="14"/>
      <c r="AL342" s="14"/>
      <c r="AM342" s="14"/>
      <c r="AN342" s="12"/>
    </row>
    <row r="343" spans="2:40">
      <c r="B343" s="86">
        <f t="shared" si="11"/>
        <v>1992</v>
      </c>
      <c r="C343" s="2" t="s">
        <v>124</v>
      </c>
      <c r="D343" s="2"/>
      <c r="E343" s="121" t="s">
        <v>23</v>
      </c>
      <c r="F343" s="2" t="s">
        <v>1</v>
      </c>
      <c r="G343" s="2"/>
      <c r="H343" s="2"/>
      <c r="I343" s="2"/>
      <c r="J343" s="127"/>
      <c r="K343" s="121"/>
      <c r="L343" s="2"/>
      <c r="M343" s="2"/>
      <c r="N343" s="2"/>
      <c r="O343" s="2"/>
      <c r="P343" s="2"/>
      <c r="Q343" s="2"/>
      <c r="R343" s="2"/>
      <c r="S343" s="2"/>
      <c r="T343" s="2"/>
      <c r="U343" s="2"/>
      <c r="V343" s="2"/>
      <c r="W343" s="2"/>
      <c r="X343" s="2"/>
      <c r="Y343" s="2"/>
      <c r="Z343" s="2"/>
      <c r="AA343" s="2"/>
      <c r="AB343" s="2"/>
      <c r="AC343" s="2"/>
      <c r="AD343" s="2"/>
      <c r="AE343" s="2"/>
      <c r="AF343" s="2"/>
      <c r="AG343" s="2"/>
      <c r="AH343" s="2"/>
      <c r="AI343" s="14"/>
      <c r="AJ343" s="14"/>
      <c r="AK343" s="14"/>
      <c r="AL343" s="14"/>
      <c r="AM343" s="14"/>
      <c r="AN343" s="12"/>
    </row>
    <row r="344" spans="2:40">
      <c r="B344" s="86">
        <f t="shared" si="11"/>
        <v>1993</v>
      </c>
      <c r="C344" s="2" t="s">
        <v>124</v>
      </c>
      <c r="D344" s="2"/>
      <c r="E344" s="121" t="s">
        <v>23</v>
      </c>
      <c r="F344" s="2" t="s">
        <v>1</v>
      </c>
      <c r="G344" s="2"/>
      <c r="H344" s="2"/>
      <c r="I344" s="2"/>
      <c r="J344" s="127"/>
      <c r="K344" s="121"/>
      <c r="L344" s="2"/>
      <c r="M344" s="2"/>
      <c r="N344" s="2"/>
      <c r="O344" s="2"/>
      <c r="P344" s="2"/>
      <c r="Q344" s="2"/>
      <c r="R344" s="2"/>
      <c r="S344" s="2"/>
      <c r="T344" s="2"/>
      <c r="U344" s="2"/>
      <c r="V344" s="2"/>
      <c r="W344" s="2"/>
      <c r="X344" s="2"/>
      <c r="Y344" s="2"/>
      <c r="Z344" s="2"/>
      <c r="AA344" s="2"/>
      <c r="AB344" s="2"/>
      <c r="AC344" s="2"/>
      <c r="AD344" s="2"/>
      <c r="AE344" s="2"/>
      <c r="AF344" s="2"/>
      <c r="AG344" s="2"/>
      <c r="AH344" s="14"/>
      <c r="AI344" s="14"/>
      <c r="AJ344" s="14"/>
      <c r="AK344" s="14"/>
      <c r="AL344" s="14"/>
      <c r="AM344" s="14"/>
      <c r="AN344" s="12"/>
    </row>
    <row r="345" spans="2:40">
      <c r="B345" s="86">
        <f t="shared" si="11"/>
        <v>1994</v>
      </c>
      <c r="C345" s="2" t="s">
        <v>124</v>
      </c>
      <c r="D345" s="2"/>
      <c r="E345" s="121" t="s">
        <v>23</v>
      </c>
      <c r="F345" s="2" t="s">
        <v>1</v>
      </c>
      <c r="G345" s="2"/>
      <c r="H345" s="2"/>
      <c r="I345" s="2"/>
      <c r="J345" s="127"/>
      <c r="K345" s="121"/>
      <c r="L345" s="2"/>
      <c r="M345" s="2"/>
      <c r="N345" s="2"/>
      <c r="O345" s="2"/>
      <c r="P345" s="2"/>
      <c r="Q345" s="2"/>
      <c r="R345" s="2"/>
      <c r="S345" s="2"/>
      <c r="T345" s="2"/>
      <c r="U345" s="2"/>
      <c r="V345" s="2"/>
      <c r="W345" s="2"/>
      <c r="X345" s="2"/>
      <c r="Y345" s="2"/>
      <c r="Z345" s="2"/>
      <c r="AA345" s="2"/>
      <c r="AB345" s="2"/>
      <c r="AC345" s="2"/>
      <c r="AD345" s="2"/>
      <c r="AE345" s="2"/>
      <c r="AF345" s="2"/>
      <c r="AG345" s="14"/>
      <c r="AH345" s="14"/>
      <c r="AI345" s="14"/>
      <c r="AJ345" s="14"/>
      <c r="AK345" s="14"/>
      <c r="AL345" s="14"/>
      <c r="AM345" s="14"/>
      <c r="AN345" s="12"/>
    </row>
    <row r="346" spans="2:40">
      <c r="B346" s="150">
        <f t="shared" si="11"/>
        <v>1995</v>
      </c>
      <c r="C346" s="151" t="s">
        <v>124</v>
      </c>
      <c r="D346" s="151"/>
      <c r="E346" s="152" t="s">
        <v>23</v>
      </c>
      <c r="F346" s="151" t="s">
        <v>1</v>
      </c>
      <c r="G346" s="151"/>
      <c r="H346" s="151"/>
      <c r="I346" s="151"/>
      <c r="J346" s="153"/>
      <c r="K346" s="152"/>
      <c r="L346" s="151"/>
      <c r="M346" s="151"/>
      <c r="N346" s="151"/>
      <c r="O346" s="151"/>
      <c r="P346" s="151"/>
      <c r="Q346" s="151"/>
      <c r="R346" s="151"/>
      <c r="S346" s="151"/>
      <c r="T346" s="151"/>
      <c r="U346" s="151"/>
      <c r="V346" s="151"/>
      <c r="W346" s="151"/>
      <c r="X346" s="151"/>
      <c r="Y346" s="151"/>
      <c r="Z346" s="151"/>
      <c r="AA346" s="151"/>
      <c r="AB346" s="151"/>
      <c r="AC346" s="151"/>
      <c r="AD346" s="151"/>
      <c r="AE346" s="151"/>
      <c r="AF346" s="154"/>
      <c r="AG346" s="154"/>
      <c r="AH346" s="154"/>
      <c r="AI346" s="154"/>
      <c r="AJ346" s="154"/>
      <c r="AK346" s="154"/>
      <c r="AL346" s="154"/>
      <c r="AM346" s="154"/>
      <c r="AN346" s="155"/>
    </row>
    <row r="347" spans="2:40">
      <c r="B347" s="148">
        <f t="shared" si="11"/>
        <v>1996</v>
      </c>
      <c r="C347" s="142" t="s">
        <v>124</v>
      </c>
      <c r="D347" s="142"/>
      <c r="E347" s="145" t="s">
        <v>23</v>
      </c>
      <c r="F347" s="142" t="s">
        <v>1</v>
      </c>
      <c r="G347" s="142"/>
      <c r="H347" s="142"/>
      <c r="I347" s="142"/>
      <c r="J347" s="149"/>
      <c r="K347" s="145"/>
      <c r="L347" s="142"/>
      <c r="M347" s="142"/>
      <c r="N347" s="142"/>
      <c r="O347" s="142"/>
      <c r="P347" s="142"/>
      <c r="Q347" s="142"/>
      <c r="R347" s="142"/>
      <c r="S347" s="142"/>
      <c r="T347" s="142"/>
      <c r="U347" s="142"/>
      <c r="V347" s="142"/>
      <c r="W347" s="142"/>
      <c r="X347" s="142"/>
      <c r="Y347" s="142"/>
      <c r="Z347" s="142"/>
      <c r="AA347" s="142"/>
      <c r="AB347" s="142"/>
      <c r="AC347" s="142"/>
      <c r="AD347" s="142"/>
      <c r="AE347" s="143"/>
      <c r="AF347" s="143"/>
      <c r="AG347" s="143"/>
      <c r="AH347" s="143"/>
      <c r="AI347" s="143"/>
      <c r="AJ347" s="143"/>
      <c r="AK347" s="143"/>
      <c r="AL347" s="143"/>
      <c r="AM347" s="143"/>
      <c r="AN347" s="144"/>
    </row>
    <row r="348" spans="2:40">
      <c r="B348" s="86">
        <f t="shared" si="11"/>
        <v>1997</v>
      </c>
      <c r="C348" s="2" t="s">
        <v>124</v>
      </c>
      <c r="D348" s="2"/>
      <c r="E348" s="121" t="s">
        <v>23</v>
      </c>
      <c r="F348" s="2" t="s">
        <v>1</v>
      </c>
      <c r="G348" s="2"/>
      <c r="H348" s="2"/>
      <c r="I348" s="2"/>
      <c r="J348" s="127"/>
      <c r="K348" s="121"/>
      <c r="L348" s="2"/>
      <c r="M348" s="2"/>
      <c r="N348" s="2"/>
      <c r="O348" s="2"/>
      <c r="P348" s="2"/>
      <c r="Q348" s="2"/>
      <c r="R348" s="2"/>
      <c r="S348" s="2"/>
      <c r="T348" s="2"/>
      <c r="U348" s="2"/>
      <c r="V348" s="2"/>
      <c r="W348" s="2"/>
      <c r="X348" s="2"/>
      <c r="Y348" s="2"/>
      <c r="Z348" s="2"/>
      <c r="AA348" s="2"/>
      <c r="AB348" s="2"/>
      <c r="AC348" s="2"/>
      <c r="AD348" s="14"/>
      <c r="AE348" s="14"/>
      <c r="AF348" s="14"/>
      <c r="AG348" s="14"/>
      <c r="AH348" s="14"/>
      <c r="AI348" s="14"/>
      <c r="AJ348" s="14"/>
      <c r="AK348" s="14"/>
      <c r="AL348" s="14"/>
      <c r="AM348" s="14"/>
      <c r="AN348" s="12"/>
    </row>
    <row r="349" spans="2:40">
      <c r="B349" s="86">
        <f t="shared" si="11"/>
        <v>1998</v>
      </c>
      <c r="C349" s="2" t="s">
        <v>124</v>
      </c>
      <c r="D349" s="2"/>
      <c r="E349" s="121" t="s">
        <v>23</v>
      </c>
      <c r="F349" s="2" t="s">
        <v>1</v>
      </c>
      <c r="G349" s="2"/>
      <c r="H349" s="2"/>
      <c r="I349" s="2"/>
      <c r="J349" s="127"/>
      <c r="K349" s="121"/>
      <c r="L349" s="2"/>
      <c r="M349" s="2"/>
      <c r="N349" s="2"/>
      <c r="O349" s="2"/>
      <c r="P349" s="2"/>
      <c r="Q349" s="2"/>
      <c r="R349" s="2"/>
      <c r="S349" s="2"/>
      <c r="T349" s="2"/>
      <c r="U349" s="2"/>
      <c r="V349" s="2"/>
      <c r="W349" s="2"/>
      <c r="X349" s="2"/>
      <c r="Y349" s="2"/>
      <c r="Z349" s="2"/>
      <c r="AA349" s="2"/>
      <c r="AB349" s="2"/>
      <c r="AC349" s="14"/>
      <c r="AD349" s="14"/>
      <c r="AE349" s="14"/>
      <c r="AF349" s="14"/>
      <c r="AG349" s="14"/>
      <c r="AH349" s="14"/>
      <c r="AI349" s="14"/>
      <c r="AJ349" s="14"/>
      <c r="AK349" s="14"/>
      <c r="AL349" s="14"/>
      <c r="AM349" s="14"/>
      <c r="AN349" s="12"/>
    </row>
    <row r="350" spans="2:40">
      <c r="B350" s="86">
        <f t="shared" si="11"/>
        <v>1999</v>
      </c>
      <c r="C350" s="2" t="s">
        <v>124</v>
      </c>
      <c r="D350" s="2"/>
      <c r="E350" s="121" t="s">
        <v>23</v>
      </c>
      <c r="F350" s="2" t="s">
        <v>1</v>
      </c>
      <c r="G350" s="2"/>
      <c r="H350" s="2"/>
      <c r="I350" s="2"/>
      <c r="J350" s="127"/>
      <c r="K350" s="121"/>
      <c r="L350" s="2"/>
      <c r="M350" s="2"/>
      <c r="N350" s="2"/>
      <c r="O350" s="2"/>
      <c r="P350" s="2"/>
      <c r="Q350" s="2"/>
      <c r="R350" s="2"/>
      <c r="S350" s="2"/>
      <c r="T350" s="2"/>
      <c r="U350" s="2"/>
      <c r="V350" s="2"/>
      <c r="W350" s="2"/>
      <c r="X350" s="2"/>
      <c r="Y350" s="2"/>
      <c r="Z350" s="2"/>
      <c r="AA350" s="2"/>
      <c r="AB350" s="14"/>
      <c r="AC350" s="14"/>
      <c r="AD350" s="14"/>
      <c r="AE350" s="14"/>
      <c r="AF350" s="14"/>
      <c r="AG350" s="14"/>
      <c r="AH350" s="14"/>
      <c r="AI350" s="14"/>
      <c r="AJ350" s="14"/>
      <c r="AK350" s="14"/>
      <c r="AL350" s="14"/>
      <c r="AM350" s="14"/>
      <c r="AN350" s="12"/>
    </row>
    <row r="351" spans="2:40">
      <c r="B351" s="86">
        <f t="shared" si="11"/>
        <v>2000</v>
      </c>
      <c r="C351" s="2" t="s">
        <v>124</v>
      </c>
      <c r="D351" s="2"/>
      <c r="E351" s="121" t="s">
        <v>23</v>
      </c>
      <c r="F351" s="2" t="s">
        <v>1</v>
      </c>
      <c r="G351" s="2"/>
      <c r="H351" s="2"/>
      <c r="I351" s="2"/>
      <c r="J351" s="127"/>
      <c r="K351" s="121"/>
      <c r="L351" s="2"/>
      <c r="M351" s="2"/>
      <c r="N351" s="2"/>
      <c r="O351" s="2"/>
      <c r="P351" s="2"/>
      <c r="Q351" s="2"/>
      <c r="R351" s="2"/>
      <c r="S351" s="2"/>
      <c r="T351" s="2"/>
      <c r="U351" s="2"/>
      <c r="V351" s="2"/>
      <c r="W351" s="2"/>
      <c r="X351" s="2"/>
      <c r="Y351" s="2"/>
      <c r="Z351" s="2"/>
      <c r="AA351" s="14"/>
      <c r="AB351" s="14"/>
      <c r="AC351" s="14"/>
      <c r="AD351" s="14"/>
      <c r="AE351" s="14"/>
      <c r="AF351" s="14"/>
      <c r="AG351" s="14"/>
      <c r="AH351" s="14"/>
      <c r="AI351" s="14"/>
      <c r="AJ351" s="14"/>
      <c r="AK351" s="14"/>
      <c r="AL351" s="14"/>
      <c r="AM351" s="14"/>
      <c r="AN351" s="12"/>
    </row>
    <row r="352" spans="2:40">
      <c r="B352" s="86">
        <f t="shared" si="11"/>
        <v>2001</v>
      </c>
      <c r="C352" s="2" t="s">
        <v>124</v>
      </c>
      <c r="D352" s="2"/>
      <c r="E352" s="121" t="s">
        <v>23</v>
      </c>
      <c r="F352" s="2" t="s">
        <v>1</v>
      </c>
      <c r="G352" s="2"/>
      <c r="H352" s="2"/>
      <c r="I352" s="2"/>
      <c r="J352" s="127"/>
      <c r="K352" s="121"/>
      <c r="L352" s="2"/>
      <c r="M352" s="2"/>
      <c r="N352" s="2"/>
      <c r="O352" s="2"/>
      <c r="P352" s="2"/>
      <c r="Q352" s="2"/>
      <c r="R352" s="2"/>
      <c r="S352" s="2"/>
      <c r="T352" s="2"/>
      <c r="U352" s="2"/>
      <c r="V352" s="2"/>
      <c r="W352" s="2"/>
      <c r="X352" s="2"/>
      <c r="Y352" s="2"/>
      <c r="Z352" s="14"/>
      <c r="AA352" s="14"/>
      <c r="AB352" s="14"/>
      <c r="AC352" s="14"/>
      <c r="AD352" s="14"/>
      <c r="AE352" s="14"/>
      <c r="AF352" s="14"/>
      <c r="AG352" s="14"/>
      <c r="AH352" s="14"/>
      <c r="AI352" s="14"/>
      <c r="AJ352" s="14"/>
      <c r="AK352" s="14"/>
      <c r="AL352" s="14"/>
      <c r="AM352" s="14"/>
      <c r="AN352" s="12"/>
    </row>
    <row r="353" spans="2:40">
      <c r="B353" s="86">
        <f t="shared" si="11"/>
        <v>2002</v>
      </c>
      <c r="C353" s="2" t="s">
        <v>124</v>
      </c>
      <c r="D353" s="2"/>
      <c r="E353" s="121" t="s">
        <v>23</v>
      </c>
      <c r="F353" s="2" t="s">
        <v>1</v>
      </c>
      <c r="G353" s="2"/>
      <c r="H353" s="2"/>
      <c r="I353" s="2"/>
      <c r="J353" s="127"/>
      <c r="K353" s="121"/>
      <c r="L353" s="2"/>
      <c r="M353" s="2"/>
      <c r="N353" s="2"/>
      <c r="O353" s="2"/>
      <c r="P353" s="2"/>
      <c r="Q353" s="2"/>
      <c r="R353" s="2"/>
      <c r="S353" s="2"/>
      <c r="T353" s="2"/>
      <c r="U353" s="2"/>
      <c r="V353" s="2"/>
      <c r="W353" s="2"/>
      <c r="X353" s="2"/>
      <c r="Y353" s="14"/>
      <c r="Z353" s="14"/>
      <c r="AA353" s="14"/>
      <c r="AB353" s="14"/>
      <c r="AC353" s="14"/>
      <c r="AD353" s="14"/>
      <c r="AE353" s="14"/>
      <c r="AF353" s="14"/>
      <c r="AG353" s="14"/>
      <c r="AH353" s="14"/>
      <c r="AI353" s="14"/>
      <c r="AJ353" s="14"/>
      <c r="AK353" s="14"/>
      <c r="AL353" s="14"/>
      <c r="AM353" s="14"/>
      <c r="AN353" s="12"/>
    </row>
    <row r="354" spans="2:40">
      <c r="B354" s="86">
        <f t="shared" si="11"/>
        <v>2003</v>
      </c>
      <c r="C354" s="2" t="s">
        <v>124</v>
      </c>
      <c r="D354" s="2"/>
      <c r="E354" s="121" t="s">
        <v>23</v>
      </c>
      <c r="F354" s="2" t="s">
        <v>1</v>
      </c>
      <c r="G354" s="2"/>
      <c r="H354" s="2"/>
      <c r="I354" s="2"/>
      <c r="J354" s="127"/>
      <c r="K354" s="121"/>
      <c r="L354" s="2"/>
      <c r="M354" s="2"/>
      <c r="N354" s="2"/>
      <c r="O354" s="2"/>
      <c r="P354" s="2"/>
      <c r="Q354" s="2"/>
      <c r="R354" s="2"/>
      <c r="S354" s="2"/>
      <c r="T354" s="2"/>
      <c r="U354" s="2"/>
      <c r="V354" s="2"/>
      <c r="W354" s="2"/>
      <c r="X354" s="14"/>
      <c r="Y354" s="14"/>
      <c r="Z354" s="14"/>
      <c r="AA354" s="14"/>
      <c r="AB354" s="14"/>
      <c r="AC354" s="14"/>
      <c r="AD354" s="14"/>
      <c r="AE354" s="14"/>
      <c r="AF354" s="14"/>
      <c r="AG354" s="14"/>
      <c r="AH354" s="14"/>
      <c r="AI354" s="14"/>
      <c r="AJ354" s="14"/>
      <c r="AK354" s="14"/>
      <c r="AL354" s="14"/>
      <c r="AM354" s="14"/>
      <c r="AN354" s="12"/>
    </row>
    <row r="355" spans="2:40">
      <c r="B355" s="86">
        <f t="shared" si="11"/>
        <v>2004</v>
      </c>
      <c r="C355" s="2" t="s">
        <v>124</v>
      </c>
      <c r="D355" s="2"/>
      <c r="E355" s="121" t="s">
        <v>23</v>
      </c>
      <c r="F355" s="2" t="s">
        <v>1</v>
      </c>
      <c r="G355" s="2"/>
      <c r="H355" s="2"/>
      <c r="I355" s="2"/>
      <c r="J355" s="127"/>
      <c r="K355" s="121"/>
      <c r="L355" s="2"/>
      <c r="M355" s="2"/>
      <c r="N355" s="2"/>
      <c r="O355" s="2"/>
      <c r="P355" s="2"/>
      <c r="Q355" s="2"/>
      <c r="R355" s="2"/>
      <c r="S355" s="2"/>
      <c r="T355" s="2"/>
      <c r="U355" s="2"/>
      <c r="V355" s="2"/>
      <c r="W355" s="14"/>
      <c r="X355" s="14"/>
      <c r="Y355" s="14"/>
      <c r="Z355" s="14"/>
      <c r="AA355" s="14"/>
      <c r="AB355" s="14"/>
      <c r="AC355" s="14"/>
      <c r="AD355" s="14"/>
      <c r="AE355" s="14"/>
      <c r="AF355" s="14"/>
      <c r="AG355" s="14"/>
      <c r="AH355" s="14"/>
      <c r="AI355" s="14"/>
      <c r="AJ355" s="14"/>
      <c r="AK355" s="14"/>
      <c r="AL355" s="14"/>
      <c r="AM355" s="14"/>
      <c r="AN355" s="12"/>
    </row>
    <row r="356" spans="2:40">
      <c r="B356" s="150">
        <f t="shared" si="11"/>
        <v>2005</v>
      </c>
      <c r="C356" s="151" t="s">
        <v>124</v>
      </c>
      <c r="D356" s="151"/>
      <c r="E356" s="152" t="s">
        <v>23</v>
      </c>
      <c r="F356" s="151" t="s">
        <v>1</v>
      </c>
      <c r="G356" s="151"/>
      <c r="H356" s="151"/>
      <c r="I356" s="151"/>
      <c r="J356" s="153"/>
      <c r="K356" s="152"/>
      <c r="L356" s="151"/>
      <c r="M356" s="151"/>
      <c r="N356" s="151"/>
      <c r="O356" s="151"/>
      <c r="P356" s="151"/>
      <c r="Q356" s="151"/>
      <c r="R356" s="151"/>
      <c r="S356" s="151"/>
      <c r="T356" s="151"/>
      <c r="U356" s="151"/>
      <c r="V356" s="154"/>
      <c r="W356" s="154"/>
      <c r="X356" s="154"/>
      <c r="Y356" s="154"/>
      <c r="Z356" s="154"/>
      <c r="AA356" s="154"/>
      <c r="AB356" s="154"/>
      <c r="AC356" s="154"/>
      <c r="AD356" s="154"/>
      <c r="AE356" s="154"/>
      <c r="AF356" s="154"/>
      <c r="AG356" s="154"/>
      <c r="AH356" s="154"/>
      <c r="AI356" s="154"/>
      <c r="AJ356" s="154"/>
      <c r="AK356" s="154"/>
      <c r="AL356" s="154"/>
      <c r="AM356" s="154"/>
      <c r="AN356" s="155"/>
    </row>
    <row r="357" spans="2:40">
      <c r="B357" s="148">
        <f t="shared" si="11"/>
        <v>2006</v>
      </c>
      <c r="C357" s="142" t="s">
        <v>124</v>
      </c>
      <c r="D357" s="142"/>
      <c r="E357" s="145" t="s">
        <v>23</v>
      </c>
      <c r="F357" s="142" t="s">
        <v>1</v>
      </c>
      <c r="G357" s="142"/>
      <c r="H357" s="142"/>
      <c r="I357" s="142"/>
      <c r="J357" s="149"/>
      <c r="K357" s="145"/>
      <c r="L357" s="142"/>
      <c r="M357" s="142"/>
      <c r="N357" s="142"/>
      <c r="O357" s="142"/>
      <c r="P357" s="142"/>
      <c r="Q357" s="142"/>
      <c r="R357" s="142"/>
      <c r="S357" s="142"/>
      <c r="T357" s="142"/>
      <c r="U357" s="146"/>
      <c r="V357" s="146"/>
      <c r="W357" s="146"/>
      <c r="X357" s="146"/>
      <c r="Y357" s="146"/>
      <c r="Z357" s="146"/>
      <c r="AA357" s="146"/>
      <c r="AB357" s="146"/>
      <c r="AC357" s="146"/>
      <c r="AD357" s="146"/>
      <c r="AE357" s="146"/>
      <c r="AF357" s="146"/>
      <c r="AG357" s="146"/>
      <c r="AH357" s="146"/>
      <c r="AI357" s="146"/>
      <c r="AJ357" s="146"/>
      <c r="AK357" s="146"/>
      <c r="AL357" s="146"/>
      <c r="AM357" s="146"/>
      <c r="AN357" s="147"/>
    </row>
    <row r="358" spans="2:40">
      <c r="B358" s="86">
        <f t="shared" si="11"/>
        <v>2007</v>
      </c>
      <c r="C358" s="2" t="s">
        <v>124</v>
      </c>
      <c r="D358" s="2"/>
      <c r="E358" s="121" t="s">
        <v>23</v>
      </c>
      <c r="F358" s="2" t="s">
        <v>1</v>
      </c>
      <c r="G358" s="2"/>
      <c r="H358" s="2"/>
      <c r="I358" s="2"/>
      <c r="J358" s="127"/>
      <c r="K358" s="121"/>
      <c r="L358" s="2"/>
      <c r="M358" s="2"/>
      <c r="N358" s="2"/>
      <c r="O358" s="2"/>
      <c r="P358" s="2"/>
      <c r="Q358" s="2"/>
      <c r="R358" s="2"/>
      <c r="S358" s="2"/>
      <c r="T358" s="14"/>
      <c r="U358" s="14"/>
      <c r="V358" s="14"/>
      <c r="W358" s="14"/>
      <c r="X358" s="14"/>
      <c r="Y358" s="14"/>
      <c r="Z358" s="14"/>
      <c r="AA358" s="14"/>
      <c r="AB358" s="14"/>
      <c r="AC358" s="14"/>
      <c r="AD358" s="14"/>
      <c r="AE358" s="14"/>
      <c r="AF358" s="14"/>
      <c r="AG358" s="14"/>
      <c r="AH358" s="14"/>
      <c r="AI358" s="14"/>
      <c r="AJ358" s="14"/>
      <c r="AK358" s="14"/>
      <c r="AL358" s="14"/>
      <c r="AM358" s="14"/>
      <c r="AN358" s="12"/>
    </row>
    <row r="359" spans="2:40">
      <c r="B359" s="86">
        <f t="shared" si="11"/>
        <v>2008</v>
      </c>
      <c r="C359" s="2" t="s">
        <v>124</v>
      </c>
      <c r="D359" s="2"/>
      <c r="E359" s="121" t="s">
        <v>23</v>
      </c>
      <c r="F359" s="2" t="s">
        <v>1</v>
      </c>
      <c r="G359" s="2"/>
      <c r="H359" s="2"/>
      <c r="I359" s="2"/>
      <c r="J359" s="127"/>
      <c r="K359" s="121"/>
      <c r="L359" s="2"/>
      <c r="M359" s="2"/>
      <c r="N359" s="2"/>
      <c r="O359" s="2"/>
      <c r="P359" s="2"/>
      <c r="Q359" s="2"/>
      <c r="R359" s="2"/>
      <c r="S359" s="14"/>
      <c r="T359" s="14"/>
      <c r="U359" s="14"/>
      <c r="V359" s="14"/>
      <c r="W359" s="14"/>
      <c r="X359" s="14"/>
      <c r="Y359" s="14"/>
      <c r="Z359" s="14"/>
      <c r="AA359" s="14"/>
      <c r="AB359" s="14"/>
      <c r="AC359" s="14"/>
      <c r="AD359" s="14"/>
      <c r="AE359" s="14"/>
      <c r="AF359" s="14"/>
      <c r="AG359" s="14"/>
      <c r="AH359" s="14"/>
      <c r="AI359" s="14"/>
      <c r="AJ359" s="14"/>
      <c r="AK359" s="14"/>
      <c r="AL359" s="14"/>
      <c r="AM359" s="14"/>
      <c r="AN359" s="12"/>
    </row>
    <row r="360" spans="2:40">
      <c r="B360" s="86">
        <f t="shared" si="11"/>
        <v>2009</v>
      </c>
      <c r="C360" s="2" t="s">
        <v>124</v>
      </c>
      <c r="D360" s="2"/>
      <c r="E360" s="121" t="s">
        <v>23</v>
      </c>
      <c r="F360" s="2" t="s">
        <v>1</v>
      </c>
      <c r="G360" s="2"/>
      <c r="H360" s="2"/>
      <c r="I360" s="2"/>
      <c r="J360" s="127"/>
      <c r="K360" s="121"/>
      <c r="L360" s="2"/>
      <c r="M360" s="2"/>
      <c r="N360" s="2"/>
      <c r="O360" s="2"/>
      <c r="P360" s="2"/>
      <c r="Q360" s="2"/>
      <c r="R360" s="14"/>
      <c r="S360" s="14"/>
      <c r="T360" s="14"/>
      <c r="U360" s="14"/>
      <c r="V360" s="14"/>
      <c r="W360" s="14"/>
      <c r="X360" s="14"/>
      <c r="Y360" s="14"/>
      <c r="Z360" s="14"/>
      <c r="AA360" s="14"/>
      <c r="AB360" s="14"/>
      <c r="AC360" s="14"/>
      <c r="AD360" s="14"/>
      <c r="AE360" s="14"/>
      <c r="AF360" s="14"/>
      <c r="AG360" s="14"/>
      <c r="AH360" s="14"/>
      <c r="AI360" s="14"/>
      <c r="AJ360" s="14"/>
      <c r="AK360" s="14"/>
      <c r="AL360" s="14"/>
      <c r="AM360" s="14"/>
      <c r="AN360" s="12"/>
    </row>
    <row r="361" spans="2:40">
      <c r="B361" s="86">
        <f t="shared" si="11"/>
        <v>2010</v>
      </c>
      <c r="C361" s="2" t="s">
        <v>124</v>
      </c>
      <c r="D361" s="2"/>
      <c r="E361" s="121" t="s">
        <v>23</v>
      </c>
      <c r="F361" s="2" t="s">
        <v>1</v>
      </c>
      <c r="G361" s="2"/>
      <c r="H361" s="2"/>
      <c r="I361" s="2"/>
      <c r="J361" s="127"/>
      <c r="K361" s="121"/>
      <c r="L361" s="2"/>
      <c r="M361" s="2"/>
      <c r="N361" s="2"/>
      <c r="O361" s="2"/>
      <c r="P361" s="2"/>
      <c r="Q361" s="14"/>
      <c r="R361" s="14"/>
      <c r="S361" s="14"/>
      <c r="T361" s="14"/>
      <c r="U361" s="14"/>
      <c r="V361" s="14"/>
      <c r="W361" s="14"/>
      <c r="X361" s="14"/>
      <c r="Y361" s="14"/>
      <c r="Z361" s="14"/>
      <c r="AA361" s="14"/>
      <c r="AB361" s="14"/>
      <c r="AC361" s="14"/>
      <c r="AD361" s="14"/>
      <c r="AE361" s="14"/>
      <c r="AF361" s="14"/>
      <c r="AG361" s="14"/>
      <c r="AH361" s="14"/>
      <c r="AI361" s="14"/>
      <c r="AJ361" s="14"/>
      <c r="AK361" s="14"/>
      <c r="AL361" s="14"/>
      <c r="AM361" s="14"/>
      <c r="AN361" s="12"/>
    </row>
    <row r="362" spans="2:40">
      <c r="B362" s="86">
        <f t="shared" si="11"/>
        <v>2011</v>
      </c>
      <c r="C362" s="2" t="s">
        <v>124</v>
      </c>
      <c r="D362" s="2"/>
      <c r="E362" s="121" t="s">
        <v>23</v>
      </c>
      <c r="F362" s="2" t="s">
        <v>1</v>
      </c>
      <c r="G362" s="2"/>
      <c r="H362" s="2"/>
      <c r="I362" s="2"/>
      <c r="J362" s="127"/>
      <c r="K362" s="121"/>
      <c r="L362" s="2"/>
      <c r="M362" s="2"/>
      <c r="N362" s="2"/>
      <c r="O362" s="2"/>
      <c r="P362" s="14"/>
      <c r="Q362" s="14"/>
      <c r="R362" s="14"/>
      <c r="S362" s="14"/>
      <c r="T362" s="14"/>
      <c r="U362" s="14"/>
      <c r="V362" s="14"/>
      <c r="W362" s="14"/>
      <c r="X362" s="14"/>
      <c r="Y362" s="14"/>
      <c r="Z362" s="14"/>
      <c r="AA362" s="14"/>
      <c r="AB362" s="14"/>
      <c r="AC362" s="14"/>
      <c r="AD362" s="14"/>
      <c r="AE362" s="14"/>
      <c r="AF362" s="14"/>
      <c r="AG362" s="14"/>
      <c r="AH362" s="14"/>
      <c r="AI362" s="14"/>
      <c r="AJ362" s="14"/>
      <c r="AK362" s="14"/>
      <c r="AL362" s="14"/>
      <c r="AM362" s="14"/>
      <c r="AN362" s="12"/>
    </row>
    <row r="363" spans="2:40">
      <c r="B363" s="86">
        <f t="shared" si="11"/>
        <v>2012</v>
      </c>
      <c r="C363" s="2" t="s">
        <v>124</v>
      </c>
      <c r="D363" s="2"/>
      <c r="E363" s="121" t="s">
        <v>23</v>
      </c>
      <c r="F363" s="2" t="s">
        <v>1</v>
      </c>
      <c r="G363" s="2"/>
      <c r="H363" s="2"/>
      <c r="I363" s="2"/>
      <c r="J363" s="127"/>
      <c r="K363" s="121"/>
      <c r="L363" s="2"/>
      <c r="M363" s="2"/>
      <c r="N363" s="2"/>
      <c r="O363" s="14"/>
      <c r="P363" s="14"/>
      <c r="Q363" s="14"/>
      <c r="R363" s="14"/>
      <c r="S363" s="14"/>
      <c r="T363" s="14"/>
      <c r="U363" s="14"/>
      <c r="V363" s="14"/>
      <c r="W363" s="14"/>
      <c r="X363" s="14"/>
      <c r="Y363" s="14"/>
      <c r="Z363" s="14"/>
      <c r="AA363" s="14"/>
      <c r="AB363" s="14"/>
      <c r="AC363" s="14"/>
      <c r="AD363" s="14"/>
      <c r="AE363" s="14"/>
      <c r="AF363" s="14"/>
      <c r="AG363" s="14"/>
      <c r="AH363" s="14"/>
      <c r="AI363" s="14"/>
      <c r="AJ363" s="14"/>
      <c r="AK363" s="14"/>
      <c r="AL363" s="14"/>
      <c r="AM363" s="14"/>
      <c r="AN363" s="12"/>
    </row>
    <row r="364" spans="2:40">
      <c r="B364" s="86">
        <f t="shared" si="11"/>
        <v>2013</v>
      </c>
      <c r="C364" s="2" t="s">
        <v>124</v>
      </c>
      <c r="D364" s="2"/>
      <c r="E364" s="121" t="s">
        <v>23</v>
      </c>
      <c r="F364" s="2" t="s">
        <v>1</v>
      </c>
      <c r="G364" s="2"/>
      <c r="H364" s="2"/>
      <c r="I364" s="2"/>
      <c r="J364" s="127"/>
      <c r="K364" s="121"/>
      <c r="L364" s="2"/>
      <c r="M364" s="2"/>
      <c r="N364" s="14"/>
      <c r="O364" s="14"/>
      <c r="P364" s="14"/>
      <c r="Q364" s="14"/>
      <c r="R364" s="14"/>
      <c r="S364" s="14"/>
      <c r="T364" s="14"/>
      <c r="U364" s="14"/>
      <c r="V364" s="14"/>
      <c r="W364" s="14"/>
      <c r="X364" s="14"/>
      <c r="Y364" s="14"/>
      <c r="Z364" s="14"/>
      <c r="AA364" s="14"/>
      <c r="AB364" s="14"/>
      <c r="AC364" s="14"/>
      <c r="AD364" s="14"/>
      <c r="AE364" s="14"/>
      <c r="AF364" s="14"/>
      <c r="AG364" s="14"/>
      <c r="AH364" s="14"/>
      <c r="AI364" s="14"/>
      <c r="AJ364" s="14"/>
      <c r="AK364" s="14"/>
      <c r="AL364" s="14"/>
      <c r="AM364" s="14"/>
      <c r="AN364" s="12"/>
    </row>
    <row r="365" spans="2:40">
      <c r="B365" s="86">
        <f>B366-1</f>
        <v>2014</v>
      </c>
      <c r="C365" s="2" t="s">
        <v>124</v>
      </c>
      <c r="D365" s="2"/>
      <c r="E365" s="121" t="s">
        <v>23</v>
      </c>
      <c r="F365" s="2" t="s">
        <v>1</v>
      </c>
      <c r="G365" s="2"/>
      <c r="H365" s="2"/>
      <c r="I365" s="2"/>
      <c r="J365" s="127"/>
      <c r="K365" s="121"/>
      <c r="L365" s="2"/>
      <c r="M365" s="14"/>
      <c r="N365" s="14"/>
      <c r="O365" s="14"/>
      <c r="P365" s="14"/>
      <c r="Q365" s="14"/>
      <c r="R365" s="14"/>
      <c r="S365" s="14"/>
      <c r="T365" s="14"/>
      <c r="U365" s="14"/>
      <c r="V365" s="14"/>
      <c r="W365" s="14"/>
      <c r="X365" s="14"/>
      <c r="Y365" s="14"/>
      <c r="Z365" s="14"/>
      <c r="AA365" s="14"/>
      <c r="AB365" s="14"/>
      <c r="AC365" s="14"/>
      <c r="AD365" s="14"/>
      <c r="AE365" s="14"/>
      <c r="AF365" s="14"/>
      <c r="AG365" s="14"/>
      <c r="AH365" s="14"/>
      <c r="AI365" s="14"/>
      <c r="AJ365" s="14"/>
      <c r="AK365" s="14"/>
      <c r="AL365" s="14"/>
      <c r="AM365" s="14"/>
      <c r="AN365" s="12"/>
    </row>
    <row r="366" spans="2:40">
      <c r="B366" s="87">
        <v>2015</v>
      </c>
      <c r="C366" s="2" t="s">
        <v>124</v>
      </c>
      <c r="D366" s="2"/>
      <c r="E366" s="121" t="s">
        <v>23</v>
      </c>
      <c r="F366" s="2" t="s">
        <v>1</v>
      </c>
      <c r="G366" s="2"/>
      <c r="H366" s="2"/>
      <c r="I366" s="2"/>
      <c r="J366" s="127"/>
      <c r="K366" s="123"/>
      <c r="L366" s="15"/>
      <c r="M366" s="15"/>
      <c r="N366" s="15"/>
      <c r="O366" s="15"/>
      <c r="P366" s="15"/>
      <c r="Q366" s="15"/>
      <c r="R366" s="15"/>
      <c r="S366" s="15"/>
      <c r="T366" s="15"/>
      <c r="U366" s="15"/>
      <c r="V366" s="15"/>
      <c r="W366" s="15"/>
      <c r="X366" s="15"/>
      <c r="Y366" s="15"/>
      <c r="Z366" s="15"/>
      <c r="AA366" s="15"/>
      <c r="AB366" s="15"/>
      <c r="AC366" s="15"/>
      <c r="AD366" s="15"/>
      <c r="AE366" s="15"/>
      <c r="AF366" s="15"/>
      <c r="AG366" s="15"/>
      <c r="AH366" s="15"/>
      <c r="AI366" s="15"/>
      <c r="AJ366" s="15"/>
      <c r="AK366" s="15"/>
      <c r="AL366" s="15"/>
      <c r="AM366" s="15"/>
      <c r="AN366" s="13"/>
    </row>
    <row r="367" spans="2:40">
      <c r="B367" s="85">
        <f t="shared" ref="B367:B394" si="12">B368-1</f>
        <v>1986</v>
      </c>
      <c r="C367" s="23" t="s">
        <v>124</v>
      </c>
      <c r="D367" s="23"/>
      <c r="E367" s="119" t="s">
        <v>23</v>
      </c>
      <c r="F367" s="23" t="s">
        <v>1</v>
      </c>
      <c r="G367" s="23"/>
      <c r="H367" s="23"/>
      <c r="I367" s="23"/>
      <c r="J367" s="68"/>
      <c r="K367" s="119"/>
      <c r="L367" s="23"/>
      <c r="M367" s="23"/>
      <c r="N367" s="23"/>
      <c r="O367" s="23"/>
      <c r="P367" s="23"/>
      <c r="Q367" s="23"/>
      <c r="R367" s="23"/>
      <c r="S367" s="23"/>
      <c r="T367" s="23"/>
      <c r="U367" s="23"/>
      <c r="V367" s="23"/>
      <c r="W367" s="23"/>
      <c r="X367" s="23"/>
      <c r="Y367" s="23"/>
      <c r="Z367" s="23"/>
      <c r="AA367" s="23"/>
      <c r="AB367" s="23"/>
      <c r="AC367" s="23"/>
      <c r="AD367" s="23"/>
      <c r="AE367" s="23"/>
      <c r="AF367" s="23"/>
      <c r="AG367" s="23"/>
      <c r="AH367" s="23"/>
      <c r="AI367" s="23"/>
      <c r="AJ367" s="23"/>
      <c r="AK367" s="23"/>
      <c r="AL367" s="23"/>
      <c r="AM367" s="23"/>
      <c r="AN367" s="68"/>
    </row>
    <row r="368" spans="2:40">
      <c r="B368" s="86">
        <f t="shared" si="12"/>
        <v>1987</v>
      </c>
      <c r="C368" s="2" t="s">
        <v>124</v>
      </c>
      <c r="D368" s="2"/>
      <c r="E368" s="121" t="s">
        <v>23</v>
      </c>
      <c r="F368" s="2" t="s">
        <v>1</v>
      </c>
      <c r="G368" s="2"/>
      <c r="H368" s="2"/>
      <c r="I368" s="2"/>
      <c r="J368" s="127"/>
      <c r="K368" s="121"/>
      <c r="L368" s="2"/>
      <c r="M368" s="2"/>
      <c r="N368" s="2"/>
      <c r="O368" s="2"/>
      <c r="P368" s="2"/>
      <c r="Q368" s="2"/>
      <c r="R368" s="2"/>
      <c r="S368" s="2"/>
      <c r="T368" s="2"/>
      <c r="U368" s="2"/>
      <c r="V368" s="2"/>
      <c r="W368" s="2"/>
      <c r="X368" s="2"/>
      <c r="Y368" s="2"/>
      <c r="Z368" s="2"/>
      <c r="AA368" s="2"/>
      <c r="AB368" s="2"/>
      <c r="AC368" s="2"/>
      <c r="AD368" s="2"/>
      <c r="AE368" s="2"/>
      <c r="AF368" s="2"/>
      <c r="AG368" s="2"/>
      <c r="AH368" s="2"/>
      <c r="AI368" s="2"/>
      <c r="AJ368" s="2"/>
      <c r="AK368" s="2"/>
      <c r="AL368" s="2"/>
      <c r="AM368" s="2"/>
      <c r="AN368" s="12"/>
    </row>
    <row r="369" spans="2:40">
      <c r="B369" s="86">
        <f t="shared" si="12"/>
        <v>1988</v>
      </c>
      <c r="C369" s="2" t="s">
        <v>124</v>
      </c>
      <c r="D369" s="2"/>
      <c r="E369" s="121" t="s">
        <v>23</v>
      </c>
      <c r="F369" s="2" t="s">
        <v>1</v>
      </c>
      <c r="G369" s="2"/>
      <c r="H369" s="2"/>
      <c r="I369" s="2"/>
      <c r="J369" s="127"/>
      <c r="K369" s="121"/>
      <c r="L369" s="2"/>
      <c r="M369" s="2"/>
      <c r="N369" s="2"/>
      <c r="O369" s="2"/>
      <c r="P369" s="2"/>
      <c r="Q369" s="2"/>
      <c r="R369" s="2"/>
      <c r="S369" s="2"/>
      <c r="T369" s="2"/>
      <c r="U369" s="2"/>
      <c r="V369" s="2"/>
      <c r="W369" s="2"/>
      <c r="X369" s="2"/>
      <c r="Y369" s="2"/>
      <c r="Z369" s="2"/>
      <c r="AA369" s="2"/>
      <c r="AB369" s="2"/>
      <c r="AC369" s="2"/>
      <c r="AD369" s="2"/>
      <c r="AE369" s="2"/>
      <c r="AF369" s="2"/>
      <c r="AG369" s="2"/>
      <c r="AH369" s="2"/>
      <c r="AI369" s="2"/>
      <c r="AJ369" s="2"/>
      <c r="AK369" s="2"/>
      <c r="AL369" s="2"/>
      <c r="AM369" s="14"/>
      <c r="AN369" s="12"/>
    </row>
    <row r="370" spans="2:40">
      <c r="B370" s="86">
        <f t="shared" si="12"/>
        <v>1989</v>
      </c>
      <c r="C370" s="2" t="s">
        <v>124</v>
      </c>
      <c r="D370" s="2"/>
      <c r="E370" s="121" t="s">
        <v>23</v>
      </c>
      <c r="F370" s="2" t="s">
        <v>1</v>
      </c>
      <c r="G370" s="2"/>
      <c r="H370" s="2"/>
      <c r="I370" s="2"/>
      <c r="J370" s="127"/>
      <c r="K370" s="121"/>
      <c r="L370" s="2"/>
      <c r="M370" s="2"/>
      <c r="N370" s="2"/>
      <c r="O370" s="2"/>
      <c r="P370" s="2"/>
      <c r="Q370" s="2"/>
      <c r="R370" s="2"/>
      <c r="S370" s="2"/>
      <c r="T370" s="2"/>
      <c r="U370" s="2"/>
      <c r="V370" s="2"/>
      <c r="W370" s="2"/>
      <c r="X370" s="2"/>
      <c r="Y370" s="2"/>
      <c r="Z370" s="2"/>
      <c r="AA370" s="2"/>
      <c r="AB370" s="2"/>
      <c r="AC370" s="2"/>
      <c r="AD370" s="2"/>
      <c r="AE370" s="2"/>
      <c r="AF370" s="2"/>
      <c r="AG370" s="2"/>
      <c r="AH370" s="2"/>
      <c r="AI370" s="2"/>
      <c r="AJ370" s="2"/>
      <c r="AK370" s="2"/>
      <c r="AL370" s="14"/>
      <c r="AM370" s="14"/>
      <c r="AN370" s="12"/>
    </row>
    <row r="371" spans="2:40">
      <c r="B371" s="86">
        <f t="shared" si="12"/>
        <v>1990</v>
      </c>
      <c r="C371" s="2" t="s">
        <v>124</v>
      </c>
      <c r="D371" s="2"/>
      <c r="E371" s="121" t="s">
        <v>23</v>
      </c>
      <c r="F371" s="2" t="s">
        <v>1</v>
      </c>
      <c r="G371" s="2"/>
      <c r="H371" s="2"/>
      <c r="I371" s="2"/>
      <c r="J371" s="127"/>
      <c r="K371" s="121"/>
      <c r="L371" s="2"/>
      <c r="M371" s="2"/>
      <c r="N371" s="2"/>
      <c r="O371" s="2"/>
      <c r="P371" s="2"/>
      <c r="Q371" s="2"/>
      <c r="R371" s="2"/>
      <c r="S371" s="2"/>
      <c r="T371" s="2"/>
      <c r="U371" s="2"/>
      <c r="V371" s="2"/>
      <c r="W371" s="2"/>
      <c r="X371" s="2"/>
      <c r="Y371" s="2"/>
      <c r="Z371" s="2"/>
      <c r="AA371" s="2"/>
      <c r="AB371" s="2"/>
      <c r="AC371" s="2"/>
      <c r="AD371" s="2"/>
      <c r="AE371" s="2"/>
      <c r="AF371" s="2"/>
      <c r="AG371" s="2"/>
      <c r="AH371" s="2"/>
      <c r="AI371" s="2"/>
      <c r="AJ371" s="2"/>
      <c r="AK371" s="14"/>
      <c r="AL371" s="14"/>
      <c r="AM371" s="14"/>
      <c r="AN371" s="12"/>
    </row>
    <row r="372" spans="2:40">
      <c r="B372" s="86">
        <f t="shared" si="12"/>
        <v>1991</v>
      </c>
      <c r="C372" s="2" t="s">
        <v>124</v>
      </c>
      <c r="D372" s="2"/>
      <c r="E372" s="121" t="s">
        <v>23</v>
      </c>
      <c r="F372" s="2" t="s">
        <v>1</v>
      </c>
      <c r="G372" s="2"/>
      <c r="H372" s="2"/>
      <c r="I372" s="2"/>
      <c r="J372" s="127"/>
      <c r="K372" s="121"/>
      <c r="L372" s="2"/>
      <c r="M372" s="2"/>
      <c r="N372" s="2"/>
      <c r="O372" s="2"/>
      <c r="P372" s="2"/>
      <c r="Q372" s="2"/>
      <c r="R372" s="2"/>
      <c r="S372" s="2"/>
      <c r="T372" s="2"/>
      <c r="U372" s="2"/>
      <c r="V372" s="2"/>
      <c r="W372" s="2"/>
      <c r="X372" s="2"/>
      <c r="Y372" s="2"/>
      <c r="Z372" s="2"/>
      <c r="AA372" s="2"/>
      <c r="AB372" s="2"/>
      <c r="AC372" s="2"/>
      <c r="AD372" s="2"/>
      <c r="AE372" s="2"/>
      <c r="AF372" s="2"/>
      <c r="AG372" s="2"/>
      <c r="AH372" s="2"/>
      <c r="AI372" s="2"/>
      <c r="AJ372" s="14"/>
      <c r="AK372" s="14"/>
      <c r="AL372" s="14"/>
      <c r="AM372" s="14"/>
      <c r="AN372" s="12"/>
    </row>
    <row r="373" spans="2:40">
      <c r="B373" s="86">
        <f t="shared" si="12"/>
        <v>1992</v>
      </c>
      <c r="C373" s="2" t="s">
        <v>124</v>
      </c>
      <c r="D373" s="2"/>
      <c r="E373" s="121" t="s">
        <v>23</v>
      </c>
      <c r="F373" s="2" t="s">
        <v>1</v>
      </c>
      <c r="G373" s="2"/>
      <c r="H373" s="2"/>
      <c r="I373" s="2"/>
      <c r="J373" s="127"/>
      <c r="K373" s="121"/>
      <c r="L373" s="2"/>
      <c r="M373" s="2"/>
      <c r="N373" s="2"/>
      <c r="O373" s="2"/>
      <c r="P373" s="2"/>
      <c r="Q373" s="2"/>
      <c r="R373" s="2"/>
      <c r="S373" s="2"/>
      <c r="T373" s="2"/>
      <c r="U373" s="2"/>
      <c r="V373" s="2"/>
      <c r="W373" s="2"/>
      <c r="X373" s="2"/>
      <c r="Y373" s="2"/>
      <c r="Z373" s="2"/>
      <c r="AA373" s="2"/>
      <c r="AB373" s="2"/>
      <c r="AC373" s="2"/>
      <c r="AD373" s="2"/>
      <c r="AE373" s="2"/>
      <c r="AF373" s="2"/>
      <c r="AG373" s="2"/>
      <c r="AH373" s="2"/>
      <c r="AI373" s="14"/>
      <c r="AJ373" s="14"/>
      <c r="AK373" s="14"/>
      <c r="AL373" s="14"/>
      <c r="AM373" s="14"/>
      <c r="AN373" s="12"/>
    </row>
    <row r="374" spans="2:40">
      <c r="B374" s="86">
        <f t="shared" si="12"/>
        <v>1993</v>
      </c>
      <c r="C374" s="2" t="s">
        <v>124</v>
      </c>
      <c r="D374" s="2"/>
      <c r="E374" s="121" t="s">
        <v>23</v>
      </c>
      <c r="F374" s="2" t="s">
        <v>1</v>
      </c>
      <c r="G374" s="2"/>
      <c r="H374" s="2"/>
      <c r="I374" s="2"/>
      <c r="J374" s="127"/>
      <c r="K374" s="121"/>
      <c r="L374" s="2"/>
      <c r="M374" s="2"/>
      <c r="N374" s="2"/>
      <c r="O374" s="2"/>
      <c r="P374" s="2"/>
      <c r="Q374" s="2"/>
      <c r="R374" s="2"/>
      <c r="S374" s="2"/>
      <c r="T374" s="2"/>
      <c r="U374" s="2"/>
      <c r="V374" s="2"/>
      <c r="W374" s="2"/>
      <c r="X374" s="2"/>
      <c r="Y374" s="2"/>
      <c r="Z374" s="2"/>
      <c r="AA374" s="2"/>
      <c r="AB374" s="2"/>
      <c r="AC374" s="2"/>
      <c r="AD374" s="2"/>
      <c r="AE374" s="2"/>
      <c r="AF374" s="2"/>
      <c r="AG374" s="2"/>
      <c r="AH374" s="14"/>
      <c r="AI374" s="14"/>
      <c r="AJ374" s="14"/>
      <c r="AK374" s="14"/>
      <c r="AL374" s="14"/>
      <c r="AM374" s="14"/>
      <c r="AN374" s="12"/>
    </row>
    <row r="375" spans="2:40">
      <c r="B375" s="86">
        <f t="shared" si="12"/>
        <v>1994</v>
      </c>
      <c r="C375" s="2" t="s">
        <v>124</v>
      </c>
      <c r="D375" s="2"/>
      <c r="E375" s="121" t="s">
        <v>23</v>
      </c>
      <c r="F375" s="2" t="s">
        <v>1</v>
      </c>
      <c r="G375" s="2"/>
      <c r="H375" s="2"/>
      <c r="I375" s="2"/>
      <c r="J375" s="127"/>
      <c r="K375" s="121"/>
      <c r="L375" s="2"/>
      <c r="M375" s="2"/>
      <c r="N375" s="2"/>
      <c r="O375" s="2"/>
      <c r="P375" s="2"/>
      <c r="Q375" s="2"/>
      <c r="R375" s="2"/>
      <c r="S375" s="2"/>
      <c r="T375" s="2"/>
      <c r="U375" s="2"/>
      <c r="V375" s="2"/>
      <c r="W375" s="2"/>
      <c r="X375" s="2"/>
      <c r="Y375" s="2"/>
      <c r="Z375" s="2"/>
      <c r="AA375" s="2"/>
      <c r="AB375" s="2"/>
      <c r="AC375" s="2"/>
      <c r="AD375" s="2"/>
      <c r="AE375" s="2"/>
      <c r="AF375" s="2"/>
      <c r="AG375" s="14"/>
      <c r="AH375" s="14"/>
      <c r="AI375" s="14"/>
      <c r="AJ375" s="14"/>
      <c r="AK375" s="14"/>
      <c r="AL375" s="14"/>
      <c r="AM375" s="14"/>
      <c r="AN375" s="12"/>
    </row>
    <row r="376" spans="2:40">
      <c r="B376" s="150">
        <f t="shared" si="12"/>
        <v>1995</v>
      </c>
      <c r="C376" s="151" t="s">
        <v>124</v>
      </c>
      <c r="D376" s="151"/>
      <c r="E376" s="152" t="s">
        <v>23</v>
      </c>
      <c r="F376" s="151" t="s">
        <v>1</v>
      </c>
      <c r="G376" s="151"/>
      <c r="H376" s="151"/>
      <c r="I376" s="151"/>
      <c r="J376" s="153"/>
      <c r="K376" s="152"/>
      <c r="L376" s="151"/>
      <c r="M376" s="151"/>
      <c r="N376" s="151"/>
      <c r="O376" s="151"/>
      <c r="P376" s="151"/>
      <c r="Q376" s="151"/>
      <c r="R376" s="151"/>
      <c r="S376" s="151"/>
      <c r="T376" s="151"/>
      <c r="U376" s="151"/>
      <c r="V376" s="151"/>
      <c r="W376" s="151"/>
      <c r="X376" s="151"/>
      <c r="Y376" s="151"/>
      <c r="Z376" s="151"/>
      <c r="AA376" s="151"/>
      <c r="AB376" s="151"/>
      <c r="AC376" s="151"/>
      <c r="AD376" s="151"/>
      <c r="AE376" s="151"/>
      <c r="AF376" s="154"/>
      <c r="AG376" s="154"/>
      <c r="AH376" s="154"/>
      <c r="AI376" s="154"/>
      <c r="AJ376" s="154"/>
      <c r="AK376" s="154"/>
      <c r="AL376" s="154"/>
      <c r="AM376" s="154"/>
      <c r="AN376" s="155"/>
    </row>
    <row r="377" spans="2:40">
      <c r="B377" s="148">
        <f t="shared" si="12"/>
        <v>1996</v>
      </c>
      <c r="C377" s="142" t="s">
        <v>124</v>
      </c>
      <c r="D377" s="142"/>
      <c r="E377" s="145" t="s">
        <v>23</v>
      </c>
      <c r="F377" s="142" t="s">
        <v>1</v>
      </c>
      <c r="G377" s="142"/>
      <c r="H377" s="142"/>
      <c r="I377" s="142"/>
      <c r="J377" s="149"/>
      <c r="K377" s="145"/>
      <c r="L377" s="142"/>
      <c r="M377" s="142"/>
      <c r="N377" s="142"/>
      <c r="O377" s="142"/>
      <c r="P377" s="142"/>
      <c r="Q377" s="142"/>
      <c r="R377" s="142"/>
      <c r="S377" s="142"/>
      <c r="T377" s="142"/>
      <c r="U377" s="142"/>
      <c r="V377" s="142"/>
      <c r="W377" s="142"/>
      <c r="X377" s="142"/>
      <c r="Y377" s="142"/>
      <c r="Z377" s="142"/>
      <c r="AA377" s="142"/>
      <c r="AB377" s="142"/>
      <c r="AC377" s="142"/>
      <c r="AD377" s="142"/>
      <c r="AE377" s="143"/>
      <c r="AF377" s="143"/>
      <c r="AG377" s="143"/>
      <c r="AH377" s="143"/>
      <c r="AI377" s="143"/>
      <c r="AJ377" s="143"/>
      <c r="AK377" s="143"/>
      <c r="AL377" s="143"/>
      <c r="AM377" s="143"/>
      <c r="AN377" s="144"/>
    </row>
    <row r="378" spans="2:40">
      <c r="B378" s="86">
        <f t="shared" si="12"/>
        <v>1997</v>
      </c>
      <c r="C378" s="2" t="s">
        <v>124</v>
      </c>
      <c r="D378" s="2"/>
      <c r="E378" s="121" t="s">
        <v>23</v>
      </c>
      <c r="F378" s="2" t="s">
        <v>1</v>
      </c>
      <c r="G378" s="2"/>
      <c r="H378" s="2"/>
      <c r="I378" s="2"/>
      <c r="J378" s="127"/>
      <c r="K378" s="121"/>
      <c r="L378" s="2"/>
      <c r="M378" s="2"/>
      <c r="N378" s="2"/>
      <c r="O378" s="2"/>
      <c r="P378" s="2"/>
      <c r="Q378" s="2"/>
      <c r="R378" s="2"/>
      <c r="S378" s="2"/>
      <c r="T378" s="2"/>
      <c r="U378" s="2"/>
      <c r="V378" s="2"/>
      <c r="W378" s="2"/>
      <c r="X378" s="2"/>
      <c r="Y378" s="2"/>
      <c r="Z378" s="2"/>
      <c r="AA378" s="2"/>
      <c r="AB378" s="2"/>
      <c r="AC378" s="2"/>
      <c r="AD378" s="14"/>
      <c r="AE378" s="14"/>
      <c r="AF378" s="14"/>
      <c r="AG378" s="14"/>
      <c r="AH378" s="14"/>
      <c r="AI378" s="14"/>
      <c r="AJ378" s="14"/>
      <c r="AK378" s="14"/>
      <c r="AL378" s="14"/>
      <c r="AM378" s="14"/>
      <c r="AN378" s="12"/>
    </row>
    <row r="379" spans="2:40">
      <c r="B379" s="86">
        <f t="shared" si="12"/>
        <v>1998</v>
      </c>
      <c r="C379" s="2" t="s">
        <v>124</v>
      </c>
      <c r="D379" s="2"/>
      <c r="E379" s="121" t="s">
        <v>23</v>
      </c>
      <c r="F379" s="2" t="s">
        <v>1</v>
      </c>
      <c r="G379" s="2"/>
      <c r="H379" s="2"/>
      <c r="I379" s="2"/>
      <c r="J379" s="127"/>
      <c r="K379" s="121"/>
      <c r="L379" s="2"/>
      <c r="M379" s="2"/>
      <c r="N379" s="2"/>
      <c r="O379" s="2"/>
      <c r="P379" s="2"/>
      <c r="Q379" s="2"/>
      <c r="R379" s="2"/>
      <c r="S379" s="2"/>
      <c r="T379" s="2"/>
      <c r="U379" s="2"/>
      <c r="V379" s="2"/>
      <c r="W379" s="2"/>
      <c r="X379" s="2"/>
      <c r="Y379" s="2"/>
      <c r="Z379" s="2"/>
      <c r="AA379" s="2"/>
      <c r="AB379" s="2"/>
      <c r="AC379" s="14"/>
      <c r="AD379" s="14"/>
      <c r="AE379" s="14"/>
      <c r="AF379" s="14"/>
      <c r="AG379" s="14"/>
      <c r="AH379" s="14"/>
      <c r="AI379" s="14"/>
      <c r="AJ379" s="14"/>
      <c r="AK379" s="14"/>
      <c r="AL379" s="14"/>
      <c r="AM379" s="14"/>
      <c r="AN379" s="12"/>
    </row>
    <row r="380" spans="2:40">
      <c r="B380" s="86">
        <f t="shared" si="12"/>
        <v>1999</v>
      </c>
      <c r="C380" s="2" t="s">
        <v>124</v>
      </c>
      <c r="D380" s="2"/>
      <c r="E380" s="121" t="s">
        <v>23</v>
      </c>
      <c r="F380" s="2" t="s">
        <v>1</v>
      </c>
      <c r="G380" s="2"/>
      <c r="H380" s="2"/>
      <c r="I380" s="2"/>
      <c r="J380" s="127"/>
      <c r="K380" s="121"/>
      <c r="L380" s="2"/>
      <c r="M380" s="2"/>
      <c r="N380" s="2"/>
      <c r="O380" s="2"/>
      <c r="P380" s="2"/>
      <c r="Q380" s="2"/>
      <c r="R380" s="2"/>
      <c r="S380" s="2"/>
      <c r="T380" s="2"/>
      <c r="U380" s="2"/>
      <c r="V380" s="2"/>
      <c r="W380" s="2"/>
      <c r="X380" s="2"/>
      <c r="Y380" s="2"/>
      <c r="Z380" s="2"/>
      <c r="AA380" s="2"/>
      <c r="AB380" s="14"/>
      <c r="AC380" s="14"/>
      <c r="AD380" s="14"/>
      <c r="AE380" s="14"/>
      <c r="AF380" s="14"/>
      <c r="AG380" s="14"/>
      <c r="AH380" s="14"/>
      <c r="AI380" s="14"/>
      <c r="AJ380" s="14"/>
      <c r="AK380" s="14"/>
      <c r="AL380" s="14"/>
      <c r="AM380" s="14"/>
      <c r="AN380" s="12"/>
    </row>
    <row r="381" spans="2:40">
      <c r="B381" s="86">
        <f t="shared" si="12"/>
        <v>2000</v>
      </c>
      <c r="C381" s="2" t="s">
        <v>124</v>
      </c>
      <c r="D381" s="2"/>
      <c r="E381" s="121" t="s">
        <v>23</v>
      </c>
      <c r="F381" s="2" t="s">
        <v>1</v>
      </c>
      <c r="G381" s="2"/>
      <c r="H381" s="2"/>
      <c r="I381" s="2"/>
      <c r="J381" s="127"/>
      <c r="K381" s="121"/>
      <c r="L381" s="2"/>
      <c r="M381" s="2"/>
      <c r="N381" s="2"/>
      <c r="O381" s="2"/>
      <c r="P381" s="2"/>
      <c r="Q381" s="2"/>
      <c r="R381" s="2"/>
      <c r="S381" s="2"/>
      <c r="T381" s="2"/>
      <c r="U381" s="2"/>
      <c r="V381" s="2"/>
      <c r="W381" s="2"/>
      <c r="X381" s="2"/>
      <c r="Y381" s="2"/>
      <c r="Z381" s="2"/>
      <c r="AA381" s="14"/>
      <c r="AB381" s="14"/>
      <c r="AC381" s="14"/>
      <c r="AD381" s="14"/>
      <c r="AE381" s="14"/>
      <c r="AF381" s="14"/>
      <c r="AG381" s="14"/>
      <c r="AH381" s="14"/>
      <c r="AI381" s="14"/>
      <c r="AJ381" s="14"/>
      <c r="AK381" s="14"/>
      <c r="AL381" s="14"/>
      <c r="AM381" s="14"/>
      <c r="AN381" s="12"/>
    </row>
    <row r="382" spans="2:40">
      <c r="B382" s="86">
        <f t="shared" si="12"/>
        <v>2001</v>
      </c>
      <c r="C382" s="2" t="s">
        <v>124</v>
      </c>
      <c r="D382" s="2"/>
      <c r="E382" s="121" t="s">
        <v>23</v>
      </c>
      <c r="F382" s="2" t="s">
        <v>1</v>
      </c>
      <c r="G382" s="2"/>
      <c r="H382" s="2"/>
      <c r="I382" s="2"/>
      <c r="J382" s="127"/>
      <c r="K382" s="121"/>
      <c r="L382" s="2"/>
      <c r="M382" s="2"/>
      <c r="N382" s="2"/>
      <c r="O382" s="2"/>
      <c r="P382" s="2"/>
      <c r="Q382" s="2"/>
      <c r="R382" s="2"/>
      <c r="S382" s="2"/>
      <c r="T382" s="2"/>
      <c r="U382" s="2"/>
      <c r="V382" s="2"/>
      <c r="W382" s="2"/>
      <c r="X382" s="2"/>
      <c r="Y382" s="2"/>
      <c r="Z382" s="14"/>
      <c r="AA382" s="14"/>
      <c r="AB382" s="14"/>
      <c r="AC382" s="14"/>
      <c r="AD382" s="14"/>
      <c r="AE382" s="14"/>
      <c r="AF382" s="14"/>
      <c r="AG382" s="14"/>
      <c r="AH382" s="14"/>
      <c r="AI382" s="14"/>
      <c r="AJ382" s="14"/>
      <c r="AK382" s="14"/>
      <c r="AL382" s="14"/>
      <c r="AM382" s="14"/>
      <c r="AN382" s="12"/>
    </row>
    <row r="383" spans="2:40">
      <c r="B383" s="86">
        <f t="shared" si="12"/>
        <v>2002</v>
      </c>
      <c r="C383" s="2" t="s">
        <v>124</v>
      </c>
      <c r="D383" s="2"/>
      <c r="E383" s="121" t="s">
        <v>23</v>
      </c>
      <c r="F383" s="2" t="s">
        <v>1</v>
      </c>
      <c r="G383" s="2"/>
      <c r="H383" s="2"/>
      <c r="I383" s="2"/>
      <c r="J383" s="127"/>
      <c r="K383" s="121"/>
      <c r="L383" s="2"/>
      <c r="M383" s="2"/>
      <c r="N383" s="2"/>
      <c r="O383" s="2"/>
      <c r="P383" s="2"/>
      <c r="Q383" s="2"/>
      <c r="R383" s="2"/>
      <c r="S383" s="2"/>
      <c r="T383" s="2"/>
      <c r="U383" s="2"/>
      <c r="V383" s="2"/>
      <c r="W383" s="2"/>
      <c r="X383" s="2"/>
      <c r="Y383" s="14"/>
      <c r="Z383" s="14"/>
      <c r="AA383" s="14"/>
      <c r="AB383" s="14"/>
      <c r="AC383" s="14"/>
      <c r="AD383" s="14"/>
      <c r="AE383" s="14"/>
      <c r="AF383" s="14"/>
      <c r="AG383" s="14"/>
      <c r="AH383" s="14"/>
      <c r="AI383" s="14"/>
      <c r="AJ383" s="14"/>
      <c r="AK383" s="14"/>
      <c r="AL383" s="14"/>
      <c r="AM383" s="14"/>
      <c r="AN383" s="12"/>
    </row>
    <row r="384" spans="2:40">
      <c r="B384" s="86">
        <f t="shared" si="12"/>
        <v>2003</v>
      </c>
      <c r="C384" s="2" t="s">
        <v>124</v>
      </c>
      <c r="D384" s="2"/>
      <c r="E384" s="121" t="s">
        <v>23</v>
      </c>
      <c r="F384" s="2" t="s">
        <v>1</v>
      </c>
      <c r="G384" s="2"/>
      <c r="H384" s="2"/>
      <c r="I384" s="2"/>
      <c r="J384" s="127"/>
      <c r="K384" s="121"/>
      <c r="L384" s="2"/>
      <c r="M384" s="2"/>
      <c r="N384" s="2"/>
      <c r="O384" s="2"/>
      <c r="P384" s="2"/>
      <c r="Q384" s="2"/>
      <c r="R384" s="2"/>
      <c r="S384" s="2"/>
      <c r="T384" s="2"/>
      <c r="U384" s="2"/>
      <c r="V384" s="2"/>
      <c r="W384" s="2"/>
      <c r="X384" s="14"/>
      <c r="Y384" s="14"/>
      <c r="Z384" s="14"/>
      <c r="AA384" s="14"/>
      <c r="AB384" s="14"/>
      <c r="AC384" s="14"/>
      <c r="AD384" s="14"/>
      <c r="AE384" s="14"/>
      <c r="AF384" s="14"/>
      <c r="AG384" s="14"/>
      <c r="AH384" s="14"/>
      <c r="AI384" s="14"/>
      <c r="AJ384" s="14"/>
      <c r="AK384" s="14"/>
      <c r="AL384" s="14"/>
      <c r="AM384" s="14"/>
      <c r="AN384" s="12"/>
    </row>
    <row r="385" spans="2:40">
      <c r="B385" s="86">
        <f t="shared" si="12"/>
        <v>2004</v>
      </c>
      <c r="C385" s="2" t="s">
        <v>124</v>
      </c>
      <c r="D385" s="2"/>
      <c r="E385" s="121" t="s">
        <v>23</v>
      </c>
      <c r="F385" s="2" t="s">
        <v>1</v>
      </c>
      <c r="G385" s="2"/>
      <c r="H385" s="2"/>
      <c r="I385" s="2"/>
      <c r="J385" s="127"/>
      <c r="K385" s="121"/>
      <c r="L385" s="2"/>
      <c r="M385" s="2"/>
      <c r="N385" s="2"/>
      <c r="O385" s="2"/>
      <c r="P385" s="2"/>
      <c r="Q385" s="2"/>
      <c r="R385" s="2"/>
      <c r="S385" s="2"/>
      <c r="T385" s="2"/>
      <c r="U385" s="2"/>
      <c r="V385" s="2"/>
      <c r="W385" s="14"/>
      <c r="X385" s="14"/>
      <c r="Y385" s="14"/>
      <c r="Z385" s="14"/>
      <c r="AA385" s="14"/>
      <c r="AB385" s="14"/>
      <c r="AC385" s="14"/>
      <c r="AD385" s="14"/>
      <c r="AE385" s="14"/>
      <c r="AF385" s="14"/>
      <c r="AG385" s="14"/>
      <c r="AH385" s="14"/>
      <c r="AI385" s="14"/>
      <c r="AJ385" s="14"/>
      <c r="AK385" s="14"/>
      <c r="AL385" s="14"/>
      <c r="AM385" s="14"/>
      <c r="AN385" s="12"/>
    </row>
    <row r="386" spans="2:40">
      <c r="B386" s="150">
        <f t="shared" si="12"/>
        <v>2005</v>
      </c>
      <c r="C386" s="151" t="s">
        <v>124</v>
      </c>
      <c r="D386" s="151"/>
      <c r="E386" s="152" t="s">
        <v>23</v>
      </c>
      <c r="F386" s="151" t="s">
        <v>1</v>
      </c>
      <c r="G386" s="151"/>
      <c r="H386" s="151"/>
      <c r="I386" s="151"/>
      <c r="J386" s="153"/>
      <c r="K386" s="152"/>
      <c r="L386" s="151"/>
      <c r="M386" s="151"/>
      <c r="N386" s="151"/>
      <c r="O386" s="151"/>
      <c r="P386" s="151"/>
      <c r="Q386" s="151"/>
      <c r="R386" s="151"/>
      <c r="S386" s="151"/>
      <c r="T386" s="151"/>
      <c r="U386" s="151"/>
      <c r="V386" s="154"/>
      <c r="W386" s="154"/>
      <c r="X386" s="154"/>
      <c r="Y386" s="154"/>
      <c r="Z386" s="154"/>
      <c r="AA386" s="154"/>
      <c r="AB386" s="154"/>
      <c r="AC386" s="154"/>
      <c r="AD386" s="154"/>
      <c r="AE386" s="154"/>
      <c r="AF386" s="154"/>
      <c r="AG386" s="154"/>
      <c r="AH386" s="154"/>
      <c r="AI386" s="154"/>
      <c r="AJ386" s="154"/>
      <c r="AK386" s="154"/>
      <c r="AL386" s="154"/>
      <c r="AM386" s="154"/>
      <c r="AN386" s="155"/>
    </row>
    <row r="387" spans="2:40">
      <c r="B387" s="148">
        <f t="shared" si="12"/>
        <v>2006</v>
      </c>
      <c r="C387" s="142" t="s">
        <v>124</v>
      </c>
      <c r="D387" s="142"/>
      <c r="E387" s="145" t="s">
        <v>23</v>
      </c>
      <c r="F387" s="142" t="s">
        <v>1</v>
      </c>
      <c r="G387" s="142"/>
      <c r="H387" s="142"/>
      <c r="I387" s="142"/>
      <c r="J387" s="149"/>
      <c r="K387" s="145"/>
      <c r="L387" s="142"/>
      <c r="M387" s="142"/>
      <c r="N387" s="142"/>
      <c r="O387" s="142"/>
      <c r="P387" s="142"/>
      <c r="Q387" s="142"/>
      <c r="R387" s="142"/>
      <c r="S387" s="142"/>
      <c r="T387" s="142"/>
      <c r="U387" s="146"/>
      <c r="V387" s="146"/>
      <c r="W387" s="146"/>
      <c r="X387" s="146"/>
      <c r="Y387" s="146"/>
      <c r="Z387" s="146"/>
      <c r="AA387" s="146"/>
      <c r="AB387" s="146"/>
      <c r="AC387" s="146"/>
      <c r="AD387" s="146"/>
      <c r="AE387" s="146"/>
      <c r="AF387" s="146"/>
      <c r="AG387" s="146"/>
      <c r="AH387" s="146"/>
      <c r="AI387" s="146"/>
      <c r="AJ387" s="146"/>
      <c r="AK387" s="146"/>
      <c r="AL387" s="146"/>
      <c r="AM387" s="146"/>
      <c r="AN387" s="147"/>
    </row>
    <row r="388" spans="2:40">
      <c r="B388" s="86">
        <f t="shared" si="12"/>
        <v>2007</v>
      </c>
      <c r="C388" s="2" t="s">
        <v>124</v>
      </c>
      <c r="D388" s="2"/>
      <c r="E388" s="121" t="s">
        <v>23</v>
      </c>
      <c r="F388" s="2" t="s">
        <v>1</v>
      </c>
      <c r="G388" s="2"/>
      <c r="H388" s="2"/>
      <c r="I388" s="2"/>
      <c r="J388" s="127"/>
      <c r="K388" s="121"/>
      <c r="L388" s="2"/>
      <c r="M388" s="2"/>
      <c r="N388" s="2"/>
      <c r="O388" s="2"/>
      <c r="P388" s="2"/>
      <c r="Q388" s="2"/>
      <c r="R388" s="2"/>
      <c r="S388" s="2"/>
      <c r="T388" s="14"/>
      <c r="U388" s="14"/>
      <c r="V388" s="14"/>
      <c r="W388" s="14"/>
      <c r="X388" s="14"/>
      <c r="Y388" s="14"/>
      <c r="Z388" s="14"/>
      <c r="AA388" s="14"/>
      <c r="AB388" s="14"/>
      <c r="AC388" s="14"/>
      <c r="AD388" s="14"/>
      <c r="AE388" s="14"/>
      <c r="AF388" s="14"/>
      <c r="AG388" s="14"/>
      <c r="AH388" s="14"/>
      <c r="AI388" s="14"/>
      <c r="AJ388" s="14"/>
      <c r="AK388" s="14"/>
      <c r="AL388" s="14"/>
      <c r="AM388" s="14"/>
      <c r="AN388" s="12"/>
    </row>
    <row r="389" spans="2:40">
      <c r="B389" s="86">
        <f t="shared" si="12"/>
        <v>2008</v>
      </c>
      <c r="C389" s="2" t="s">
        <v>124</v>
      </c>
      <c r="D389" s="2"/>
      <c r="E389" s="121" t="s">
        <v>23</v>
      </c>
      <c r="F389" s="2" t="s">
        <v>1</v>
      </c>
      <c r="G389" s="2"/>
      <c r="H389" s="2"/>
      <c r="I389" s="2"/>
      <c r="J389" s="127"/>
      <c r="K389" s="121"/>
      <c r="L389" s="2"/>
      <c r="M389" s="2"/>
      <c r="N389" s="2"/>
      <c r="O389" s="2"/>
      <c r="P389" s="2"/>
      <c r="Q389" s="2"/>
      <c r="R389" s="2"/>
      <c r="S389" s="14"/>
      <c r="T389" s="14"/>
      <c r="U389" s="14"/>
      <c r="V389" s="14"/>
      <c r="W389" s="14"/>
      <c r="X389" s="14"/>
      <c r="Y389" s="14"/>
      <c r="Z389" s="14"/>
      <c r="AA389" s="14"/>
      <c r="AB389" s="14"/>
      <c r="AC389" s="14"/>
      <c r="AD389" s="14"/>
      <c r="AE389" s="14"/>
      <c r="AF389" s="14"/>
      <c r="AG389" s="14"/>
      <c r="AH389" s="14"/>
      <c r="AI389" s="14"/>
      <c r="AJ389" s="14"/>
      <c r="AK389" s="14"/>
      <c r="AL389" s="14"/>
      <c r="AM389" s="14"/>
      <c r="AN389" s="12"/>
    </row>
    <row r="390" spans="2:40">
      <c r="B390" s="86">
        <f t="shared" si="12"/>
        <v>2009</v>
      </c>
      <c r="C390" s="2" t="s">
        <v>124</v>
      </c>
      <c r="D390" s="2"/>
      <c r="E390" s="121" t="s">
        <v>23</v>
      </c>
      <c r="F390" s="2" t="s">
        <v>1</v>
      </c>
      <c r="G390" s="2"/>
      <c r="H390" s="2"/>
      <c r="I390" s="2"/>
      <c r="J390" s="127"/>
      <c r="K390" s="121"/>
      <c r="L390" s="2"/>
      <c r="M390" s="2"/>
      <c r="N390" s="2"/>
      <c r="O390" s="2"/>
      <c r="P390" s="2"/>
      <c r="Q390" s="2"/>
      <c r="R390" s="14"/>
      <c r="S390" s="14"/>
      <c r="T390" s="14"/>
      <c r="U390" s="14"/>
      <c r="V390" s="14"/>
      <c r="W390" s="14"/>
      <c r="X390" s="14"/>
      <c r="Y390" s="14"/>
      <c r="Z390" s="14"/>
      <c r="AA390" s="14"/>
      <c r="AB390" s="14"/>
      <c r="AC390" s="14"/>
      <c r="AD390" s="14"/>
      <c r="AE390" s="14"/>
      <c r="AF390" s="14"/>
      <c r="AG390" s="14"/>
      <c r="AH390" s="14"/>
      <c r="AI390" s="14"/>
      <c r="AJ390" s="14"/>
      <c r="AK390" s="14"/>
      <c r="AL390" s="14"/>
      <c r="AM390" s="14"/>
      <c r="AN390" s="12"/>
    </row>
    <row r="391" spans="2:40">
      <c r="B391" s="86">
        <f t="shared" si="12"/>
        <v>2010</v>
      </c>
      <c r="C391" s="2" t="s">
        <v>124</v>
      </c>
      <c r="D391" s="2"/>
      <c r="E391" s="121" t="s">
        <v>23</v>
      </c>
      <c r="F391" s="2" t="s">
        <v>1</v>
      </c>
      <c r="G391" s="2"/>
      <c r="H391" s="2"/>
      <c r="I391" s="2"/>
      <c r="J391" s="127"/>
      <c r="K391" s="121"/>
      <c r="L391" s="2"/>
      <c r="M391" s="2"/>
      <c r="N391" s="2"/>
      <c r="O391" s="2"/>
      <c r="P391" s="2"/>
      <c r="Q391" s="14"/>
      <c r="R391" s="14"/>
      <c r="S391" s="14"/>
      <c r="T391" s="14"/>
      <c r="U391" s="14"/>
      <c r="V391" s="14"/>
      <c r="W391" s="14"/>
      <c r="X391" s="14"/>
      <c r="Y391" s="14"/>
      <c r="Z391" s="14"/>
      <c r="AA391" s="14"/>
      <c r="AB391" s="14"/>
      <c r="AC391" s="14"/>
      <c r="AD391" s="14"/>
      <c r="AE391" s="14"/>
      <c r="AF391" s="14"/>
      <c r="AG391" s="14"/>
      <c r="AH391" s="14"/>
      <c r="AI391" s="14"/>
      <c r="AJ391" s="14"/>
      <c r="AK391" s="14"/>
      <c r="AL391" s="14"/>
      <c r="AM391" s="14"/>
      <c r="AN391" s="12"/>
    </row>
    <row r="392" spans="2:40">
      <c r="B392" s="86">
        <f t="shared" si="12"/>
        <v>2011</v>
      </c>
      <c r="C392" s="2" t="s">
        <v>124</v>
      </c>
      <c r="D392" s="2"/>
      <c r="E392" s="121" t="s">
        <v>23</v>
      </c>
      <c r="F392" s="2" t="s">
        <v>1</v>
      </c>
      <c r="G392" s="2"/>
      <c r="H392" s="2"/>
      <c r="I392" s="2"/>
      <c r="J392" s="127"/>
      <c r="K392" s="121"/>
      <c r="L392" s="2"/>
      <c r="M392" s="2"/>
      <c r="N392" s="2"/>
      <c r="O392" s="2"/>
      <c r="P392" s="14"/>
      <c r="Q392" s="14"/>
      <c r="R392" s="14"/>
      <c r="S392" s="14"/>
      <c r="T392" s="14"/>
      <c r="U392" s="14"/>
      <c r="V392" s="14"/>
      <c r="W392" s="14"/>
      <c r="X392" s="14"/>
      <c r="Y392" s="14"/>
      <c r="Z392" s="14"/>
      <c r="AA392" s="14"/>
      <c r="AB392" s="14"/>
      <c r="AC392" s="14"/>
      <c r="AD392" s="14"/>
      <c r="AE392" s="14"/>
      <c r="AF392" s="14"/>
      <c r="AG392" s="14"/>
      <c r="AH392" s="14"/>
      <c r="AI392" s="14"/>
      <c r="AJ392" s="14"/>
      <c r="AK392" s="14"/>
      <c r="AL392" s="14"/>
      <c r="AM392" s="14"/>
      <c r="AN392" s="12"/>
    </row>
    <row r="393" spans="2:40">
      <c r="B393" s="86">
        <f t="shared" si="12"/>
        <v>2012</v>
      </c>
      <c r="C393" s="2" t="s">
        <v>124</v>
      </c>
      <c r="D393" s="2"/>
      <c r="E393" s="121" t="s">
        <v>23</v>
      </c>
      <c r="F393" s="2" t="s">
        <v>1</v>
      </c>
      <c r="G393" s="2"/>
      <c r="H393" s="2"/>
      <c r="I393" s="2"/>
      <c r="J393" s="127"/>
      <c r="K393" s="121"/>
      <c r="L393" s="2"/>
      <c r="M393" s="2"/>
      <c r="N393" s="2"/>
      <c r="O393" s="14"/>
      <c r="P393" s="14"/>
      <c r="Q393" s="14"/>
      <c r="R393" s="14"/>
      <c r="S393" s="14"/>
      <c r="T393" s="14"/>
      <c r="U393" s="14"/>
      <c r="V393" s="14"/>
      <c r="W393" s="14"/>
      <c r="X393" s="14"/>
      <c r="Y393" s="14"/>
      <c r="Z393" s="14"/>
      <c r="AA393" s="14"/>
      <c r="AB393" s="14"/>
      <c r="AC393" s="14"/>
      <c r="AD393" s="14"/>
      <c r="AE393" s="14"/>
      <c r="AF393" s="14"/>
      <c r="AG393" s="14"/>
      <c r="AH393" s="14"/>
      <c r="AI393" s="14"/>
      <c r="AJ393" s="14"/>
      <c r="AK393" s="14"/>
      <c r="AL393" s="14"/>
      <c r="AM393" s="14"/>
      <c r="AN393" s="12"/>
    </row>
    <row r="394" spans="2:40">
      <c r="B394" s="86">
        <f t="shared" si="12"/>
        <v>2013</v>
      </c>
      <c r="C394" s="2" t="s">
        <v>124</v>
      </c>
      <c r="D394" s="2"/>
      <c r="E394" s="121" t="s">
        <v>23</v>
      </c>
      <c r="F394" s="2" t="s">
        <v>1</v>
      </c>
      <c r="G394" s="2"/>
      <c r="H394" s="2"/>
      <c r="I394" s="2"/>
      <c r="J394" s="127"/>
      <c r="K394" s="121"/>
      <c r="L394" s="2"/>
      <c r="M394" s="2"/>
      <c r="N394" s="14"/>
      <c r="O394" s="14"/>
      <c r="P394" s="14"/>
      <c r="Q394" s="14"/>
      <c r="R394" s="14"/>
      <c r="S394" s="14"/>
      <c r="T394" s="14"/>
      <c r="U394" s="14"/>
      <c r="V394" s="14"/>
      <c r="W394" s="14"/>
      <c r="X394" s="14"/>
      <c r="Y394" s="14"/>
      <c r="Z394" s="14"/>
      <c r="AA394" s="14"/>
      <c r="AB394" s="14"/>
      <c r="AC394" s="14"/>
      <c r="AD394" s="14"/>
      <c r="AE394" s="14"/>
      <c r="AF394" s="14"/>
      <c r="AG394" s="14"/>
      <c r="AH394" s="14"/>
      <c r="AI394" s="14"/>
      <c r="AJ394" s="14"/>
      <c r="AK394" s="14"/>
      <c r="AL394" s="14"/>
      <c r="AM394" s="14"/>
      <c r="AN394" s="12"/>
    </row>
    <row r="395" spans="2:40">
      <c r="B395" s="86">
        <f>B396-1</f>
        <v>2014</v>
      </c>
      <c r="C395" s="2" t="s">
        <v>124</v>
      </c>
      <c r="D395" s="2"/>
      <c r="E395" s="121" t="s">
        <v>23</v>
      </c>
      <c r="F395" s="2" t="s">
        <v>1</v>
      </c>
      <c r="G395" s="2"/>
      <c r="H395" s="2"/>
      <c r="I395" s="2"/>
      <c r="J395" s="127"/>
      <c r="K395" s="121"/>
      <c r="L395" s="2"/>
      <c r="M395" s="14"/>
      <c r="N395" s="14"/>
      <c r="O395" s="14"/>
      <c r="P395" s="14"/>
      <c r="Q395" s="14"/>
      <c r="R395" s="14"/>
      <c r="S395" s="14"/>
      <c r="T395" s="14"/>
      <c r="U395" s="14"/>
      <c r="V395" s="14"/>
      <c r="W395" s="14"/>
      <c r="X395" s="14"/>
      <c r="Y395" s="14"/>
      <c r="Z395" s="14"/>
      <c r="AA395" s="14"/>
      <c r="AB395" s="14"/>
      <c r="AC395" s="14"/>
      <c r="AD395" s="14"/>
      <c r="AE395" s="14"/>
      <c r="AF395" s="14"/>
      <c r="AG395" s="14"/>
      <c r="AH395" s="14"/>
      <c r="AI395" s="14"/>
      <c r="AJ395" s="14"/>
      <c r="AK395" s="14"/>
      <c r="AL395" s="14"/>
      <c r="AM395" s="14"/>
      <c r="AN395" s="12"/>
    </row>
    <row r="396" spans="2:40">
      <c r="B396" s="87">
        <v>2015</v>
      </c>
      <c r="C396" s="2" t="s">
        <v>124</v>
      </c>
      <c r="D396" s="2"/>
      <c r="E396" s="121" t="s">
        <v>23</v>
      </c>
      <c r="F396" s="2" t="s">
        <v>1</v>
      </c>
      <c r="G396" s="2"/>
      <c r="H396" s="2"/>
      <c r="I396" s="2"/>
      <c r="J396" s="127"/>
      <c r="K396" s="123"/>
      <c r="L396" s="15"/>
      <c r="M396" s="15"/>
      <c r="N396" s="15"/>
      <c r="O396" s="15"/>
      <c r="P396" s="15"/>
      <c r="Q396" s="15"/>
      <c r="R396" s="15"/>
      <c r="S396" s="15"/>
      <c r="T396" s="15"/>
      <c r="U396" s="15"/>
      <c r="V396" s="15"/>
      <c r="W396" s="15"/>
      <c r="X396" s="15"/>
      <c r="Y396" s="15"/>
      <c r="Z396" s="15"/>
      <c r="AA396" s="15"/>
      <c r="AB396" s="15"/>
      <c r="AC396" s="15"/>
      <c r="AD396" s="15"/>
      <c r="AE396" s="15"/>
      <c r="AF396" s="15"/>
      <c r="AG396" s="15"/>
      <c r="AH396" s="15"/>
      <c r="AI396" s="15"/>
      <c r="AJ396" s="15"/>
      <c r="AK396" s="15"/>
      <c r="AL396" s="15"/>
      <c r="AM396" s="15"/>
      <c r="AN396" s="13"/>
    </row>
    <row r="397" spans="2:40">
      <c r="B397" s="85">
        <f t="shared" ref="B397:B424" si="13">B398-1</f>
        <v>1986</v>
      </c>
      <c r="C397" s="23" t="s">
        <v>124</v>
      </c>
      <c r="D397" s="23"/>
      <c r="E397" s="119" t="s">
        <v>23</v>
      </c>
      <c r="F397" s="23" t="s">
        <v>1</v>
      </c>
      <c r="G397" s="23"/>
      <c r="H397" s="23"/>
      <c r="I397" s="23"/>
      <c r="J397" s="68"/>
      <c r="K397" s="119"/>
      <c r="L397" s="23"/>
      <c r="M397" s="23"/>
      <c r="N397" s="23"/>
      <c r="O397" s="23"/>
      <c r="P397" s="23"/>
      <c r="Q397" s="23"/>
      <c r="R397" s="23"/>
      <c r="S397" s="23"/>
      <c r="T397" s="23"/>
      <c r="U397" s="23"/>
      <c r="V397" s="23"/>
      <c r="W397" s="23"/>
      <c r="X397" s="23"/>
      <c r="Y397" s="23"/>
      <c r="Z397" s="23"/>
      <c r="AA397" s="23"/>
      <c r="AB397" s="23"/>
      <c r="AC397" s="23"/>
      <c r="AD397" s="23"/>
      <c r="AE397" s="23"/>
      <c r="AF397" s="23"/>
      <c r="AG397" s="23"/>
      <c r="AH397" s="23"/>
      <c r="AI397" s="23"/>
      <c r="AJ397" s="23"/>
      <c r="AK397" s="23"/>
      <c r="AL397" s="23"/>
      <c r="AM397" s="23"/>
      <c r="AN397" s="68"/>
    </row>
    <row r="398" spans="2:40">
      <c r="B398" s="86">
        <f t="shared" si="13"/>
        <v>1987</v>
      </c>
      <c r="C398" s="2" t="s">
        <v>124</v>
      </c>
      <c r="D398" s="2"/>
      <c r="E398" s="121" t="s">
        <v>23</v>
      </c>
      <c r="F398" s="2" t="s">
        <v>1</v>
      </c>
      <c r="G398" s="2"/>
      <c r="H398" s="2"/>
      <c r="I398" s="2"/>
      <c r="J398" s="127"/>
      <c r="K398" s="121"/>
      <c r="L398" s="2"/>
      <c r="M398" s="2"/>
      <c r="N398" s="2"/>
      <c r="O398" s="2"/>
      <c r="P398" s="2"/>
      <c r="Q398" s="2"/>
      <c r="R398" s="2"/>
      <c r="S398" s="2"/>
      <c r="T398" s="2"/>
      <c r="U398" s="2"/>
      <c r="V398" s="2"/>
      <c r="W398" s="2"/>
      <c r="X398" s="2"/>
      <c r="Y398" s="2"/>
      <c r="Z398" s="2"/>
      <c r="AA398" s="2"/>
      <c r="AB398" s="2"/>
      <c r="AC398" s="2"/>
      <c r="AD398" s="2"/>
      <c r="AE398" s="2"/>
      <c r="AF398" s="2"/>
      <c r="AG398" s="2"/>
      <c r="AH398" s="2"/>
      <c r="AI398" s="2"/>
      <c r="AJ398" s="2"/>
      <c r="AK398" s="2"/>
      <c r="AL398" s="2"/>
      <c r="AM398" s="2"/>
      <c r="AN398" s="12"/>
    </row>
    <row r="399" spans="2:40">
      <c r="B399" s="86">
        <f t="shared" si="13"/>
        <v>1988</v>
      </c>
      <c r="C399" s="2" t="s">
        <v>124</v>
      </c>
      <c r="D399" s="2"/>
      <c r="E399" s="121" t="s">
        <v>23</v>
      </c>
      <c r="F399" s="2" t="s">
        <v>1</v>
      </c>
      <c r="G399" s="2"/>
      <c r="H399" s="2"/>
      <c r="I399" s="2"/>
      <c r="J399" s="127"/>
      <c r="K399" s="121"/>
      <c r="L399" s="2"/>
      <c r="M399" s="2"/>
      <c r="N399" s="2"/>
      <c r="O399" s="2"/>
      <c r="P399" s="2"/>
      <c r="Q399" s="2"/>
      <c r="R399" s="2"/>
      <c r="S399" s="2"/>
      <c r="T399" s="2"/>
      <c r="U399" s="2"/>
      <c r="V399" s="2"/>
      <c r="W399" s="2"/>
      <c r="X399" s="2"/>
      <c r="Y399" s="2"/>
      <c r="Z399" s="2"/>
      <c r="AA399" s="2"/>
      <c r="AB399" s="2"/>
      <c r="AC399" s="2"/>
      <c r="AD399" s="2"/>
      <c r="AE399" s="2"/>
      <c r="AF399" s="2"/>
      <c r="AG399" s="2"/>
      <c r="AH399" s="2"/>
      <c r="AI399" s="2"/>
      <c r="AJ399" s="2"/>
      <c r="AK399" s="2"/>
      <c r="AL399" s="2"/>
      <c r="AM399" s="14"/>
      <c r="AN399" s="12"/>
    </row>
    <row r="400" spans="2:40">
      <c r="B400" s="86">
        <f t="shared" si="13"/>
        <v>1989</v>
      </c>
      <c r="C400" s="2" t="s">
        <v>124</v>
      </c>
      <c r="D400" s="2"/>
      <c r="E400" s="121" t="s">
        <v>23</v>
      </c>
      <c r="F400" s="2" t="s">
        <v>1</v>
      </c>
      <c r="G400" s="2"/>
      <c r="H400" s="2"/>
      <c r="I400" s="2"/>
      <c r="J400" s="127"/>
      <c r="K400" s="121"/>
      <c r="L400" s="2"/>
      <c r="M400" s="2"/>
      <c r="N400" s="2"/>
      <c r="O400" s="2"/>
      <c r="P400" s="2"/>
      <c r="Q400" s="2"/>
      <c r="R400" s="2"/>
      <c r="S400" s="2"/>
      <c r="T400" s="2"/>
      <c r="U400" s="2"/>
      <c r="V400" s="2"/>
      <c r="W400" s="2"/>
      <c r="X400" s="2"/>
      <c r="Y400" s="2"/>
      <c r="Z400" s="2"/>
      <c r="AA400" s="2"/>
      <c r="AB400" s="2"/>
      <c r="AC400" s="2"/>
      <c r="AD400" s="2"/>
      <c r="AE400" s="2"/>
      <c r="AF400" s="2"/>
      <c r="AG400" s="2"/>
      <c r="AH400" s="2"/>
      <c r="AI400" s="2"/>
      <c r="AJ400" s="2"/>
      <c r="AK400" s="2"/>
      <c r="AL400" s="14"/>
      <c r="AM400" s="14"/>
      <c r="AN400" s="12"/>
    </row>
    <row r="401" spans="2:40">
      <c r="B401" s="86">
        <f t="shared" si="13"/>
        <v>1990</v>
      </c>
      <c r="C401" s="2" t="s">
        <v>124</v>
      </c>
      <c r="D401" s="2"/>
      <c r="E401" s="121" t="s">
        <v>23</v>
      </c>
      <c r="F401" s="2" t="s">
        <v>1</v>
      </c>
      <c r="G401" s="2"/>
      <c r="H401" s="2"/>
      <c r="I401" s="2"/>
      <c r="J401" s="127"/>
      <c r="K401" s="121"/>
      <c r="L401" s="2"/>
      <c r="M401" s="2"/>
      <c r="N401" s="2"/>
      <c r="O401" s="2"/>
      <c r="P401" s="2"/>
      <c r="Q401" s="2"/>
      <c r="R401" s="2"/>
      <c r="S401" s="2"/>
      <c r="T401" s="2"/>
      <c r="U401" s="2"/>
      <c r="V401" s="2"/>
      <c r="W401" s="2"/>
      <c r="X401" s="2"/>
      <c r="Y401" s="2"/>
      <c r="Z401" s="2"/>
      <c r="AA401" s="2"/>
      <c r="AB401" s="2"/>
      <c r="AC401" s="2"/>
      <c r="AD401" s="2"/>
      <c r="AE401" s="2"/>
      <c r="AF401" s="2"/>
      <c r="AG401" s="2"/>
      <c r="AH401" s="2"/>
      <c r="AI401" s="2"/>
      <c r="AJ401" s="2"/>
      <c r="AK401" s="14"/>
      <c r="AL401" s="14"/>
      <c r="AM401" s="14"/>
      <c r="AN401" s="12"/>
    </row>
    <row r="402" spans="2:40">
      <c r="B402" s="86">
        <f t="shared" si="13"/>
        <v>1991</v>
      </c>
      <c r="C402" s="2" t="s">
        <v>124</v>
      </c>
      <c r="D402" s="2"/>
      <c r="E402" s="121" t="s">
        <v>23</v>
      </c>
      <c r="F402" s="2" t="s">
        <v>1</v>
      </c>
      <c r="G402" s="2"/>
      <c r="H402" s="2"/>
      <c r="I402" s="2"/>
      <c r="J402" s="127"/>
      <c r="K402" s="121"/>
      <c r="L402" s="2"/>
      <c r="M402" s="2"/>
      <c r="N402" s="2"/>
      <c r="O402" s="2"/>
      <c r="P402" s="2"/>
      <c r="Q402" s="2"/>
      <c r="R402" s="2"/>
      <c r="S402" s="2"/>
      <c r="T402" s="2"/>
      <c r="U402" s="2"/>
      <c r="V402" s="2"/>
      <c r="W402" s="2"/>
      <c r="X402" s="2"/>
      <c r="Y402" s="2"/>
      <c r="Z402" s="2"/>
      <c r="AA402" s="2"/>
      <c r="AB402" s="2"/>
      <c r="AC402" s="2"/>
      <c r="AD402" s="2"/>
      <c r="AE402" s="2"/>
      <c r="AF402" s="2"/>
      <c r="AG402" s="2"/>
      <c r="AH402" s="2"/>
      <c r="AI402" s="2"/>
      <c r="AJ402" s="14"/>
      <c r="AK402" s="14"/>
      <c r="AL402" s="14"/>
      <c r="AM402" s="14"/>
      <c r="AN402" s="12"/>
    </row>
    <row r="403" spans="2:40">
      <c r="B403" s="86">
        <f t="shared" si="13"/>
        <v>1992</v>
      </c>
      <c r="C403" s="2" t="s">
        <v>124</v>
      </c>
      <c r="D403" s="2"/>
      <c r="E403" s="121" t="s">
        <v>23</v>
      </c>
      <c r="F403" s="2" t="s">
        <v>1</v>
      </c>
      <c r="G403" s="2"/>
      <c r="H403" s="2"/>
      <c r="I403" s="2"/>
      <c r="J403" s="127"/>
      <c r="K403" s="121"/>
      <c r="L403" s="2"/>
      <c r="M403" s="2"/>
      <c r="N403" s="2"/>
      <c r="O403" s="2"/>
      <c r="P403" s="2"/>
      <c r="Q403" s="2"/>
      <c r="R403" s="2"/>
      <c r="S403" s="2"/>
      <c r="T403" s="2"/>
      <c r="U403" s="2"/>
      <c r="V403" s="2"/>
      <c r="W403" s="2"/>
      <c r="X403" s="2"/>
      <c r="Y403" s="2"/>
      <c r="Z403" s="2"/>
      <c r="AA403" s="2"/>
      <c r="AB403" s="2"/>
      <c r="AC403" s="2"/>
      <c r="AD403" s="2"/>
      <c r="AE403" s="2"/>
      <c r="AF403" s="2"/>
      <c r="AG403" s="2"/>
      <c r="AH403" s="2"/>
      <c r="AI403" s="14"/>
      <c r="AJ403" s="14"/>
      <c r="AK403" s="14"/>
      <c r="AL403" s="14"/>
      <c r="AM403" s="14"/>
      <c r="AN403" s="12"/>
    </row>
    <row r="404" spans="2:40">
      <c r="B404" s="86">
        <f t="shared" si="13"/>
        <v>1993</v>
      </c>
      <c r="C404" s="2" t="s">
        <v>124</v>
      </c>
      <c r="D404" s="2"/>
      <c r="E404" s="121" t="s">
        <v>23</v>
      </c>
      <c r="F404" s="2" t="s">
        <v>1</v>
      </c>
      <c r="G404" s="2"/>
      <c r="H404" s="2"/>
      <c r="I404" s="2"/>
      <c r="J404" s="127"/>
      <c r="K404" s="121"/>
      <c r="L404" s="2"/>
      <c r="M404" s="2"/>
      <c r="N404" s="2"/>
      <c r="O404" s="2"/>
      <c r="P404" s="2"/>
      <c r="Q404" s="2"/>
      <c r="R404" s="2"/>
      <c r="S404" s="2"/>
      <c r="T404" s="2"/>
      <c r="U404" s="2"/>
      <c r="V404" s="2"/>
      <c r="W404" s="2"/>
      <c r="X404" s="2"/>
      <c r="Y404" s="2"/>
      <c r="Z404" s="2"/>
      <c r="AA404" s="2"/>
      <c r="AB404" s="2"/>
      <c r="AC404" s="2"/>
      <c r="AD404" s="2"/>
      <c r="AE404" s="2"/>
      <c r="AF404" s="2"/>
      <c r="AG404" s="2"/>
      <c r="AH404" s="14"/>
      <c r="AI404" s="14"/>
      <c r="AJ404" s="14"/>
      <c r="AK404" s="14"/>
      <c r="AL404" s="14"/>
      <c r="AM404" s="14"/>
      <c r="AN404" s="12"/>
    </row>
    <row r="405" spans="2:40">
      <c r="B405" s="86">
        <f t="shared" si="13"/>
        <v>1994</v>
      </c>
      <c r="C405" s="2" t="s">
        <v>124</v>
      </c>
      <c r="D405" s="2"/>
      <c r="E405" s="121" t="s">
        <v>23</v>
      </c>
      <c r="F405" s="2" t="s">
        <v>1</v>
      </c>
      <c r="G405" s="2"/>
      <c r="H405" s="2"/>
      <c r="I405" s="2"/>
      <c r="J405" s="127"/>
      <c r="K405" s="121"/>
      <c r="L405" s="2"/>
      <c r="M405" s="2"/>
      <c r="N405" s="2"/>
      <c r="O405" s="2"/>
      <c r="P405" s="2"/>
      <c r="Q405" s="2"/>
      <c r="R405" s="2"/>
      <c r="S405" s="2"/>
      <c r="T405" s="2"/>
      <c r="U405" s="2"/>
      <c r="V405" s="2"/>
      <c r="W405" s="2"/>
      <c r="X405" s="2"/>
      <c r="Y405" s="2"/>
      <c r="Z405" s="2"/>
      <c r="AA405" s="2"/>
      <c r="AB405" s="2"/>
      <c r="AC405" s="2"/>
      <c r="AD405" s="2"/>
      <c r="AE405" s="2"/>
      <c r="AF405" s="2"/>
      <c r="AG405" s="14"/>
      <c r="AH405" s="14"/>
      <c r="AI405" s="14"/>
      <c r="AJ405" s="14"/>
      <c r="AK405" s="14"/>
      <c r="AL405" s="14"/>
      <c r="AM405" s="14"/>
      <c r="AN405" s="12"/>
    </row>
    <row r="406" spans="2:40">
      <c r="B406" s="150">
        <f t="shared" si="13"/>
        <v>1995</v>
      </c>
      <c r="C406" s="151" t="s">
        <v>124</v>
      </c>
      <c r="D406" s="151"/>
      <c r="E406" s="152" t="s">
        <v>23</v>
      </c>
      <c r="F406" s="151" t="s">
        <v>1</v>
      </c>
      <c r="G406" s="151"/>
      <c r="H406" s="151"/>
      <c r="I406" s="151"/>
      <c r="J406" s="153"/>
      <c r="K406" s="152"/>
      <c r="L406" s="151"/>
      <c r="M406" s="151"/>
      <c r="N406" s="151"/>
      <c r="O406" s="151"/>
      <c r="P406" s="151"/>
      <c r="Q406" s="151"/>
      <c r="R406" s="151"/>
      <c r="S406" s="151"/>
      <c r="T406" s="151"/>
      <c r="U406" s="151"/>
      <c r="V406" s="151"/>
      <c r="W406" s="151"/>
      <c r="X406" s="151"/>
      <c r="Y406" s="151"/>
      <c r="Z406" s="151"/>
      <c r="AA406" s="151"/>
      <c r="AB406" s="151"/>
      <c r="AC406" s="151"/>
      <c r="AD406" s="151"/>
      <c r="AE406" s="151"/>
      <c r="AF406" s="154"/>
      <c r="AG406" s="154"/>
      <c r="AH406" s="154"/>
      <c r="AI406" s="154"/>
      <c r="AJ406" s="154"/>
      <c r="AK406" s="154"/>
      <c r="AL406" s="154"/>
      <c r="AM406" s="154"/>
      <c r="AN406" s="155"/>
    </row>
    <row r="407" spans="2:40">
      <c r="B407" s="148">
        <f t="shared" si="13"/>
        <v>1996</v>
      </c>
      <c r="C407" s="142" t="s">
        <v>124</v>
      </c>
      <c r="D407" s="142"/>
      <c r="E407" s="145" t="s">
        <v>23</v>
      </c>
      <c r="F407" s="142" t="s">
        <v>1</v>
      </c>
      <c r="G407" s="142"/>
      <c r="H407" s="142"/>
      <c r="I407" s="142"/>
      <c r="J407" s="149"/>
      <c r="K407" s="145"/>
      <c r="L407" s="142"/>
      <c r="M407" s="142"/>
      <c r="N407" s="142"/>
      <c r="O407" s="142"/>
      <c r="P407" s="142"/>
      <c r="Q407" s="142"/>
      <c r="R407" s="142"/>
      <c r="S407" s="142"/>
      <c r="T407" s="142"/>
      <c r="U407" s="142"/>
      <c r="V407" s="142"/>
      <c r="W407" s="142"/>
      <c r="X407" s="142"/>
      <c r="Y407" s="142"/>
      <c r="Z407" s="142"/>
      <c r="AA407" s="142"/>
      <c r="AB407" s="142"/>
      <c r="AC407" s="142"/>
      <c r="AD407" s="142"/>
      <c r="AE407" s="143"/>
      <c r="AF407" s="143"/>
      <c r="AG407" s="143"/>
      <c r="AH407" s="143"/>
      <c r="AI407" s="143"/>
      <c r="AJ407" s="143"/>
      <c r="AK407" s="143"/>
      <c r="AL407" s="143"/>
      <c r="AM407" s="143"/>
      <c r="AN407" s="144"/>
    </row>
    <row r="408" spans="2:40">
      <c r="B408" s="86">
        <f t="shared" si="13"/>
        <v>1997</v>
      </c>
      <c r="C408" s="2" t="s">
        <v>124</v>
      </c>
      <c r="D408" s="2"/>
      <c r="E408" s="121" t="s">
        <v>23</v>
      </c>
      <c r="F408" s="2" t="s">
        <v>1</v>
      </c>
      <c r="G408" s="2"/>
      <c r="H408" s="2"/>
      <c r="I408" s="2"/>
      <c r="J408" s="127"/>
      <c r="K408" s="121"/>
      <c r="L408" s="2"/>
      <c r="M408" s="2"/>
      <c r="N408" s="2"/>
      <c r="O408" s="2"/>
      <c r="P408" s="2"/>
      <c r="Q408" s="2"/>
      <c r="R408" s="2"/>
      <c r="S408" s="2"/>
      <c r="T408" s="2"/>
      <c r="U408" s="2"/>
      <c r="V408" s="2"/>
      <c r="W408" s="2"/>
      <c r="X408" s="2"/>
      <c r="Y408" s="2"/>
      <c r="Z408" s="2"/>
      <c r="AA408" s="2"/>
      <c r="AB408" s="2"/>
      <c r="AC408" s="2"/>
      <c r="AD408" s="14"/>
      <c r="AE408" s="14"/>
      <c r="AF408" s="14"/>
      <c r="AG408" s="14"/>
      <c r="AH408" s="14"/>
      <c r="AI408" s="14"/>
      <c r="AJ408" s="14"/>
      <c r="AK408" s="14"/>
      <c r="AL408" s="14"/>
      <c r="AM408" s="14"/>
      <c r="AN408" s="12"/>
    </row>
    <row r="409" spans="2:40">
      <c r="B409" s="86">
        <f t="shared" si="13"/>
        <v>1998</v>
      </c>
      <c r="C409" s="2" t="s">
        <v>124</v>
      </c>
      <c r="D409" s="2"/>
      <c r="E409" s="121" t="s">
        <v>23</v>
      </c>
      <c r="F409" s="2" t="s">
        <v>1</v>
      </c>
      <c r="G409" s="2"/>
      <c r="H409" s="2"/>
      <c r="I409" s="2"/>
      <c r="J409" s="127"/>
      <c r="K409" s="121"/>
      <c r="L409" s="2"/>
      <c r="M409" s="2"/>
      <c r="N409" s="2"/>
      <c r="O409" s="2"/>
      <c r="P409" s="2"/>
      <c r="Q409" s="2"/>
      <c r="R409" s="2"/>
      <c r="S409" s="2"/>
      <c r="T409" s="2"/>
      <c r="U409" s="2"/>
      <c r="V409" s="2"/>
      <c r="W409" s="2"/>
      <c r="X409" s="2"/>
      <c r="Y409" s="2"/>
      <c r="Z409" s="2"/>
      <c r="AA409" s="2"/>
      <c r="AB409" s="2"/>
      <c r="AC409" s="14"/>
      <c r="AD409" s="14"/>
      <c r="AE409" s="14"/>
      <c r="AF409" s="14"/>
      <c r="AG409" s="14"/>
      <c r="AH409" s="14"/>
      <c r="AI409" s="14"/>
      <c r="AJ409" s="14"/>
      <c r="AK409" s="14"/>
      <c r="AL409" s="14"/>
      <c r="AM409" s="14"/>
      <c r="AN409" s="12"/>
    </row>
    <row r="410" spans="2:40">
      <c r="B410" s="86">
        <f t="shared" si="13"/>
        <v>1999</v>
      </c>
      <c r="C410" s="2" t="s">
        <v>124</v>
      </c>
      <c r="D410" s="2"/>
      <c r="E410" s="121" t="s">
        <v>23</v>
      </c>
      <c r="F410" s="2" t="s">
        <v>1</v>
      </c>
      <c r="G410" s="2"/>
      <c r="H410" s="2"/>
      <c r="I410" s="2"/>
      <c r="J410" s="127"/>
      <c r="K410" s="121"/>
      <c r="L410" s="2"/>
      <c r="M410" s="2"/>
      <c r="N410" s="2"/>
      <c r="O410" s="2"/>
      <c r="P410" s="2"/>
      <c r="Q410" s="2"/>
      <c r="R410" s="2"/>
      <c r="S410" s="2"/>
      <c r="T410" s="2"/>
      <c r="U410" s="2"/>
      <c r="V410" s="2"/>
      <c r="W410" s="2"/>
      <c r="X410" s="2"/>
      <c r="Y410" s="2"/>
      <c r="Z410" s="2"/>
      <c r="AA410" s="2"/>
      <c r="AB410" s="14"/>
      <c r="AC410" s="14"/>
      <c r="AD410" s="14"/>
      <c r="AE410" s="14"/>
      <c r="AF410" s="14"/>
      <c r="AG410" s="14"/>
      <c r="AH410" s="14"/>
      <c r="AI410" s="14"/>
      <c r="AJ410" s="14"/>
      <c r="AK410" s="14"/>
      <c r="AL410" s="14"/>
      <c r="AM410" s="14"/>
      <c r="AN410" s="12"/>
    </row>
    <row r="411" spans="2:40">
      <c r="B411" s="86">
        <f t="shared" si="13"/>
        <v>2000</v>
      </c>
      <c r="C411" s="2" t="s">
        <v>124</v>
      </c>
      <c r="D411" s="2"/>
      <c r="E411" s="121" t="s">
        <v>23</v>
      </c>
      <c r="F411" s="2" t="s">
        <v>1</v>
      </c>
      <c r="G411" s="2"/>
      <c r="H411" s="2"/>
      <c r="I411" s="2"/>
      <c r="J411" s="127"/>
      <c r="K411" s="121"/>
      <c r="L411" s="2"/>
      <c r="M411" s="2"/>
      <c r="N411" s="2"/>
      <c r="O411" s="2"/>
      <c r="P411" s="2"/>
      <c r="Q411" s="2"/>
      <c r="R411" s="2"/>
      <c r="S411" s="2"/>
      <c r="T411" s="2"/>
      <c r="U411" s="2"/>
      <c r="V411" s="2"/>
      <c r="W411" s="2"/>
      <c r="X411" s="2"/>
      <c r="Y411" s="2"/>
      <c r="Z411" s="2"/>
      <c r="AA411" s="14"/>
      <c r="AB411" s="14"/>
      <c r="AC411" s="14"/>
      <c r="AD411" s="14"/>
      <c r="AE411" s="14"/>
      <c r="AF411" s="14"/>
      <c r="AG411" s="14"/>
      <c r="AH411" s="14"/>
      <c r="AI411" s="14"/>
      <c r="AJ411" s="14"/>
      <c r="AK411" s="14"/>
      <c r="AL411" s="14"/>
      <c r="AM411" s="14"/>
      <c r="AN411" s="12"/>
    </row>
    <row r="412" spans="2:40">
      <c r="B412" s="86">
        <f t="shared" si="13"/>
        <v>2001</v>
      </c>
      <c r="C412" s="2" t="s">
        <v>124</v>
      </c>
      <c r="D412" s="2"/>
      <c r="E412" s="121" t="s">
        <v>23</v>
      </c>
      <c r="F412" s="2" t="s">
        <v>1</v>
      </c>
      <c r="G412" s="2"/>
      <c r="H412" s="2"/>
      <c r="I412" s="2"/>
      <c r="J412" s="127"/>
      <c r="K412" s="121"/>
      <c r="L412" s="2"/>
      <c r="M412" s="2"/>
      <c r="N412" s="2"/>
      <c r="O412" s="2"/>
      <c r="P412" s="2"/>
      <c r="Q412" s="2"/>
      <c r="R412" s="2"/>
      <c r="S412" s="2"/>
      <c r="T412" s="2"/>
      <c r="U412" s="2"/>
      <c r="V412" s="2"/>
      <c r="W412" s="2"/>
      <c r="X412" s="2"/>
      <c r="Y412" s="2"/>
      <c r="Z412" s="14"/>
      <c r="AA412" s="14"/>
      <c r="AB412" s="14"/>
      <c r="AC412" s="14"/>
      <c r="AD412" s="14"/>
      <c r="AE412" s="14"/>
      <c r="AF412" s="14"/>
      <c r="AG412" s="14"/>
      <c r="AH412" s="14"/>
      <c r="AI412" s="14"/>
      <c r="AJ412" s="14"/>
      <c r="AK412" s="14"/>
      <c r="AL412" s="14"/>
      <c r="AM412" s="14"/>
      <c r="AN412" s="12"/>
    </row>
    <row r="413" spans="2:40">
      <c r="B413" s="86">
        <f t="shared" si="13"/>
        <v>2002</v>
      </c>
      <c r="C413" s="2" t="s">
        <v>124</v>
      </c>
      <c r="D413" s="2"/>
      <c r="E413" s="121" t="s">
        <v>23</v>
      </c>
      <c r="F413" s="2" t="s">
        <v>1</v>
      </c>
      <c r="G413" s="2"/>
      <c r="H413" s="2"/>
      <c r="I413" s="2"/>
      <c r="J413" s="127"/>
      <c r="K413" s="121"/>
      <c r="L413" s="2"/>
      <c r="M413" s="2"/>
      <c r="N413" s="2"/>
      <c r="O413" s="2"/>
      <c r="P413" s="2"/>
      <c r="Q413" s="2"/>
      <c r="R413" s="2"/>
      <c r="S413" s="2"/>
      <c r="T413" s="2"/>
      <c r="U413" s="2"/>
      <c r="V413" s="2"/>
      <c r="W413" s="2"/>
      <c r="X413" s="2"/>
      <c r="Y413" s="14"/>
      <c r="Z413" s="14"/>
      <c r="AA413" s="14"/>
      <c r="AB413" s="14"/>
      <c r="AC413" s="14"/>
      <c r="AD413" s="14"/>
      <c r="AE413" s="14"/>
      <c r="AF413" s="14"/>
      <c r="AG413" s="14"/>
      <c r="AH413" s="14"/>
      <c r="AI413" s="14"/>
      <c r="AJ413" s="14"/>
      <c r="AK413" s="14"/>
      <c r="AL413" s="14"/>
      <c r="AM413" s="14"/>
      <c r="AN413" s="12"/>
    </row>
    <row r="414" spans="2:40">
      <c r="B414" s="86">
        <f t="shared" si="13"/>
        <v>2003</v>
      </c>
      <c r="C414" s="2" t="s">
        <v>124</v>
      </c>
      <c r="D414" s="2"/>
      <c r="E414" s="121" t="s">
        <v>23</v>
      </c>
      <c r="F414" s="2" t="s">
        <v>1</v>
      </c>
      <c r="G414" s="2"/>
      <c r="H414" s="2"/>
      <c r="I414" s="2"/>
      <c r="J414" s="127"/>
      <c r="K414" s="121"/>
      <c r="L414" s="2"/>
      <c r="M414" s="2"/>
      <c r="N414" s="2"/>
      <c r="O414" s="2"/>
      <c r="P414" s="2"/>
      <c r="Q414" s="2"/>
      <c r="R414" s="2"/>
      <c r="S414" s="2"/>
      <c r="T414" s="2"/>
      <c r="U414" s="2"/>
      <c r="V414" s="2"/>
      <c r="W414" s="2"/>
      <c r="X414" s="14"/>
      <c r="Y414" s="14"/>
      <c r="Z414" s="14"/>
      <c r="AA414" s="14"/>
      <c r="AB414" s="14"/>
      <c r="AC414" s="14"/>
      <c r="AD414" s="14"/>
      <c r="AE414" s="14"/>
      <c r="AF414" s="14"/>
      <c r="AG414" s="14"/>
      <c r="AH414" s="14"/>
      <c r="AI414" s="14"/>
      <c r="AJ414" s="14"/>
      <c r="AK414" s="14"/>
      <c r="AL414" s="14"/>
      <c r="AM414" s="14"/>
      <c r="AN414" s="12"/>
    </row>
    <row r="415" spans="2:40">
      <c r="B415" s="86">
        <f t="shared" si="13"/>
        <v>2004</v>
      </c>
      <c r="C415" s="2" t="s">
        <v>124</v>
      </c>
      <c r="D415" s="2"/>
      <c r="E415" s="121" t="s">
        <v>23</v>
      </c>
      <c r="F415" s="2" t="s">
        <v>1</v>
      </c>
      <c r="G415" s="2"/>
      <c r="H415" s="2"/>
      <c r="I415" s="2"/>
      <c r="J415" s="127"/>
      <c r="K415" s="121"/>
      <c r="L415" s="2"/>
      <c r="M415" s="2"/>
      <c r="N415" s="2"/>
      <c r="O415" s="2"/>
      <c r="P415" s="2"/>
      <c r="Q415" s="2"/>
      <c r="R415" s="2"/>
      <c r="S415" s="2"/>
      <c r="T415" s="2"/>
      <c r="U415" s="2"/>
      <c r="V415" s="2"/>
      <c r="W415" s="14"/>
      <c r="X415" s="14"/>
      <c r="Y415" s="14"/>
      <c r="Z415" s="14"/>
      <c r="AA415" s="14"/>
      <c r="AB415" s="14"/>
      <c r="AC415" s="14"/>
      <c r="AD415" s="14"/>
      <c r="AE415" s="14"/>
      <c r="AF415" s="14"/>
      <c r="AG415" s="14"/>
      <c r="AH415" s="14"/>
      <c r="AI415" s="14"/>
      <c r="AJ415" s="14"/>
      <c r="AK415" s="14"/>
      <c r="AL415" s="14"/>
      <c r="AM415" s="14"/>
      <c r="AN415" s="12"/>
    </row>
    <row r="416" spans="2:40">
      <c r="B416" s="150">
        <f t="shared" si="13"/>
        <v>2005</v>
      </c>
      <c r="C416" s="151" t="s">
        <v>124</v>
      </c>
      <c r="D416" s="151"/>
      <c r="E416" s="152" t="s">
        <v>23</v>
      </c>
      <c r="F416" s="151" t="s">
        <v>1</v>
      </c>
      <c r="G416" s="151"/>
      <c r="H416" s="151"/>
      <c r="I416" s="151"/>
      <c r="J416" s="153"/>
      <c r="K416" s="152"/>
      <c r="L416" s="151"/>
      <c r="M416" s="151"/>
      <c r="N416" s="151"/>
      <c r="O416" s="151"/>
      <c r="P416" s="151"/>
      <c r="Q416" s="151"/>
      <c r="R416" s="151"/>
      <c r="S416" s="151"/>
      <c r="T416" s="151"/>
      <c r="U416" s="151"/>
      <c r="V416" s="154"/>
      <c r="W416" s="154"/>
      <c r="X416" s="154"/>
      <c r="Y416" s="154"/>
      <c r="Z416" s="154"/>
      <c r="AA416" s="154"/>
      <c r="AB416" s="154"/>
      <c r="AC416" s="154"/>
      <c r="AD416" s="154"/>
      <c r="AE416" s="154"/>
      <c r="AF416" s="154"/>
      <c r="AG416" s="154"/>
      <c r="AH416" s="154"/>
      <c r="AI416" s="154"/>
      <c r="AJ416" s="154"/>
      <c r="AK416" s="154"/>
      <c r="AL416" s="154"/>
      <c r="AM416" s="154"/>
      <c r="AN416" s="155"/>
    </row>
    <row r="417" spans="2:40">
      <c r="B417" s="148">
        <f t="shared" si="13"/>
        <v>2006</v>
      </c>
      <c r="C417" s="142" t="s">
        <v>124</v>
      </c>
      <c r="D417" s="142"/>
      <c r="E417" s="145" t="s">
        <v>23</v>
      </c>
      <c r="F417" s="142" t="s">
        <v>1</v>
      </c>
      <c r="G417" s="142"/>
      <c r="H417" s="142"/>
      <c r="I417" s="142"/>
      <c r="J417" s="149"/>
      <c r="K417" s="145"/>
      <c r="L417" s="142"/>
      <c r="M417" s="142"/>
      <c r="N417" s="142"/>
      <c r="O417" s="142"/>
      <c r="P417" s="142"/>
      <c r="Q417" s="142"/>
      <c r="R417" s="142"/>
      <c r="S417" s="142"/>
      <c r="T417" s="142"/>
      <c r="U417" s="146"/>
      <c r="V417" s="146"/>
      <c r="W417" s="146"/>
      <c r="X417" s="146"/>
      <c r="Y417" s="146"/>
      <c r="Z417" s="146"/>
      <c r="AA417" s="146"/>
      <c r="AB417" s="146"/>
      <c r="AC417" s="146"/>
      <c r="AD417" s="146"/>
      <c r="AE417" s="146"/>
      <c r="AF417" s="146"/>
      <c r="AG417" s="146"/>
      <c r="AH417" s="146"/>
      <c r="AI417" s="146"/>
      <c r="AJ417" s="146"/>
      <c r="AK417" s="146"/>
      <c r="AL417" s="146"/>
      <c r="AM417" s="146"/>
      <c r="AN417" s="147"/>
    </row>
    <row r="418" spans="2:40">
      <c r="B418" s="86">
        <f t="shared" si="13"/>
        <v>2007</v>
      </c>
      <c r="C418" s="2" t="s">
        <v>124</v>
      </c>
      <c r="D418" s="2"/>
      <c r="E418" s="121" t="s">
        <v>23</v>
      </c>
      <c r="F418" s="2" t="s">
        <v>1</v>
      </c>
      <c r="G418" s="2"/>
      <c r="H418" s="2"/>
      <c r="I418" s="2"/>
      <c r="J418" s="127"/>
      <c r="K418" s="121"/>
      <c r="L418" s="2"/>
      <c r="M418" s="2"/>
      <c r="N418" s="2"/>
      <c r="O418" s="2"/>
      <c r="P418" s="2"/>
      <c r="Q418" s="2"/>
      <c r="R418" s="2"/>
      <c r="S418" s="2"/>
      <c r="T418" s="14"/>
      <c r="U418" s="14"/>
      <c r="V418" s="14"/>
      <c r="W418" s="14"/>
      <c r="X418" s="14"/>
      <c r="Y418" s="14"/>
      <c r="Z418" s="14"/>
      <c r="AA418" s="14"/>
      <c r="AB418" s="14"/>
      <c r="AC418" s="14"/>
      <c r="AD418" s="14"/>
      <c r="AE418" s="14"/>
      <c r="AF418" s="14"/>
      <c r="AG418" s="14"/>
      <c r="AH418" s="14"/>
      <c r="AI418" s="14"/>
      <c r="AJ418" s="14"/>
      <c r="AK418" s="14"/>
      <c r="AL418" s="14"/>
      <c r="AM418" s="14"/>
      <c r="AN418" s="12"/>
    </row>
    <row r="419" spans="2:40">
      <c r="B419" s="86">
        <f t="shared" si="13"/>
        <v>2008</v>
      </c>
      <c r="C419" s="2" t="s">
        <v>124</v>
      </c>
      <c r="D419" s="2"/>
      <c r="E419" s="121" t="s">
        <v>23</v>
      </c>
      <c r="F419" s="2" t="s">
        <v>1</v>
      </c>
      <c r="G419" s="2"/>
      <c r="H419" s="2"/>
      <c r="I419" s="2"/>
      <c r="J419" s="127"/>
      <c r="K419" s="121"/>
      <c r="L419" s="2"/>
      <c r="M419" s="2"/>
      <c r="N419" s="2"/>
      <c r="O419" s="2"/>
      <c r="P419" s="2"/>
      <c r="Q419" s="2"/>
      <c r="R419" s="2"/>
      <c r="S419" s="14"/>
      <c r="T419" s="14"/>
      <c r="U419" s="14"/>
      <c r="V419" s="14"/>
      <c r="W419" s="14"/>
      <c r="X419" s="14"/>
      <c r="Y419" s="14"/>
      <c r="Z419" s="14"/>
      <c r="AA419" s="14"/>
      <c r="AB419" s="14"/>
      <c r="AC419" s="14"/>
      <c r="AD419" s="14"/>
      <c r="AE419" s="14"/>
      <c r="AF419" s="14"/>
      <c r="AG419" s="14"/>
      <c r="AH419" s="14"/>
      <c r="AI419" s="14"/>
      <c r="AJ419" s="14"/>
      <c r="AK419" s="14"/>
      <c r="AL419" s="14"/>
      <c r="AM419" s="14"/>
      <c r="AN419" s="12"/>
    </row>
    <row r="420" spans="2:40">
      <c r="B420" s="86">
        <f t="shared" si="13"/>
        <v>2009</v>
      </c>
      <c r="C420" s="2" t="s">
        <v>124</v>
      </c>
      <c r="D420" s="2"/>
      <c r="E420" s="121" t="s">
        <v>23</v>
      </c>
      <c r="F420" s="2" t="s">
        <v>1</v>
      </c>
      <c r="G420" s="2"/>
      <c r="H420" s="2"/>
      <c r="I420" s="2"/>
      <c r="J420" s="127"/>
      <c r="K420" s="121"/>
      <c r="L420" s="2"/>
      <c r="M420" s="2"/>
      <c r="N420" s="2"/>
      <c r="O420" s="2"/>
      <c r="P420" s="2"/>
      <c r="Q420" s="2"/>
      <c r="R420" s="14"/>
      <c r="S420" s="14"/>
      <c r="T420" s="14"/>
      <c r="U420" s="14"/>
      <c r="V420" s="14"/>
      <c r="W420" s="14"/>
      <c r="X420" s="14"/>
      <c r="Y420" s="14"/>
      <c r="Z420" s="14"/>
      <c r="AA420" s="14"/>
      <c r="AB420" s="14"/>
      <c r="AC420" s="14"/>
      <c r="AD420" s="14"/>
      <c r="AE420" s="14"/>
      <c r="AF420" s="14"/>
      <c r="AG420" s="14"/>
      <c r="AH420" s="14"/>
      <c r="AI420" s="14"/>
      <c r="AJ420" s="14"/>
      <c r="AK420" s="14"/>
      <c r="AL420" s="14"/>
      <c r="AM420" s="14"/>
      <c r="AN420" s="12"/>
    </row>
    <row r="421" spans="2:40">
      <c r="B421" s="86">
        <f t="shared" si="13"/>
        <v>2010</v>
      </c>
      <c r="C421" s="2" t="s">
        <v>124</v>
      </c>
      <c r="D421" s="2"/>
      <c r="E421" s="121" t="s">
        <v>23</v>
      </c>
      <c r="F421" s="2" t="s">
        <v>1</v>
      </c>
      <c r="G421" s="2"/>
      <c r="H421" s="2"/>
      <c r="I421" s="2"/>
      <c r="J421" s="127"/>
      <c r="K421" s="121"/>
      <c r="L421" s="2"/>
      <c r="M421" s="2"/>
      <c r="N421" s="2"/>
      <c r="O421" s="2"/>
      <c r="P421" s="2"/>
      <c r="Q421" s="14"/>
      <c r="R421" s="14"/>
      <c r="S421" s="14"/>
      <c r="T421" s="14"/>
      <c r="U421" s="14"/>
      <c r="V421" s="14"/>
      <c r="W421" s="14"/>
      <c r="X421" s="14"/>
      <c r="Y421" s="14"/>
      <c r="Z421" s="14"/>
      <c r="AA421" s="14"/>
      <c r="AB421" s="14"/>
      <c r="AC421" s="14"/>
      <c r="AD421" s="14"/>
      <c r="AE421" s="14"/>
      <c r="AF421" s="14"/>
      <c r="AG421" s="14"/>
      <c r="AH421" s="14"/>
      <c r="AI421" s="14"/>
      <c r="AJ421" s="14"/>
      <c r="AK421" s="14"/>
      <c r="AL421" s="14"/>
      <c r="AM421" s="14"/>
      <c r="AN421" s="12"/>
    </row>
    <row r="422" spans="2:40">
      <c r="B422" s="86">
        <f t="shared" si="13"/>
        <v>2011</v>
      </c>
      <c r="C422" s="2" t="s">
        <v>124</v>
      </c>
      <c r="D422" s="2"/>
      <c r="E422" s="121" t="s">
        <v>23</v>
      </c>
      <c r="F422" s="2" t="s">
        <v>1</v>
      </c>
      <c r="G422" s="2"/>
      <c r="H422" s="2"/>
      <c r="I422" s="2"/>
      <c r="J422" s="127"/>
      <c r="K422" s="121"/>
      <c r="L422" s="2"/>
      <c r="M422" s="2"/>
      <c r="N422" s="2"/>
      <c r="O422" s="2"/>
      <c r="P422" s="14"/>
      <c r="Q422" s="14"/>
      <c r="R422" s="14"/>
      <c r="S422" s="14"/>
      <c r="T422" s="14"/>
      <c r="U422" s="14"/>
      <c r="V422" s="14"/>
      <c r="W422" s="14"/>
      <c r="X422" s="14"/>
      <c r="Y422" s="14"/>
      <c r="Z422" s="14"/>
      <c r="AA422" s="14"/>
      <c r="AB422" s="14"/>
      <c r="AC422" s="14"/>
      <c r="AD422" s="14"/>
      <c r="AE422" s="14"/>
      <c r="AF422" s="14"/>
      <c r="AG422" s="14"/>
      <c r="AH422" s="14"/>
      <c r="AI422" s="14"/>
      <c r="AJ422" s="14"/>
      <c r="AK422" s="14"/>
      <c r="AL422" s="14"/>
      <c r="AM422" s="14"/>
      <c r="AN422" s="12"/>
    </row>
    <row r="423" spans="2:40">
      <c r="B423" s="86">
        <f t="shared" si="13"/>
        <v>2012</v>
      </c>
      <c r="C423" s="2" t="s">
        <v>124</v>
      </c>
      <c r="D423" s="2"/>
      <c r="E423" s="121" t="s">
        <v>23</v>
      </c>
      <c r="F423" s="2" t="s">
        <v>1</v>
      </c>
      <c r="G423" s="2"/>
      <c r="H423" s="2"/>
      <c r="I423" s="2"/>
      <c r="J423" s="127"/>
      <c r="K423" s="121"/>
      <c r="L423" s="2"/>
      <c r="M423" s="2"/>
      <c r="N423" s="2"/>
      <c r="O423" s="14"/>
      <c r="P423" s="14"/>
      <c r="Q423" s="14"/>
      <c r="R423" s="14"/>
      <c r="S423" s="14"/>
      <c r="T423" s="14"/>
      <c r="U423" s="14"/>
      <c r="V423" s="14"/>
      <c r="W423" s="14"/>
      <c r="X423" s="14"/>
      <c r="Y423" s="14"/>
      <c r="Z423" s="14"/>
      <c r="AA423" s="14"/>
      <c r="AB423" s="14"/>
      <c r="AC423" s="14"/>
      <c r="AD423" s="14"/>
      <c r="AE423" s="14"/>
      <c r="AF423" s="14"/>
      <c r="AG423" s="14"/>
      <c r="AH423" s="14"/>
      <c r="AI423" s="14"/>
      <c r="AJ423" s="14"/>
      <c r="AK423" s="14"/>
      <c r="AL423" s="14"/>
      <c r="AM423" s="14"/>
      <c r="AN423" s="12"/>
    </row>
    <row r="424" spans="2:40">
      <c r="B424" s="86">
        <f t="shared" si="13"/>
        <v>2013</v>
      </c>
      <c r="C424" s="2" t="s">
        <v>124</v>
      </c>
      <c r="D424" s="2"/>
      <c r="E424" s="121" t="s">
        <v>23</v>
      </c>
      <c r="F424" s="2" t="s">
        <v>1</v>
      </c>
      <c r="G424" s="2"/>
      <c r="H424" s="2"/>
      <c r="I424" s="2"/>
      <c r="J424" s="127"/>
      <c r="K424" s="121"/>
      <c r="L424" s="2"/>
      <c r="M424" s="2"/>
      <c r="N424" s="14"/>
      <c r="O424" s="14"/>
      <c r="P424" s="14"/>
      <c r="Q424" s="14"/>
      <c r="R424" s="14"/>
      <c r="S424" s="14"/>
      <c r="T424" s="14"/>
      <c r="U424" s="14"/>
      <c r="V424" s="14"/>
      <c r="W424" s="14"/>
      <c r="X424" s="14"/>
      <c r="Y424" s="14"/>
      <c r="Z424" s="14"/>
      <c r="AA424" s="14"/>
      <c r="AB424" s="14"/>
      <c r="AC424" s="14"/>
      <c r="AD424" s="14"/>
      <c r="AE424" s="14"/>
      <c r="AF424" s="14"/>
      <c r="AG424" s="14"/>
      <c r="AH424" s="14"/>
      <c r="AI424" s="14"/>
      <c r="AJ424" s="14"/>
      <c r="AK424" s="14"/>
      <c r="AL424" s="14"/>
      <c r="AM424" s="14"/>
      <c r="AN424" s="12"/>
    </row>
    <row r="425" spans="2:40">
      <c r="B425" s="86">
        <f>B426-1</f>
        <v>2014</v>
      </c>
      <c r="C425" s="2" t="s">
        <v>124</v>
      </c>
      <c r="D425" s="2"/>
      <c r="E425" s="121" t="s">
        <v>23</v>
      </c>
      <c r="F425" s="2" t="s">
        <v>1</v>
      </c>
      <c r="G425" s="2"/>
      <c r="H425" s="2"/>
      <c r="I425" s="2"/>
      <c r="J425" s="127"/>
      <c r="K425" s="121"/>
      <c r="L425" s="2"/>
      <c r="M425" s="14"/>
      <c r="N425" s="14"/>
      <c r="O425" s="14"/>
      <c r="P425" s="14"/>
      <c r="Q425" s="14"/>
      <c r="R425" s="14"/>
      <c r="S425" s="14"/>
      <c r="T425" s="14"/>
      <c r="U425" s="14"/>
      <c r="V425" s="14"/>
      <c r="W425" s="14"/>
      <c r="X425" s="14"/>
      <c r="Y425" s="14"/>
      <c r="Z425" s="14"/>
      <c r="AA425" s="14"/>
      <c r="AB425" s="14"/>
      <c r="AC425" s="14"/>
      <c r="AD425" s="14"/>
      <c r="AE425" s="14"/>
      <c r="AF425" s="14"/>
      <c r="AG425" s="14"/>
      <c r="AH425" s="14"/>
      <c r="AI425" s="14"/>
      <c r="AJ425" s="14"/>
      <c r="AK425" s="14"/>
      <c r="AL425" s="14"/>
      <c r="AM425" s="14"/>
      <c r="AN425" s="12"/>
    </row>
    <row r="426" spans="2:40">
      <c r="B426" s="87">
        <v>2015</v>
      </c>
      <c r="C426" s="3" t="s">
        <v>124</v>
      </c>
      <c r="D426" s="3"/>
      <c r="E426" s="123" t="s">
        <v>23</v>
      </c>
      <c r="F426" s="3" t="s">
        <v>1</v>
      </c>
      <c r="G426" s="3"/>
      <c r="H426" s="3"/>
      <c r="I426" s="3"/>
      <c r="J426" s="128"/>
      <c r="K426" s="123"/>
      <c r="L426" s="15"/>
      <c r="M426" s="15"/>
      <c r="N426" s="15"/>
      <c r="O426" s="15"/>
      <c r="P426" s="15"/>
      <c r="Q426" s="15"/>
      <c r="R426" s="15"/>
      <c r="S426" s="15"/>
      <c r="T426" s="15"/>
      <c r="U426" s="15"/>
      <c r="V426" s="15"/>
      <c r="W426" s="15"/>
      <c r="X426" s="15"/>
      <c r="Y426" s="15"/>
      <c r="Z426" s="15"/>
      <c r="AA426" s="15"/>
      <c r="AB426" s="15"/>
      <c r="AC426" s="15"/>
      <c r="AD426" s="15"/>
      <c r="AE426" s="15"/>
      <c r="AF426" s="15"/>
      <c r="AG426" s="15"/>
      <c r="AH426" s="15"/>
      <c r="AI426" s="15"/>
      <c r="AJ426" s="15"/>
      <c r="AK426" s="15"/>
      <c r="AL426" s="15"/>
      <c r="AM426" s="15"/>
      <c r="AN426" s="13"/>
    </row>
  </sheetData>
  <mergeCells count="3">
    <mergeCell ref="K5:AN5"/>
    <mergeCell ref="E3:J3"/>
    <mergeCell ref="K3:AN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vt:i4>
      </vt:variant>
    </vt:vector>
  </HeadingPairs>
  <TitlesOfParts>
    <vt:vector size="11" baseType="lpstr">
      <vt:lpstr>Read-Me</vt:lpstr>
      <vt:lpstr>FT16.Participant</vt:lpstr>
      <vt:lpstr>Higher Priority--&gt;</vt:lpstr>
      <vt:lpstr>Tables</vt:lpstr>
      <vt:lpstr>Segment Summary</vt:lpstr>
      <vt:lpstr>Experience Data</vt:lpstr>
      <vt:lpstr>Lower Priority--&gt;</vt:lpstr>
      <vt:lpstr>Connection to NCE</vt:lpstr>
      <vt:lpstr>30 Year Experience</vt:lpstr>
      <vt:lpstr>Yield Curve</vt:lpstr>
      <vt:lpstr>FT16.Participant!Print_Area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Ned's Computer</dc:creator>
  <cp:lastModifiedBy>Su, Sicheng</cp:lastModifiedBy>
  <dcterms:created xsi:type="dcterms:W3CDTF">2015-11-25T20:08:21Z</dcterms:created>
  <dcterms:modified xsi:type="dcterms:W3CDTF">2016-07-06T10:07:22Z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